
<file path=[Content_Types].xml><?xml version="1.0" encoding="utf-8"?>
<Types xmlns="http://schemas.openxmlformats.org/package/2006/content-types">
  <Default Extension="bin" ContentType="application/vnd.openxmlformats-officedocument.oleObject"/>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printerSettings/printerSettings1.bin" ContentType="application/vnd.openxmlformats-officedocument.spreadsheetml.printerSettings"/>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QUIPO 36\Desktop\P.A 30 DE JUNIO 2024\"/>
    </mc:Choice>
  </mc:AlternateContent>
  <bookViews>
    <workbookView xWindow="0" yWindow="0" windowWidth="21600" windowHeight="7530" tabRatio="852"/>
  </bookViews>
  <sheets>
    <sheet name="HABITANTE DE CALLE" sheetId="30" r:id="rId1"/>
    <sheet name="ADULTO MAYOR" sheetId="28" r:id="rId2"/>
    <sheet name="MUJER " sheetId="32" r:id="rId3"/>
    <sheet name="VICTIMAS " sheetId="31" r:id="rId4"/>
    <sheet name="DISCAPACIDAD" sheetId="29" r:id="rId5"/>
    <sheet name="ETNIAS" sheetId="26" r:id="rId6"/>
    <sheet name="NNA" sheetId="33" r:id="rId7"/>
    <sheet name="JUVENTUD" sheetId="34" r:id="rId8"/>
    <sheet name="LUCHA CONTRA LA POBREZA" sheetId="27" r:id="rId9"/>
    <sheet name="CONTRATOS J" sheetId="25"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7" i="26" l="1"/>
  <c r="I50" i="34" l="1"/>
  <c r="H50" i="34"/>
  <c r="G50" i="34"/>
  <c r="I49" i="34"/>
  <c r="H49" i="34"/>
  <c r="G49" i="34"/>
  <c r="F49" i="34"/>
  <c r="E48" i="34"/>
  <c r="L47" i="34"/>
  <c r="E47" i="34"/>
  <c r="E46" i="34"/>
  <c r="L45" i="34"/>
  <c r="E45" i="34"/>
  <c r="E44" i="34"/>
  <c r="M43" i="34" s="1"/>
  <c r="L43" i="34"/>
  <c r="E43" i="34"/>
  <c r="E42" i="34"/>
  <c r="L41" i="34"/>
  <c r="E41" i="34"/>
  <c r="E40" i="34"/>
  <c r="L39" i="34"/>
  <c r="E39" i="34"/>
  <c r="E38" i="34"/>
  <c r="M37" i="34" s="1"/>
  <c r="L37" i="34"/>
  <c r="E37" i="34"/>
  <c r="E36" i="34"/>
  <c r="L35" i="34"/>
  <c r="E35" i="34"/>
  <c r="M35" i="34" s="1"/>
  <c r="N35" i="34" s="1"/>
  <c r="E34" i="34"/>
  <c r="M33" i="34" s="1"/>
  <c r="L33" i="34"/>
  <c r="E33" i="34"/>
  <c r="E32" i="34"/>
  <c r="L31" i="34"/>
  <c r="E31" i="34"/>
  <c r="E30" i="34"/>
  <c r="M29" i="34" s="1"/>
  <c r="L29" i="34"/>
  <c r="E29" i="34"/>
  <c r="E28" i="34"/>
  <c r="M27" i="34" s="1"/>
  <c r="L27" i="34"/>
  <c r="E27" i="34"/>
  <c r="F26" i="34"/>
  <c r="E26" i="34" s="1"/>
  <c r="L25" i="34"/>
  <c r="E25" i="34"/>
  <c r="E24" i="34"/>
  <c r="M23" i="34" s="1"/>
  <c r="L23" i="34"/>
  <c r="E23" i="34"/>
  <c r="E22" i="34"/>
  <c r="L21" i="34"/>
  <c r="E21" i="34"/>
  <c r="M21" i="34" s="1"/>
  <c r="E20" i="34"/>
  <c r="M19" i="34" s="1"/>
  <c r="N19" i="34" s="1"/>
  <c r="L19" i="34"/>
  <c r="E19" i="34"/>
  <c r="F18" i="34"/>
  <c r="E18" i="34"/>
  <c r="L17" i="34"/>
  <c r="E17" i="34"/>
  <c r="I82" i="33"/>
  <c r="H82" i="33"/>
  <c r="G82" i="33"/>
  <c r="I81" i="33"/>
  <c r="H81" i="33"/>
  <c r="G81" i="33"/>
  <c r="F80" i="33"/>
  <c r="E80" i="33" s="1"/>
  <c r="M79" i="33" s="1"/>
  <c r="L79" i="33"/>
  <c r="E79" i="33"/>
  <c r="E78" i="33"/>
  <c r="L77" i="33"/>
  <c r="E77" i="33"/>
  <c r="E76" i="33"/>
  <c r="M75" i="33" s="1"/>
  <c r="L75" i="33"/>
  <c r="E75" i="33"/>
  <c r="E74" i="33"/>
  <c r="M73" i="33" s="1"/>
  <c r="L73" i="33"/>
  <c r="E73" i="33"/>
  <c r="E72" i="33"/>
  <c r="L71" i="33"/>
  <c r="E71" i="33"/>
  <c r="M71" i="33" s="1"/>
  <c r="E70" i="33"/>
  <c r="M69" i="33"/>
  <c r="L69" i="33"/>
  <c r="E69" i="33"/>
  <c r="E68" i="33"/>
  <c r="M67" i="33"/>
  <c r="L67" i="33"/>
  <c r="N67" i="33" s="1"/>
  <c r="E67" i="33"/>
  <c r="F66" i="33"/>
  <c r="E66" i="33" s="1"/>
  <c r="L65" i="33"/>
  <c r="F65" i="33"/>
  <c r="E65" i="33" s="1"/>
  <c r="E64" i="33"/>
  <c r="M63" i="33"/>
  <c r="N63" i="33" s="1"/>
  <c r="L63" i="33"/>
  <c r="E63" i="33"/>
  <c r="E62" i="33"/>
  <c r="M61" i="33" s="1"/>
  <c r="L61" i="33"/>
  <c r="E61" i="33"/>
  <c r="E60" i="33"/>
  <c r="L59" i="33"/>
  <c r="E59" i="33"/>
  <c r="E58" i="33"/>
  <c r="M57" i="33" s="1"/>
  <c r="L57" i="33"/>
  <c r="E57" i="33"/>
  <c r="E56" i="33"/>
  <c r="L55" i="33"/>
  <c r="F55" i="33"/>
  <c r="E55" i="33" s="1"/>
  <c r="E54" i="33"/>
  <c r="M53" i="33" s="1"/>
  <c r="N53" i="33" s="1"/>
  <c r="L53" i="33"/>
  <c r="E53" i="33"/>
  <c r="E52" i="33"/>
  <c r="L51" i="33"/>
  <c r="E51" i="33"/>
  <c r="E50" i="33"/>
  <c r="L49" i="33"/>
  <c r="E49" i="33"/>
  <c r="E48" i="33"/>
  <c r="M47" i="33" s="1"/>
  <c r="L47" i="33"/>
  <c r="E47" i="33"/>
  <c r="E46" i="33"/>
  <c r="L45" i="33"/>
  <c r="E44" i="33"/>
  <c r="L43" i="33"/>
  <c r="F43" i="33"/>
  <c r="F45" i="33" s="1"/>
  <c r="E45" i="33" s="1"/>
  <c r="E43" i="33"/>
  <c r="E42" i="33"/>
  <c r="L41" i="33"/>
  <c r="E41" i="33"/>
  <c r="E40" i="33"/>
  <c r="M39" i="33"/>
  <c r="L39" i="33"/>
  <c r="E39" i="33"/>
  <c r="F38" i="33"/>
  <c r="E38" i="33" s="1"/>
  <c r="M37" i="33" s="1"/>
  <c r="L37" i="33"/>
  <c r="E37" i="33"/>
  <c r="E36" i="33"/>
  <c r="L35" i="33"/>
  <c r="E35" i="33"/>
  <c r="E34" i="33"/>
  <c r="L33" i="33"/>
  <c r="F33" i="33"/>
  <c r="E33" i="33" s="1"/>
  <c r="E32" i="33"/>
  <c r="L31" i="33"/>
  <c r="E31" i="33"/>
  <c r="M31" i="33" s="1"/>
  <c r="E30" i="33"/>
  <c r="M29" i="33"/>
  <c r="L29" i="33"/>
  <c r="E29" i="33"/>
  <c r="E28" i="33"/>
  <c r="L27" i="33"/>
  <c r="E27" i="33"/>
  <c r="E26" i="33"/>
  <c r="L25" i="33"/>
  <c r="F25" i="33"/>
  <c r="F81" i="33" s="1"/>
  <c r="E25" i="33"/>
  <c r="E24" i="33"/>
  <c r="M23" i="33" s="1"/>
  <c r="L23" i="33"/>
  <c r="E23" i="33"/>
  <c r="E22" i="33"/>
  <c r="M21" i="33" s="1"/>
  <c r="N21" i="33" s="1"/>
  <c r="L21" i="33"/>
  <c r="E21" i="33"/>
  <c r="E20" i="33"/>
  <c r="M19" i="33" s="1"/>
  <c r="L19" i="33"/>
  <c r="E19" i="33"/>
  <c r="E18" i="33"/>
  <c r="L17" i="33"/>
  <c r="E17" i="33"/>
  <c r="M43" i="33" l="1"/>
  <c r="N43" i="33" s="1"/>
  <c r="E81" i="33"/>
  <c r="M49" i="33"/>
  <c r="M65" i="33"/>
  <c r="M35" i="33"/>
  <c r="N39" i="33"/>
  <c r="E49" i="34"/>
  <c r="N31" i="33"/>
  <c r="N71" i="33"/>
  <c r="E50" i="34"/>
  <c r="M25" i="34"/>
  <c r="M39" i="34"/>
  <c r="N39" i="34" s="1"/>
  <c r="N23" i="33"/>
  <c r="M59" i="33"/>
  <c r="N59" i="33" s="1"/>
  <c r="M31" i="34"/>
  <c r="N31" i="34" s="1"/>
  <c r="M45" i="34"/>
  <c r="M25" i="33"/>
  <c r="M27" i="33"/>
  <c r="N27" i="33" s="1"/>
  <c r="N37" i="33"/>
  <c r="N41" i="33"/>
  <c r="M51" i="33"/>
  <c r="N51" i="33" s="1"/>
  <c r="N77" i="33"/>
  <c r="E82" i="33"/>
  <c r="M33" i="33"/>
  <c r="M41" i="33"/>
  <c r="M55" i="33"/>
  <c r="M77" i="33"/>
  <c r="N37" i="34"/>
  <c r="M41" i="34"/>
  <c r="N65" i="33"/>
  <c r="M47" i="34"/>
  <c r="N47" i="34" s="1"/>
  <c r="N25" i="34"/>
  <c r="M17" i="34"/>
  <c r="N17" i="34" s="1"/>
  <c r="F50" i="34"/>
  <c r="N47" i="33"/>
  <c r="M45" i="33"/>
  <c r="N57" i="33"/>
  <c r="N79" i="33"/>
  <c r="F82" i="33"/>
  <c r="M17" i="33"/>
  <c r="N17" i="33" s="1"/>
  <c r="I54" i="32" l="1"/>
  <c r="H54" i="32"/>
  <c r="G54" i="32"/>
  <c r="I53" i="32"/>
  <c r="H53" i="32"/>
  <c r="G53" i="32"/>
  <c r="E52" i="32"/>
  <c r="M51" i="32" s="1"/>
  <c r="L51" i="32"/>
  <c r="E50" i="32"/>
  <c r="M49" i="32" s="1"/>
  <c r="L49" i="32"/>
  <c r="F49" i="32"/>
  <c r="F48" i="32"/>
  <c r="M47" i="32"/>
  <c r="L47" i="32"/>
  <c r="F47" i="32"/>
  <c r="F46" i="32"/>
  <c r="M45" i="32"/>
  <c r="L45" i="32"/>
  <c r="F44" i="32"/>
  <c r="L43" i="32"/>
  <c r="E43" i="32"/>
  <c r="M43" i="32" s="1"/>
  <c r="M41" i="32"/>
  <c r="L41" i="32"/>
  <c r="E40" i="32"/>
  <c r="L39" i="32"/>
  <c r="E39" i="32"/>
  <c r="M37" i="32"/>
  <c r="L37" i="32"/>
  <c r="E36" i="32"/>
  <c r="M35" i="32" s="1"/>
  <c r="L35" i="32"/>
  <c r="F34" i="32"/>
  <c r="N33" i="32"/>
  <c r="M33" i="32"/>
  <c r="L33" i="32"/>
  <c r="F33" i="32"/>
  <c r="F32" i="32"/>
  <c r="M31" i="32"/>
  <c r="L31" i="32"/>
  <c r="N31" i="32" s="1"/>
  <c r="F31" i="32"/>
  <c r="F30" i="32"/>
  <c r="L29" i="32"/>
  <c r="E29" i="32"/>
  <c r="M29" i="32" s="1"/>
  <c r="F28" i="32"/>
  <c r="M27" i="32"/>
  <c r="L27" i="32"/>
  <c r="F27" i="32"/>
  <c r="F26" i="32"/>
  <c r="M25" i="32"/>
  <c r="L25" i="32"/>
  <c r="F25" i="32"/>
  <c r="F24" i="32"/>
  <c r="M23" i="32"/>
  <c r="L23" i="32"/>
  <c r="N23" i="32" s="1"/>
  <c r="F23" i="32"/>
  <c r="F53" i="32" s="1"/>
  <c r="F22" i="32"/>
  <c r="M21" i="32"/>
  <c r="L21" i="32"/>
  <c r="F20" i="32"/>
  <c r="M19" i="32"/>
  <c r="L19" i="32"/>
  <c r="F19" i="32"/>
  <c r="E18" i="32"/>
  <c r="E54" i="32" s="1"/>
  <c r="L17" i="32"/>
  <c r="E17" i="32"/>
  <c r="N35" i="32" l="1"/>
  <c r="E53" i="32"/>
  <c r="M39" i="32"/>
  <c r="M17" i="32"/>
  <c r="F54" i="32"/>
  <c r="N41" i="32"/>
  <c r="I48" i="31"/>
  <c r="H48" i="31"/>
  <c r="G48" i="31"/>
  <c r="I47" i="31"/>
  <c r="H47" i="31"/>
  <c r="G47" i="31"/>
  <c r="E46" i="31"/>
  <c r="L45" i="31"/>
  <c r="E45" i="31"/>
  <c r="M45" i="31" s="1"/>
  <c r="N45" i="31" s="1"/>
  <c r="E44" i="31"/>
  <c r="M43" i="31" s="1"/>
  <c r="L43" i="31"/>
  <c r="E43" i="31"/>
  <c r="E42" i="31"/>
  <c r="L41" i="31"/>
  <c r="E41" i="31"/>
  <c r="E40" i="31"/>
  <c r="L39" i="31"/>
  <c r="E39" i="31"/>
  <c r="F38" i="31"/>
  <c r="F48" i="31" s="1"/>
  <c r="L37" i="31"/>
  <c r="E37" i="31"/>
  <c r="E36" i="31"/>
  <c r="L35" i="31"/>
  <c r="E35" i="31"/>
  <c r="E34" i="31"/>
  <c r="L33" i="31"/>
  <c r="E33" i="31"/>
  <c r="E32" i="31"/>
  <c r="L31" i="31"/>
  <c r="E31" i="31"/>
  <c r="E30" i="31"/>
  <c r="L29" i="31"/>
  <c r="E29" i="31"/>
  <c r="E28" i="31"/>
  <c r="L27" i="31"/>
  <c r="E27" i="31"/>
  <c r="E26" i="31"/>
  <c r="L25" i="31"/>
  <c r="E25" i="31"/>
  <c r="E24" i="31"/>
  <c r="L23" i="31"/>
  <c r="E23" i="31"/>
  <c r="E22" i="31"/>
  <c r="M21" i="31" s="1"/>
  <c r="N21" i="31" s="1"/>
  <c r="L21" i="31"/>
  <c r="E21" i="31"/>
  <c r="E20" i="31"/>
  <c r="L19" i="31"/>
  <c r="E19" i="31"/>
  <c r="E18" i="31"/>
  <c r="L17" i="31"/>
  <c r="F17" i="31"/>
  <c r="E17" i="31" s="1"/>
  <c r="I26" i="30"/>
  <c r="H26" i="30"/>
  <c r="G26" i="30"/>
  <c r="I25" i="30"/>
  <c r="H25" i="30"/>
  <c r="G25" i="30"/>
  <c r="F25" i="30"/>
  <c r="E24" i="30"/>
  <c r="L23" i="30"/>
  <c r="E23" i="30"/>
  <c r="E22" i="30"/>
  <c r="L21" i="30"/>
  <c r="E21" i="30"/>
  <c r="F20" i="30"/>
  <c r="F26" i="30" s="1"/>
  <c r="E20" i="30"/>
  <c r="M19" i="30" s="1"/>
  <c r="L19" i="30"/>
  <c r="E19" i="30"/>
  <c r="E18" i="30"/>
  <c r="L17" i="30"/>
  <c r="E17" i="30"/>
  <c r="I34" i="29"/>
  <c r="H34" i="29"/>
  <c r="G34" i="29"/>
  <c r="F34" i="29"/>
  <c r="I33" i="29"/>
  <c r="H33" i="29"/>
  <c r="G33" i="29"/>
  <c r="F33" i="29"/>
  <c r="E32" i="29"/>
  <c r="L31" i="29"/>
  <c r="E31" i="29"/>
  <c r="E30" i="29"/>
  <c r="L29" i="29"/>
  <c r="E29" i="29"/>
  <c r="E28" i="29"/>
  <c r="L27" i="29"/>
  <c r="E27" i="29"/>
  <c r="M27" i="29" s="1"/>
  <c r="E26" i="29"/>
  <c r="L25" i="29"/>
  <c r="E25" i="29"/>
  <c r="E24" i="29"/>
  <c r="L23" i="29"/>
  <c r="E23" i="29"/>
  <c r="M23" i="29" s="1"/>
  <c r="N23" i="29" s="1"/>
  <c r="E22" i="29"/>
  <c r="L21" i="29"/>
  <c r="E21" i="29"/>
  <c r="E20" i="29"/>
  <c r="L19" i="29"/>
  <c r="E19" i="29"/>
  <c r="E18" i="29"/>
  <c r="L17" i="29"/>
  <c r="E17" i="29"/>
  <c r="I32" i="28"/>
  <c r="H32" i="28"/>
  <c r="G32" i="28"/>
  <c r="F32" i="28"/>
  <c r="I31" i="28"/>
  <c r="H31" i="28"/>
  <c r="G31" i="28"/>
  <c r="F31" i="28"/>
  <c r="E30" i="28"/>
  <c r="L29" i="28"/>
  <c r="E29" i="28"/>
  <c r="E28" i="28"/>
  <c r="L27" i="28"/>
  <c r="E27" i="28"/>
  <c r="E26" i="28"/>
  <c r="L25" i="28"/>
  <c r="E25" i="28"/>
  <c r="E24" i="28"/>
  <c r="L23" i="28"/>
  <c r="E23" i="28"/>
  <c r="E22" i="28"/>
  <c r="M21" i="28" s="1"/>
  <c r="L21" i="28"/>
  <c r="E21" i="28"/>
  <c r="E20" i="28"/>
  <c r="L19" i="28"/>
  <c r="E19" i="28"/>
  <c r="E18" i="28"/>
  <c r="L17" i="28"/>
  <c r="E17" i="28"/>
  <c r="I34" i="27"/>
  <c r="H34" i="27"/>
  <c r="G34" i="27"/>
  <c r="F34" i="27"/>
  <c r="I33" i="27"/>
  <c r="H33" i="27"/>
  <c r="G33" i="27"/>
  <c r="F33" i="27"/>
  <c r="P35" i="27" s="1"/>
  <c r="E32" i="27"/>
  <c r="L31" i="27"/>
  <c r="E31" i="27"/>
  <c r="E30" i="27"/>
  <c r="M29" i="27" s="1"/>
  <c r="L29" i="27"/>
  <c r="E29" i="27"/>
  <c r="E28" i="27"/>
  <c r="L27" i="27"/>
  <c r="E27" i="27"/>
  <c r="M27" i="27" s="1"/>
  <c r="E26" i="27"/>
  <c r="L25" i="27"/>
  <c r="E25" i="27"/>
  <c r="E24" i="27"/>
  <c r="M23" i="27" s="1"/>
  <c r="L23" i="27"/>
  <c r="E23" i="27"/>
  <c r="E22" i="27"/>
  <c r="L21" i="27"/>
  <c r="E21" i="27"/>
  <c r="E20" i="27"/>
  <c r="L19" i="27"/>
  <c r="E19" i="27"/>
  <c r="E18" i="27"/>
  <c r="L17" i="27"/>
  <c r="E17" i="27"/>
  <c r="I46" i="26"/>
  <c r="H46" i="26"/>
  <c r="G46" i="26"/>
  <c r="F46" i="26"/>
  <c r="I45" i="26"/>
  <c r="H45" i="26"/>
  <c r="G45" i="26"/>
  <c r="F45" i="26"/>
  <c r="E44" i="26"/>
  <c r="L43" i="26"/>
  <c r="E43" i="26"/>
  <c r="M43" i="26" s="1"/>
  <c r="E42" i="26"/>
  <c r="L41" i="26"/>
  <c r="E41" i="26"/>
  <c r="M41" i="26" s="1"/>
  <c r="E40" i="26"/>
  <c r="L39" i="26"/>
  <c r="E39" i="26"/>
  <c r="E38" i="26"/>
  <c r="M37" i="26" s="1"/>
  <c r="L37" i="26"/>
  <c r="E37" i="26"/>
  <c r="E36" i="26"/>
  <c r="M35" i="26" s="1"/>
  <c r="L35" i="26"/>
  <c r="E35" i="26"/>
  <c r="E34" i="26"/>
  <c r="M33" i="26" s="1"/>
  <c r="N33" i="26" s="1"/>
  <c r="L33" i="26"/>
  <c r="E33" i="26"/>
  <c r="E32" i="26"/>
  <c r="L31" i="26"/>
  <c r="E31" i="26"/>
  <c r="E30" i="26"/>
  <c r="L29" i="26"/>
  <c r="E29" i="26"/>
  <c r="E28" i="26"/>
  <c r="L27" i="26"/>
  <c r="E27" i="26"/>
  <c r="E26" i="26"/>
  <c r="L25" i="26"/>
  <c r="E25" i="26"/>
  <c r="M25" i="26" s="1"/>
  <c r="N25" i="26" s="1"/>
  <c r="E24" i="26"/>
  <c r="L23" i="26"/>
  <c r="E23" i="26"/>
  <c r="E22" i="26"/>
  <c r="L21" i="26"/>
  <c r="E21" i="26"/>
  <c r="E20" i="26"/>
  <c r="M19" i="26"/>
  <c r="L19" i="26"/>
  <c r="E19" i="26"/>
  <c r="E18" i="26"/>
  <c r="M17" i="26" s="1"/>
  <c r="N17" i="26" s="1"/>
  <c r="E17" i="26"/>
  <c r="E33" i="29" l="1"/>
  <c r="M33" i="31"/>
  <c r="M35" i="31"/>
  <c r="N35" i="31" s="1"/>
  <c r="M19" i="28"/>
  <c r="N19" i="28" s="1"/>
  <c r="M21" i="30"/>
  <c r="N21" i="30" s="1"/>
  <c r="M29" i="31"/>
  <c r="M31" i="27"/>
  <c r="M27" i="28"/>
  <c r="N27" i="28" s="1"/>
  <c r="N41" i="26"/>
  <c r="M17" i="28"/>
  <c r="N17" i="28" s="1"/>
  <c r="M31" i="31"/>
  <c r="M21" i="26"/>
  <c r="N29" i="27"/>
  <c r="M29" i="28"/>
  <c r="M25" i="29"/>
  <c r="N25" i="29" s="1"/>
  <c r="N43" i="31"/>
  <c r="E31" i="28"/>
  <c r="M23" i="28"/>
  <c r="N23" i="28" s="1"/>
  <c r="M17" i="27"/>
  <c r="N17" i="27" s="1"/>
  <c r="M27" i="26"/>
  <c r="N27" i="26" s="1"/>
  <c r="N29" i="28"/>
  <c r="E46" i="26"/>
  <c r="M31" i="26"/>
  <c r="N31" i="26" s="1"/>
  <c r="N43" i="26"/>
  <c r="M19" i="27"/>
  <c r="N19" i="27" s="1"/>
  <c r="N27" i="27"/>
  <c r="E26" i="30"/>
  <c r="E47" i="31"/>
  <c r="Q47" i="31" s="1"/>
  <c r="E45" i="26"/>
  <c r="M21" i="27"/>
  <c r="N21" i="27" s="1"/>
  <c r="N23" i="27"/>
  <c r="N21" i="28"/>
  <c r="M25" i="28"/>
  <c r="N25" i="28" s="1"/>
  <c r="M17" i="29"/>
  <c r="N17" i="29" s="1"/>
  <c r="M19" i="29"/>
  <c r="N19" i="29" s="1"/>
  <c r="M31" i="29"/>
  <c r="N31" i="29" s="1"/>
  <c r="M23" i="31"/>
  <c r="N23" i="31" s="1"/>
  <c r="M27" i="31"/>
  <c r="N27" i="31" s="1"/>
  <c r="F47" i="31"/>
  <c r="M29" i="26"/>
  <c r="N29" i="26" s="1"/>
  <c r="E34" i="27"/>
  <c r="N19" i="26"/>
  <c r="N21" i="26"/>
  <c r="M23" i="26"/>
  <c r="N23" i="26" s="1"/>
  <c r="N35" i="26"/>
  <c r="N37" i="26"/>
  <c r="M39" i="26"/>
  <c r="N39" i="26" s="1"/>
  <c r="M25" i="27"/>
  <c r="N25" i="27" s="1"/>
  <c r="E34" i="29"/>
  <c r="M21" i="29"/>
  <c r="N21" i="29" s="1"/>
  <c r="M29" i="29"/>
  <c r="N29" i="29" s="1"/>
  <c r="E25" i="30"/>
  <c r="N19" i="30"/>
  <c r="M23" i="30"/>
  <c r="N23" i="30" s="1"/>
  <c r="M19" i="31"/>
  <c r="N19" i="31" s="1"/>
  <c r="N31" i="31"/>
  <c r="N33" i="31"/>
  <c r="E38" i="31"/>
  <c r="M37" i="31" s="1"/>
  <c r="N37" i="31" s="1"/>
  <c r="M39" i="31"/>
  <c r="N39" i="31" s="1"/>
  <c r="M41" i="31"/>
  <c r="N41" i="31" s="1"/>
  <c r="N17" i="31"/>
  <c r="N29" i="31"/>
  <c r="M25" i="31"/>
  <c r="N25" i="31" s="1"/>
  <c r="M17" i="31"/>
  <c r="M17" i="30"/>
  <c r="N17" i="30" s="1"/>
  <c r="N27" i="29"/>
  <c r="E32" i="28"/>
  <c r="N31" i="27"/>
  <c r="E33" i="27"/>
  <c r="E48" i="31" l="1"/>
  <c r="D68" i="25"/>
</calcChain>
</file>

<file path=xl/comments1.xml><?xml version="1.0" encoding="utf-8"?>
<comments xmlns="http://schemas.openxmlformats.org/spreadsheetml/2006/main">
  <authors>
    <author/>
  </authors>
  <commentList>
    <comment ref="A19" authorId="0" shapeId="0">
      <text>
        <r>
          <rPr>
            <sz val="11"/>
            <color theme="1"/>
            <rFont val="Calibri"/>
            <family val="2"/>
            <scheme val="minor"/>
          </rPr>
          <t>======
ID#AAABMUBSpsM
EQUIPO-17    (2024-04-19 21:14:36)
Activacion de</t>
        </r>
      </text>
    </comment>
  </commentList>
</comments>
</file>

<file path=xl/comments2.xml><?xml version="1.0" encoding="utf-8"?>
<comments xmlns="http://schemas.openxmlformats.org/spreadsheetml/2006/main">
  <authors>
    <author/>
  </authors>
  <commentList>
    <comment ref="A19" authorId="0" shapeId="0">
      <text>
        <r>
          <rPr>
            <sz val="11"/>
            <color theme="1"/>
            <rFont val="Calibri"/>
            <family val="2"/>
            <scheme val="minor"/>
          </rPr>
          <t>======
ID#AAABMUBSpsI
EQUIPO-17    (2024-04-19 21:14:36)
DOTACION $400, PERSONAL $110, AUX FUNERARIOS 40
Actividades con keralty</t>
        </r>
      </text>
    </comment>
    <comment ref="A23" authorId="0" shapeId="0">
      <text>
        <r>
          <rPr>
            <sz val="11"/>
            <color theme="1"/>
            <rFont val="Calibri"/>
            <family val="2"/>
            <scheme val="minor"/>
          </rPr>
          <t>======
ID#AAABMUCfkBM
EQUIPO-17    (2024-04-19 21:14:36)
MANTENIMIENTO $300 LOGISTICA$86 
PERSONAL $100 , semanal debe de entregar reporte de las actividades en los centros</t>
        </r>
      </text>
    </comment>
  </commentList>
</comments>
</file>

<file path=xl/comments3.xml><?xml version="1.0" encoding="utf-8"?>
<comments xmlns="http://schemas.openxmlformats.org/spreadsheetml/2006/main">
  <authors>
    <author/>
  </authors>
  <commentList>
    <comment ref="A23" authorId="0" shapeId="0">
      <text>
        <r>
          <rPr>
            <sz val="11"/>
            <color theme="1"/>
            <rFont val="Calibri"/>
            <family val="2"/>
            <scheme val="minor"/>
          </rPr>
          <t>======
ID#AAABMUCfkBk
EQUIPO-17    (2024-04-19 21:14:36)
Atencion en la oficina  de la UAO
Asistencia externa</t>
        </r>
      </text>
    </comment>
  </commentList>
</comments>
</file>

<file path=xl/comments4.xml><?xml version="1.0" encoding="utf-8"?>
<comments xmlns="http://schemas.openxmlformats.org/spreadsheetml/2006/main">
  <authors>
    <author/>
  </authors>
  <commentList>
    <comment ref="A17" authorId="0" shapeId="0">
      <text>
        <r>
          <rPr>
            <sz val="11"/>
            <color theme="1"/>
            <rFont val="Calibri"/>
            <family val="2"/>
            <scheme val="minor"/>
          </rPr>
          <t>======
ID#AAABMUCfkBc
EQUIPO-17    (2024-04-19 21:14:36)
Logistica</t>
        </r>
      </text>
    </comment>
  </commentList>
</comments>
</file>

<file path=xl/comments5.xml><?xml version="1.0" encoding="utf-8"?>
<comments xmlns="http://schemas.openxmlformats.org/spreadsheetml/2006/main">
  <authors>
    <author/>
  </authors>
  <commentList>
    <comment ref="A19" authorId="0" shapeId="0">
      <text>
        <r>
          <rPr>
            <sz val="11"/>
            <color theme="1"/>
            <rFont val="Calibri"/>
            <family val="2"/>
            <scheme val="minor"/>
          </rPr>
          <t>======
ID#AAABMUCfkBY
EQUIPO-17    (2024-04-19 21:14:36)
Asistir a las asambleas y llevar oferta.
Cronograma que se debe de acordar con los gobernadores
KAREN PEREZ: Debe de coordinar esto
-Cleisser Cuero
-Jeimmy Acosta
-Mauricio Castro</t>
        </r>
      </text>
    </comment>
    <comment ref="A25" authorId="0" shapeId="0">
      <text>
        <r>
          <rPr>
            <sz val="11"/>
            <color theme="1"/>
            <rFont val="Calibri"/>
            <family val="2"/>
            <scheme val="minor"/>
          </rPr>
          <t>======
ID#AAABMUCfkBg
EQUIPO-17    (2024-04-19 21:14:36)
Coordinar con Jorge e ICBF - Intervención a los embera.
CLEISSER CUERO- Responsable</t>
        </r>
      </text>
    </comment>
    <comment ref="A41" authorId="0" shapeId="0">
      <text>
        <r>
          <rPr>
            <sz val="11"/>
            <color theme="1"/>
            <rFont val="Calibri"/>
            <family val="2"/>
            <scheme val="minor"/>
          </rPr>
          <t>======
ID#AAABMUBSpsE
EQUIPO-17    (2024-04-19 21:14:36)
Informes de meta que se reportan a Planeación. 
CLEISSER CUERO: proyecta informes</t>
        </r>
      </text>
    </comment>
  </commentList>
</comments>
</file>

<file path=xl/comments6.xml><?xml version="1.0" encoding="utf-8"?>
<comments xmlns="http://schemas.openxmlformats.org/spreadsheetml/2006/main">
  <authors>
    <author/>
  </authors>
  <commentList>
    <comment ref="A31" authorId="0" shapeId="0">
      <text>
        <r>
          <rPr>
            <sz val="11"/>
            <color theme="1"/>
            <rFont val="Calibri"/>
            <family val="2"/>
            <scheme val="minor"/>
          </rPr>
          <t>======
ID#AAABMUCfkBU
EQUIPO-17    (2024-04-19 21:14:36)
1. Dia de la mujer
2. Dia de la familia
3. Dia de la madre lider
4. Rendicion de cuentas, Encuentro folclorico.
5. Fin de año</t>
        </r>
      </text>
    </comment>
  </commentList>
</comments>
</file>

<file path=xl/sharedStrings.xml><?xml version="1.0" encoding="utf-8"?>
<sst xmlns="http://schemas.openxmlformats.org/spreadsheetml/2006/main" count="1335" uniqueCount="555">
  <si>
    <t>E</t>
  </si>
  <si>
    <t>P</t>
  </si>
  <si>
    <t>SECRETARIO DESPACHO / GERENTE</t>
  </si>
  <si>
    <t>INDICADORES</t>
  </si>
  <si>
    <t>METAS DE PRODUCTO</t>
  </si>
  <si>
    <t>METAS DE RESULTADO</t>
  </si>
  <si>
    <t>TOTAL  PLAN  DE  ACCIÓN</t>
  </si>
  <si>
    <t>TERMINACION</t>
  </si>
  <si>
    <t xml:space="preserve">INICIO </t>
  </si>
  <si>
    <t>OTROS</t>
  </si>
  <si>
    <t>REGALIAS</t>
  </si>
  <si>
    <t>SGP</t>
  </si>
  <si>
    <t>MPIO</t>
  </si>
  <si>
    <t>EFICIENCIA</t>
  </si>
  <si>
    <t>INDICE INVERSION</t>
  </si>
  <si>
    <t>INDICE FISICO</t>
  </si>
  <si>
    <t>INDICADORES DE GESTION</t>
  </si>
  <si>
    <t>PROGRAMACION (dd/mm/aa)</t>
  </si>
  <si>
    <t>FUENTES DE FINANCIACION                             ( EN MILES DE $)</t>
  </si>
  <si>
    <t>COSTO TOTAL ( MILES DE PESOS)</t>
  </si>
  <si>
    <t>CANT.</t>
  </si>
  <si>
    <t>UNIDAD DE MEDIDA</t>
  </si>
  <si>
    <r>
      <t>PROG</t>
    </r>
    <r>
      <rPr>
        <b/>
        <sz val="12"/>
        <rFont val="Arial MT"/>
      </rPr>
      <t xml:space="preserve">  EJEC</t>
    </r>
  </si>
  <si>
    <t>PRINCIPALES ACTIVIDADES</t>
  </si>
  <si>
    <t xml:space="preserve">CODIGO BPPIM: </t>
  </si>
  <si>
    <t xml:space="preserve">NOMBRE  DEL PROYECTO POAI: </t>
  </si>
  <si>
    <t xml:space="preserve">PROGRAMA:  </t>
  </si>
  <si>
    <t>VALOR</t>
  </si>
  <si>
    <t>OBJETO</t>
  </si>
  <si>
    <t>No</t>
  </si>
  <si>
    <t>SECTOR:</t>
  </si>
  <si>
    <t xml:space="preserve">RELACION DE CONTRATOS Y CONVENIOS </t>
  </si>
  <si>
    <t xml:space="preserve">DIMENSION: </t>
  </si>
  <si>
    <t>SOCIOCULTURAL</t>
  </si>
  <si>
    <t>Estrategia implementada</t>
  </si>
  <si>
    <t>Política pública implementada</t>
  </si>
  <si>
    <r>
      <rPr>
        <b/>
        <sz val="12"/>
        <rFont val="Arial"/>
        <family val="2"/>
      </rPr>
      <t>PROCESO:</t>
    </r>
    <r>
      <rPr>
        <sz val="12"/>
        <rFont val="Arial"/>
        <family val="2"/>
      </rPr>
      <t xml:space="preserve"> PLANEACION ESTRATEGICA Y TERRITORIAL</t>
    </r>
  </si>
  <si>
    <r>
      <t xml:space="preserve">Codigo: </t>
    </r>
    <r>
      <rPr>
        <sz val="12"/>
        <rFont val="Arial"/>
        <family val="2"/>
      </rPr>
      <t>FOR-08-PRO-PET-01</t>
    </r>
  </si>
  <si>
    <r>
      <t>Version:</t>
    </r>
    <r>
      <rPr>
        <sz val="12"/>
        <rFont val="Arial"/>
        <family val="2"/>
      </rPr>
      <t xml:space="preserve"> 01</t>
    </r>
  </si>
  <si>
    <r>
      <rPr>
        <b/>
        <sz val="12"/>
        <rFont val="Arial"/>
        <family val="2"/>
      </rPr>
      <t>FORMATO:</t>
    </r>
    <r>
      <rPr>
        <sz val="12"/>
        <rFont val="Arial"/>
        <family val="2"/>
      </rPr>
      <t xml:space="preserve"> PLAN DE ACCION</t>
    </r>
  </si>
  <si>
    <r>
      <t xml:space="preserve">Fecha: </t>
    </r>
    <r>
      <rPr>
        <sz val="12"/>
        <rFont val="Arial"/>
        <family val="2"/>
      </rPr>
      <t>31/08/2017</t>
    </r>
  </si>
  <si>
    <r>
      <t xml:space="preserve">Pagina: </t>
    </r>
    <r>
      <rPr>
        <sz val="12"/>
        <rFont val="Arial"/>
        <family val="2"/>
      </rPr>
      <t>1 de  1</t>
    </r>
  </si>
  <si>
    <t>COSTO TOTAL (MILES DE PESOS)</t>
  </si>
  <si>
    <t>número de mujeres madres cabezas de familia beneficiadas</t>
  </si>
  <si>
    <r>
      <rPr>
        <b/>
        <sz val="12"/>
        <rFont val="Calibri"/>
        <family val="2"/>
        <scheme val="minor"/>
      </rPr>
      <t>META DE PRODUCTO No. 10:</t>
    </r>
    <r>
      <rPr>
        <sz val="12"/>
        <rFont val="Calibri"/>
        <family val="2"/>
        <scheme val="minor"/>
      </rPr>
      <t xml:space="preserve">  Beneficiar a mujeres cabezas de familiar para que por medio de proyectos productivos reciban ayuda del ente público o privado para la ejecución de estos proyectos. (entrega de insumos)</t>
    </r>
  </si>
  <si>
    <r>
      <t xml:space="preserve">META DE RESULTADO No. 1: </t>
    </r>
    <r>
      <rPr>
        <sz val="12"/>
        <rFont val="Calibri"/>
        <family val="2"/>
        <scheme val="minor"/>
      </rPr>
      <t>Beneficiar a 14.000 mujeres y población LGBT con atención y orientación</t>
    </r>
  </si>
  <si>
    <t>mujeres cuidadoras de pcd beneficiadas</t>
  </si>
  <si>
    <r>
      <rPr>
        <b/>
        <sz val="12"/>
        <rFont val="Calibri"/>
        <family val="2"/>
        <scheme val="minor"/>
      </rPr>
      <t>META DE PRODUCTO No. 9:</t>
    </r>
    <r>
      <rPr>
        <sz val="12"/>
        <rFont val="Calibri"/>
        <family val="2"/>
        <scheme val="minor"/>
      </rPr>
      <t xml:space="preserve">  Beneficiar a mujeres cuidadoras de pcd mediante una estrategia de acción integral</t>
    </r>
  </si>
  <si>
    <r>
      <rPr>
        <b/>
        <sz val="12"/>
        <rFont val="Calibri"/>
        <family val="2"/>
        <scheme val="minor"/>
      </rPr>
      <t>META DE PRODUCTO No. 8:</t>
    </r>
    <r>
      <rPr>
        <sz val="12"/>
        <rFont val="Calibri"/>
        <family val="2"/>
        <scheme val="minor"/>
      </rPr>
      <t xml:space="preserve"> Implementar la política pública lgbti </t>
    </r>
  </si>
  <si>
    <t>casa de la mujer gestionada</t>
  </si>
  <si>
    <r>
      <rPr>
        <b/>
        <sz val="12"/>
        <rFont val="Calibri"/>
        <family val="2"/>
        <scheme val="minor"/>
      </rPr>
      <t>META DE PRODUCTO No. 7:</t>
    </r>
    <r>
      <rPr>
        <sz val="12"/>
        <rFont val="Calibri"/>
        <family val="2"/>
        <scheme val="minor"/>
      </rPr>
      <t xml:space="preserve"> Gestionar la casa de la mujer en el municipio de ibagué</t>
    </r>
  </si>
  <si>
    <t>ruta de atención implementada</t>
  </si>
  <si>
    <r>
      <rPr>
        <b/>
        <sz val="12"/>
        <rFont val="Calibri"/>
        <family val="2"/>
        <scheme val="minor"/>
      </rPr>
      <t>META DE PRODUCTO No. 6:</t>
    </r>
    <r>
      <rPr>
        <sz val="12"/>
        <rFont val="Calibri"/>
        <family val="2"/>
        <scheme val="minor"/>
      </rPr>
      <t xml:space="preserve"> Implementar 1 ruta de atención para mujeres victimas de todo tipo de violencia</t>
    </r>
  </si>
  <si>
    <r>
      <t xml:space="preserve">META DE PRODUCTO No. 5: </t>
    </r>
    <r>
      <rPr>
        <sz val="12"/>
        <rFont val="Calibri"/>
        <family val="2"/>
        <scheme val="minor"/>
      </rPr>
      <t>Implementar la estrategia de atención a las mujeres habitantes de calle.</t>
    </r>
  </si>
  <si>
    <r>
      <rPr>
        <b/>
        <sz val="12"/>
        <rFont val="Calibri"/>
        <family val="2"/>
        <scheme val="minor"/>
      </rPr>
      <t xml:space="preserve">META DE PRODUCTO No. 4: </t>
    </r>
    <r>
      <rPr>
        <sz val="12"/>
        <rFont val="Calibri"/>
        <family val="2"/>
        <scheme val="minor"/>
      </rPr>
      <t>Implementar la estrategia municipal para la prevención de la violencia de género y diversidad sexual priorizada</t>
    </r>
  </si>
  <si>
    <t>número de unidades productivas apoyadas</t>
  </si>
  <si>
    <r>
      <rPr>
        <b/>
        <sz val="12"/>
        <rFont val="Calibri"/>
        <family val="2"/>
        <scheme val="minor"/>
      </rPr>
      <t>META DE PRODUCTO No. 3:</t>
    </r>
    <r>
      <rPr>
        <sz val="12"/>
        <rFont val="Calibri"/>
        <family val="2"/>
        <scheme val="minor"/>
      </rPr>
      <t xml:space="preserve"> Promover estrategia para la inserción laboral y la generación de ingresos para las mujeres y la población lgbti</t>
    </r>
  </si>
  <si>
    <t>porcentaje de mujeres y población lgbti atendidas</t>
  </si>
  <si>
    <r>
      <rPr>
        <b/>
        <sz val="12"/>
        <rFont val="Calibri"/>
        <family val="2"/>
        <scheme val="minor"/>
      </rPr>
      <t xml:space="preserve">META DE PRODUCTO No. 2: </t>
    </r>
    <r>
      <rPr>
        <sz val="12"/>
        <rFont val="Calibri"/>
        <family val="2"/>
        <scheme val="minor"/>
      </rPr>
      <t>Atención integral y orientación a mujeres y población lgbti priorizada</t>
    </r>
  </si>
  <si>
    <t>Número de programas diseñados, actualizados e implementados</t>
  </si>
  <si>
    <r>
      <rPr>
        <b/>
        <sz val="12"/>
        <rFont val="Calibri"/>
        <family val="2"/>
        <scheme val="minor"/>
      </rPr>
      <t xml:space="preserve">META DE PRODUCTO No. 1: </t>
    </r>
    <r>
      <rPr>
        <sz val="12"/>
        <rFont val="Calibri"/>
        <family val="2"/>
        <scheme val="minor"/>
      </rPr>
      <t>Diseñar, actualizar e implementar programas de formación para el desarrollo de capacidades y la transformación social de las mujeres y la población sexualmente diversa del municipio.</t>
    </r>
  </si>
  <si>
    <t>Ruta de atención implementada</t>
  </si>
  <si>
    <t>6.1.1 implementar una estrategia para sensibilización y prevención de la violencia de genero y diversidad sexual.</t>
  </si>
  <si>
    <t>Proyectos Productivos estructurados</t>
  </si>
  <si>
    <t xml:space="preserve">5.1.4  Estructurar Proyectos productivos para beneficiar a mujeres y población LGBTI  </t>
  </si>
  <si>
    <t>No. De unidades productivas fortalecidas</t>
  </si>
  <si>
    <t xml:space="preserve">5.1.3 Fortalecer unidades productivas de mujeres vulnerables y población LGBTI. </t>
  </si>
  <si>
    <t>No. De eventos y/o conmemoraciones realizadas</t>
  </si>
  <si>
    <t>4.1.4 Realizar Eventos y/o conmemoraciones a la población LGBTI  del municipio de Ibague.</t>
  </si>
  <si>
    <t>4.1.3 Realizar Eventos y/o conmemoraciones a las Mujeres del municipio de Ibagué</t>
  </si>
  <si>
    <t>Porcentaje de población acompañada y asesorada que requierió el servicio.</t>
  </si>
  <si>
    <t>4.1.1 Acompañar y asesorar administrativa, psicológica y jurídicamente a las mujeres y población sexualmente diversa que requieran el servicio</t>
  </si>
  <si>
    <t>Plan de acción  implementado</t>
  </si>
  <si>
    <t>2.1.1  Implementar plan de acción de la politica publica de la poblacion LGBTIQ+</t>
  </si>
  <si>
    <t>No. De actividades administrativas y de gestión</t>
  </si>
  <si>
    <t>No. De capacitaciones realizadas</t>
  </si>
  <si>
    <t>FORTALECIMIENTO A LA MUJER, EQUIDAD DE GÉNERO Y DIVERSIDAD SEXUAL EN EL MUNICIPIO DE IBAGUÉ.</t>
  </si>
  <si>
    <t xml:space="preserve">INCLUSION SOCIAL Y PRODUCTIVA PARA LA POBLACION EN SITUACION DE VULNERABILIDAD    </t>
  </si>
  <si>
    <t>VIBRA CON INCLUSIÓN Y DIVERSIDAD</t>
  </si>
  <si>
    <r>
      <t xml:space="preserve">Objetivos: </t>
    </r>
    <r>
      <rPr>
        <sz val="12"/>
        <rFont val="Arial"/>
        <family val="2"/>
      </rPr>
      <t>POTENCIAR EL PAPEL INTEGRAL DE LA MUJER IBAGUEREÑA, ATENDIENDO SUS INTERESES ESTRATÉGICOS Y NECESIDADES PRÁCTICAS A TRAVÉS DE LA PROMOCIÓN DE LA EQUIDAD DE GÉNERO Y EL FORTALECIMIENTO DE SU DESARROLLO INTEGRAL.</t>
    </r>
  </si>
  <si>
    <t>SECRETARÍA / ENTIDAD:  SECRETARÍA DE DESARROLLO SOCIAL COMUNITARIO      / GRUPO: MUJER GÉNERO Y DIVERSIDAD SEXUAL</t>
  </si>
  <si>
    <r>
      <rPr>
        <b/>
        <sz val="12"/>
        <rFont val="Calibri"/>
        <family val="2"/>
      </rPr>
      <t>META DE PRODUCTO NO. 17:</t>
    </r>
    <r>
      <rPr>
        <sz val="12"/>
        <rFont val="Calibri"/>
        <family val="2"/>
      </rPr>
      <t xml:space="preserve"> Implementar estrategia de formulación e implementación de la Ruta Integral de Atención de infancia y adolescencia.</t>
    </r>
  </si>
  <si>
    <r>
      <rPr>
        <b/>
        <sz val="12"/>
        <rFont val="Calibri"/>
        <family val="2"/>
      </rPr>
      <t>META DE RESULTADO NO. 1:</t>
    </r>
    <r>
      <rPr>
        <sz val="12"/>
        <rFont val="Calibri"/>
        <family val="2"/>
      </rPr>
      <t xml:space="preserve"> Implementar Red para la prevención, uso y abuso sexual de niños niñas y adolescentes</t>
    </r>
  </si>
  <si>
    <r>
      <t>META DE PRODUCTO NO. 16:</t>
    </r>
    <r>
      <rPr>
        <sz val="12"/>
        <rFont val="Calibri"/>
        <family val="2"/>
      </rPr>
      <t xml:space="preserve"> Implementar una estrategia de fortalecimiento de alianzas entre sector público, privado y la cooperación internacional en favor de los niños, niñas, adolescentes y las familias.</t>
    </r>
  </si>
  <si>
    <t>Número de comedores operando</t>
  </si>
  <si>
    <r>
      <t xml:space="preserve">META DE PRODUCTO NO. 15: </t>
    </r>
    <r>
      <rPr>
        <sz val="12"/>
        <rFont val="Calibri"/>
        <family val="2"/>
      </rPr>
      <t xml:space="preserve">Comedores para niños, niñas y adolescentes del área urbana y rural del municipio de Ibagué. (Cód KPT 4102001) </t>
    </r>
  </si>
  <si>
    <r>
      <rPr>
        <b/>
        <sz val="12"/>
        <rFont val="Calibri"/>
        <family val="2"/>
      </rPr>
      <t>META DE RESULTADO NO. 1:</t>
    </r>
    <r>
      <rPr>
        <sz val="12"/>
        <rFont val="Calibri"/>
        <family val="2"/>
      </rPr>
      <t xml:space="preserve"> Aumentar el apoyo nutricional a NNA </t>
    </r>
  </si>
  <si>
    <t>Número de Estrategia implementada</t>
  </si>
  <si>
    <r>
      <t xml:space="preserve">META DE PRODUCTO NO. 14: </t>
    </r>
    <r>
      <rPr>
        <sz val="12"/>
        <rFont val="Calibri"/>
        <family val="2"/>
      </rPr>
      <t xml:space="preserve">Implementar la estrategia orientada a la generación de habilidades de autoprotección y autocuidado, dirigidos en niños, niñas y adolescentes, con prioridad para la población especial y con enfoque diferencial (Cód KPT 4102001) </t>
    </r>
  </si>
  <si>
    <r>
      <rPr>
        <b/>
        <sz val="12"/>
        <rFont val="Calibri"/>
        <family val="2"/>
      </rPr>
      <t>META DE RESULTADO NO. 1</t>
    </r>
    <r>
      <rPr>
        <sz val="12"/>
        <rFont val="Calibri"/>
        <family val="2"/>
      </rPr>
      <t>: Disminuir la tasa de violencia contra niñas, niños y adolescentes (por cada 100.000 NNA entre 0 y 17 años)</t>
    </r>
  </si>
  <si>
    <r>
      <t xml:space="preserve">META DE PRODUCTO NO. 13: </t>
    </r>
    <r>
      <rPr>
        <sz val="12"/>
        <rFont val="Calibri"/>
        <family val="2"/>
      </rPr>
      <t xml:space="preserve">Implementar una estrategia orientada a la prevención del abuso explotación y comercio sexual de niños, niñas y adolescentes del municipio (Cód KPT 4102001) </t>
    </r>
  </si>
  <si>
    <t>Número de redes de apoyo fomentadas</t>
  </si>
  <si>
    <r>
      <t>META DE PRODUCTO No. 12:</t>
    </r>
    <r>
      <rPr>
        <sz val="12"/>
        <rFont val="Calibri"/>
        <family val="2"/>
      </rPr>
      <t xml:space="preserve"> Fomentar red de apoyo comunitaria y educativa para disminuir la violencia contra niños, niñas y adolescentes (Cód KPT 4102001)</t>
    </r>
    <r>
      <rPr>
        <b/>
        <sz val="12"/>
        <rFont val="Calibri"/>
        <family val="2"/>
      </rPr>
      <t xml:space="preserve"> </t>
    </r>
  </si>
  <si>
    <r>
      <rPr>
        <b/>
        <sz val="12"/>
        <rFont val="Calibri"/>
        <family val="2"/>
      </rPr>
      <t>META DE RESULTADO NO. 2</t>
    </r>
    <r>
      <rPr>
        <sz val="12"/>
        <rFont val="Calibri"/>
        <family val="2"/>
      </rPr>
      <t>: Implementar Red para la prevención, uso y abuso sexual de niños niñas y adolescentes</t>
    </r>
  </si>
  <si>
    <t>Número Hogar de paso implementado</t>
  </si>
  <si>
    <r>
      <t>META DE PRODUCTO No. 11:</t>
    </r>
    <r>
      <rPr>
        <sz val="12"/>
        <rFont val="Calibri"/>
        <family val="2"/>
      </rPr>
      <t xml:space="preserve"> Implementar Hogar paso</t>
    </r>
  </si>
  <si>
    <r>
      <t xml:space="preserve">META DE PRODUCTO No. 1O: </t>
    </r>
    <r>
      <rPr>
        <sz val="12"/>
        <rFont val="Calibri"/>
        <family val="2"/>
      </rPr>
      <t xml:space="preserve">Diseñar una estrategia de articulación interinstitucional para la Implementación de la modalidad guardería infantil nocturna en el municipio de Ibagué. Cód KPT 4102001) </t>
    </r>
  </si>
  <si>
    <r>
      <t xml:space="preserve">META DE RESULTADO NO. 2: </t>
    </r>
    <r>
      <rPr>
        <sz val="12"/>
        <rFont val="Calibri"/>
        <family val="2"/>
      </rPr>
      <t>Implementar una guardería infantil nocturna</t>
    </r>
  </si>
  <si>
    <t>Número de estrategia diseñada e implementada</t>
  </si>
  <si>
    <r>
      <t>META DE PRODUCTO No. 9:</t>
    </r>
    <r>
      <rPr>
        <sz val="12"/>
        <rFont val="Calibri"/>
        <family val="2"/>
      </rPr>
      <t xml:space="preserve"> Diseñar una estrategia orientada a garantizar el derecho a la identidad de niños, niñas y adolescentes del municipio (zona urbana/zona rural), que incluya mecanismos de sensibilización y comunicación, dirigidos a la comunidad frente a la expedición del documento de identidad. (Cód KPT 4102001) </t>
    </r>
  </si>
  <si>
    <r>
      <rPr>
        <b/>
        <sz val="12"/>
        <rFont val="Calibri"/>
        <family val="2"/>
      </rPr>
      <t>META DE RESULTADO NO. 2:</t>
    </r>
    <r>
      <rPr>
        <sz val="12"/>
        <rFont val="Calibri"/>
        <family val="2"/>
      </rPr>
      <t xml:space="preserve"> Aumentar el número de Niños y niñas menores de 1 año con registro civil por lugar de residencia</t>
    </r>
  </si>
  <si>
    <r>
      <rPr>
        <b/>
        <sz val="12"/>
        <rFont val="Calibri"/>
        <family val="2"/>
      </rPr>
      <t>META DE PRODUCTO No. 8:</t>
    </r>
    <r>
      <rPr>
        <sz val="12"/>
        <rFont val="Calibri"/>
        <family val="2"/>
      </rPr>
      <t xml:space="preserve"> Diseñar e implementar una estrategia para estimular el buen uso del tiempo libre y la práctica de actividades culturales, deportivas o lúdicas de niños, niñas y adolescentes en riesgo de trabajo infantil con enfoque étnico y diferencial. (Cód KPT 4102001) </t>
    </r>
  </si>
  <si>
    <r>
      <rPr>
        <b/>
        <sz val="12"/>
        <rFont val="Calibri"/>
        <family val="2"/>
      </rPr>
      <t xml:space="preserve">META DE RESULTADO NO. 3: </t>
    </r>
    <r>
      <rPr>
        <sz val="12"/>
        <rFont val="Calibri"/>
        <family val="2"/>
      </rPr>
      <t>Reducir la tasa de trabajo infantil a 4.1</t>
    </r>
  </si>
  <si>
    <r>
      <rPr>
        <b/>
        <sz val="12"/>
        <rFont val="Calibri"/>
        <family val="2"/>
      </rPr>
      <t>META DE PRODUCTO No. 7</t>
    </r>
    <r>
      <rPr>
        <sz val="12"/>
        <rFont val="Calibri"/>
        <family val="2"/>
      </rPr>
      <t xml:space="preserve">: Diseñar una estrategia de acompañamiento, fortalecimiento y cualificación de la mesa de participación de niños, niñas y adolescentes (Cód KPT 4102001) </t>
    </r>
  </si>
  <si>
    <t>Política Pública actualizada e implementada.</t>
  </si>
  <si>
    <r>
      <rPr>
        <b/>
        <sz val="12"/>
        <rFont val="Calibri"/>
        <family val="2"/>
      </rPr>
      <t>META DE PRODUCTO No. 6</t>
    </r>
    <r>
      <rPr>
        <sz val="12"/>
        <rFont val="Calibri"/>
        <family val="2"/>
      </rPr>
      <t xml:space="preserve">: Actualizar e Implementar la Política Pública de  infancia y adolescencia (Cód KPT 4102001) </t>
    </r>
  </si>
  <si>
    <r>
      <t>META DE RESULTADO NO. 2:</t>
    </r>
    <r>
      <rPr>
        <sz val="12"/>
        <rFont val="Calibri"/>
        <family val="2"/>
      </rPr>
      <t xml:space="preserve"> Implementar estrategia de formulación e implementación de la Ruta Integral de Atención de infancia y adolescencia.</t>
    </r>
  </si>
  <si>
    <t>Ruta Implementada</t>
  </si>
  <si>
    <r>
      <rPr>
        <b/>
        <sz val="12"/>
        <rFont val="Calibri"/>
        <family val="2"/>
      </rPr>
      <t>META DE PRODUCTO No. 5:</t>
    </r>
    <r>
      <rPr>
        <sz val="12"/>
        <rFont val="Calibri"/>
        <family val="2"/>
      </rPr>
      <t xml:space="preserve"> Diseñar e implementar la Ruta Integral de Atenciones de primera infancia, Infancia y Adolescencia con enfoque diferencial y étnico (Cód KPT 4102001) </t>
    </r>
  </si>
  <si>
    <t>Número de programa diseñado e implementado</t>
  </si>
  <si>
    <r>
      <t xml:space="preserve">META DE PRODUCTO No. 4 </t>
    </r>
    <r>
      <rPr>
        <sz val="12"/>
        <rFont val="Calibri"/>
        <family val="2"/>
      </rPr>
      <t>Diseñar e implementar un programa de fortalecimiento familiar para el cuidado y crianza  no violenta por parte de los cuidadores (Cód KPT 4102001)</t>
    </r>
  </si>
  <si>
    <t>Número de estrategia implementada</t>
  </si>
  <si>
    <r>
      <rPr>
        <b/>
        <sz val="12"/>
        <rFont val="Calibri"/>
        <family val="2"/>
      </rPr>
      <t>META DE PRODUCTO No. 3</t>
    </r>
    <r>
      <rPr>
        <sz val="12"/>
        <rFont val="Calibri"/>
        <family val="2"/>
      </rPr>
      <t>: Diseñar e implementar una estrategia de recreación dirigida a la primera infancia, infancia y adolescencia</t>
    </r>
  </si>
  <si>
    <t>No. de Estrategia implementada</t>
  </si>
  <si>
    <r>
      <rPr>
        <b/>
        <sz val="12"/>
        <rFont val="Calibri"/>
        <family val="2"/>
      </rPr>
      <t>META DE PRODUCTO No. 2:</t>
    </r>
    <r>
      <rPr>
        <sz val="12"/>
        <rFont val="Calibri"/>
        <family val="2"/>
      </rPr>
      <t xml:space="preserve"> Diseñar e implementar una estrategia enfocada en madres gestantes, lactantes y niños con alimentación complementaria.. </t>
    </r>
  </si>
  <si>
    <t xml:space="preserve">Política Pública formulada </t>
  </si>
  <si>
    <r>
      <rPr>
        <b/>
        <sz val="12"/>
        <rFont val="Calibri"/>
        <family val="2"/>
      </rPr>
      <t>META DE PRODUCTO No.1</t>
    </r>
    <r>
      <rPr>
        <sz val="12"/>
        <rFont val="Calibri"/>
        <family val="2"/>
      </rPr>
      <t xml:space="preserve">:Formular la Política Pública para el desarrollo integral de la primera infancia </t>
    </r>
  </si>
  <si>
    <r>
      <rPr>
        <b/>
        <sz val="12"/>
        <rFont val="Calibri"/>
        <family val="2"/>
      </rPr>
      <t xml:space="preserve">META DE RESULTADO NO. 1: </t>
    </r>
    <r>
      <rPr>
        <sz val="12"/>
        <rFont val="Calibri"/>
        <family val="2"/>
      </rPr>
      <t>10% de implementación de la Política Pública para el desarrollo integral de la primera infancia y fortalecimiento familiar</t>
    </r>
  </si>
  <si>
    <t>16.1.2 Realizar jornadas de sensibilización y capacitación orientadas a la prevención del abuso explotación y comercio sexual de niños, niñas y adolescentes del municipio</t>
  </si>
  <si>
    <t>15.1.2 Realizar campaña de sensibilización y capacitación para la prevecnión de la violencia, contra niños, niñas y adolescentes</t>
  </si>
  <si>
    <t>Hogar de paso implementado</t>
  </si>
  <si>
    <t>14.1.3 Implementar el hogar de paso</t>
  </si>
  <si>
    <t>No. de beneficairios atendidos</t>
  </si>
  <si>
    <t>13.1.2 Beneficiar a niños y niñas, a través del programa de guardería nocturnas</t>
  </si>
  <si>
    <t>Campaña diseñada</t>
  </si>
  <si>
    <t>Número de actividades realizadas</t>
  </si>
  <si>
    <t>11.1.3 Realizar actividades educativas, pedagógicos, recreativas, culturales, de formación y/o capacitación dirigidas a niños, niñas y adolescentes del municipio</t>
  </si>
  <si>
    <t>No. de talleres realizados</t>
  </si>
  <si>
    <t>10.1.2 Realizar talleres, sobre la participación de niños niñas y adolecentes.</t>
  </si>
  <si>
    <t>Ruta diseñada e implementada</t>
  </si>
  <si>
    <t>8.1.2 Diseñar e implementar la Ruta Integral de Atenciones  de primera infancia, Infancia y Adolescencia.</t>
  </si>
  <si>
    <t>No. de alianzas realizadas</t>
  </si>
  <si>
    <t>5.1.6 Realizar talleres y/o capacitaciones y/o actividades psicosociales tanto a los beneficiarios del programa, como a su núcleo familia</t>
  </si>
  <si>
    <t>Número de visitas realizadas</t>
  </si>
  <si>
    <t>5.1.3 Realizar visitas de seguimiento a la prestación del servicio de los comedores comunitarios</t>
  </si>
  <si>
    <t>Número de NNA beneficiados</t>
  </si>
  <si>
    <t>5.1.2 Beneficiar a niños, niñas y adolescentes con  entrega de almuerzos calientes en el marco del programa comedores comunitarios</t>
  </si>
  <si>
    <t>4.1.1 Realizar campañas de sensibilización y capacitación orientadas a la generación de habilidades de autoprotección y autocuidado, dirigida a niños, niñas y adolescentes</t>
  </si>
  <si>
    <t>3.1.4 Realizar activiades de acompañamiento y seguimiento a las familias beneficiarias de la estrategia de fortalecimiento familiar.</t>
  </si>
  <si>
    <t>2.1.3 Realizar actividades recreativas en comunas y corregimientos del municipio</t>
  </si>
  <si>
    <t>No. de actividades realizadas</t>
  </si>
  <si>
    <t>1.1.2 Realizar actividades de acompañamiento asociado a la estrategia enfocada en madres gestantes y niños con alimentación complementaria</t>
  </si>
  <si>
    <r>
      <t xml:space="preserve">RUBRO: </t>
    </r>
    <r>
      <rPr>
        <sz val="12"/>
        <rFont val="Arial"/>
        <family val="2"/>
      </rPr>
      <t>FORTALECIMIENTO DE IBAGUE VIBRA CON NIÑAS, Y NIÑOS, PROTEGIDOS, SANOS Y FELICES EN EL MUNICIPIO DE IBAGUÉ</t>
    </r>
  </si>
  <si>
    <t>FORTALECIMIENTO DE IBAGUE VIBRA CON NIÑAS, Y NIÑOS, PROTEGIDOS, SANOS Y FELICES EN EL MUNICIPIO DE IBAGUÉ</t>
  </si>
  <si>
    <t>DESARROLLO INTEGRAL DE NIÑOS, NIÑAS, ADOLESCENTES Y SUS FAMILIAS</t>
  </si>
  <si>
    <t xml:space="preserve"> LA INFANCIA, LA ADOLESCENCIA Y LA JUVENTUD VIBRAN POR SUS DERECHOS</t>
  </si>
  <si>
    <r>
      <t xml:space="preserve">Objetivos: </t>
    </r>
    <r>
      <rPr>
        <sz val="12"/>
        <rFont val="Arial"/>
        <family val="2"/>
      </rPr>
      <t>PROMOVER LA AUTOGESTION Y AUTORREALIZACION DE LOS NNA ATRAVES DE ACTIVIDADES LUDICO PEDAGOGICAS -BENEFICIAR A NNA  EN LA SENSIBILIZACION Y FORMACION AYUDANDO A QUE TOMEN CONCIENCIA DE LA IMPORTANCIA DE LA ESCOLARIDAD Y CONSTRUCCION DE POREYECTO DE VIDA  ATRAVES DE ACTIVIDADES LUDICO-PEDAGOGICAS -LOGRAR LA PARTICIPACION DE LOS NNA EN LA SOCIEDAD Y EN LA TOMA DE DESICIONES DE LA GESTION LOCAL, HACIENDO USO DE SU LIBERTAD Y EL PLENO EJERCICIO DE SUS DERECHOS COMO CIUDADANOS- DISMINUIR EL PORCENTAJE DE NIÑOS Y NIÑAS EN SITUACION DE POBREZA EXTREMA- DISMINUIR LA TASA DE TRABAJO INFANTIL</t>
    </r>
  </si>
  <si>
    <t>SECRETARÍA / ENTIDAD:  SECRETARÍA DE DESARROLLO SOCIAL COMUNITARIO      / GRUPO: DIRECCIÓN DE INFANCIA ADOLESCENCIA Y JUVENTUD</t>
  </si>
  <si>
    <t>SECRETARÍA / ENTIDAD:  SECRETARÍA DE DESARROLLO SOCIAL COMUNITARIO      / GRUPO: JUVENTUD</t>
  </si>
  <si>
    <r>
      <t xml:space="preserve">Objetivos: </t>
    </r>
    <r>
      <rPr>
        <sz val="12"/>
        <rFont val="Arial"/>
        <family val="2"/>
      </rPr>
      <t>FORTALECER LAS RELACIONES CON LOS DISTINTOS GRUPOS JUVENILES DEL MUNICIPIO DE IBAGUÉ PARA DESARROLLAR CONJUNTAMENTE ACTIVIDADES QUE GARANTICEN EL BIENESTAR Y LA INCLUSIÓN DENTRO DE ESTE GRUPO DE POBLACIÓN.</t>
    </r>
  </si>
  <si>
    <t>FORTALECIMIENTO DE JOVENES QUE VIBRAN POR LA VIDA</t>
  </si>
  <si>
    <r>
      <t xml:space="preserve">RUBRO: </t>
    </r>
    <r>
      <rPr>
        <sz val="12"/>
        <rFont val="Arial"/>
        <family val="2"/>
      </rPr>
      <t>FORTALECIMIENTO DE JOVENES QUE VIBRAN POR LA VIDA</t>
    </r>
  </si>
  <si>
    <t>1.1.1 Realizar proceso de seguimiento a la implementación de la política Pública de Juventud</t>
  </si>
  <si>
    <t>proceso de seguimiento realizado</t>
  </si>
  <si>
    <t>No. de Actividades realizadas</t>
  </si>
  <si>
    <t>1.1.6 Realizar actividades culturales, artisticas y recreacionales para los jovenes.</t>
  </si>
  <si>
    <t>% Pobalción beneficiada</t>
  </si>
  <si>
    <t>1.1.9 Apoyar propuestas sociales-culturales de organizaciones juveniles (talleres,  campañas, sensibilización, estímulos)</t>
  </si>
  <si>
    <t>1.1.10 Realizar entrega de auxilios funerarios por demanda.</t>
  </si>
  <si>
    <t>2.1.2 Realizar talleres, foros, conversatorios, sobre la participación juvenil</t>
  </si>
  <si>
    <t>2.1.3 Apoyar logística y operativamente el funcionamiento del Consejo Municipal de Juventudes</t>
  </si>
  <si>
    <t>No. de acciones en apoyo al CMJ</t>
  </si>
  <si>
    <t>3.1.1 Realizar boletines con información relevante de temas de juventud del municipio.</t>
  </si>
  <si>
    <t>4.1.1 Acompañar y asesorar psicológica y jurídicamente a los jovenes del municipio</t>
  </si>
  <si>
    <t>4.1.2 Realizar actividades y/o eventos enfocados en la generación de habilidades de autoprotección y autocuidado( material de promoción,transporte e insumos)</t>
  </si>
  <si>
    <t>5.1.2 Realizar jornadas de socialización de la Ruta de atención mental del municipio</t>
  </si>
  <si>
    <t>6.1.3 Vincular a jovenes a la estrategia ibagué y los jovenes construyen ciudad y territorio para el desarrollo de actividades artisticas, deportivas, culturales  etc. en comunas y corregimiento del  municipio</t>
  </si>
  <si>
    <t>No. de Jóvenes Vinculados</t>
  </si>
  <si>
    <r>
      <t>META DE RESULTADO No. 1:</t>
    </r>
    <r>
      <rPr>
        <sz val="12"/>
        <rFont val="Calibri"/>
        <family val="2"/>
        <scheme val="minor"/>
      </rPr>
      <t xml:space="preserve"> Aumentar al 40% de avance de la implementación de la política pública de juventud</t>
    </r>
  </si>
  <si>
    <r>
      <rPr>
        <b/>
        <sz val="12"/>
        <rFont val="Calibri"/>
        <family val="2"/>
        <scheme val="minor"/>
      </rPr>
      <t xml:space="preserve">META DE PRODUCTO No. 1: </t>
    </r>
    <r>
      <rPr>
        <sz val="12"/>
        <rFont val="Calibri"/>
        <family val="2"/>
        <scheme val="minor"/>
      </rPr>
      <t>Implementación y seguimiento de la Política Pública de Juventud (Acuerdo 016 de 2019)</t>
    </r>
  </si>
  <si>
    <t>Politica Publica implementada</t>
  </si>
  <si>
    <r>
      <rPr>
        <b/>
        <sz val="12"/>
        <rFont val="Calibri"/>
        <family val="2"/>
        <scheme val="minor"/>
      </rPr>
      <t xml:space="preserve">META DE PRODUCTO No. 2: </t>
    </r>
    <r>
      <rPr>
        <sz val="12"/>
        <rFont val="Calibri"/>
        <family val="2"/>
        <scheme val="minor"/>
      </rPr>
      <t>Implementar la estrategia orientada a la generación  de  habilidades de autoprotección y autocuidado, dirigidos a jóvenes con prioridad para la población especial y con enfoque diferencial</t>
    </r>
  </si>
  <si>
    <t>estrategia implementada</t>
  </si>
  <si>
    <r>
      <rPr>
        <b/>
        <sz val="12"/>
        <rFont val="Calibri"/>
        <family val="2"/>
        <scheme val="minor"/>
      </rPr>
      <t>META DE PRODUCTO No. 3:</t>
    </r>
    <r>
      <rPr>
        <sz val="12"/>
        <rFont val="Calibri"/>
        <family val="2"/>
        <scheme val="minor"/>
      </rPr>
      <t xml:space="preserve"> Implementar una estrategia de atención, orientación y seguimiento psicológico enfocada al fortalecimiento familiar y la prevención de conductas suicidas en niñas, niños y jóvenes. </t>
    </r>
  </si>
  <si>
    <t>No.  De estrategias implementadas</t>
  </si>
  <si>
    <r>
      <rPr>
        <b/>
        <sz val="12"/>
        <rFont val="Calibri"/>
        <family val="2"/>
        <scheme val="minor"/>
      </rPr>
      <t xml:space="preserve">META DE PRODUCTO No. 4: </t>
    </r>
    <r>
      <rPr>
        <sz val="12"/>
        <rFont val="Calibri"/>
        <family val="2"/>
        <scheme val="minor"/>
      </rPr>
      <t>Implementar y fortalecer la estrategia "Ibagué y los jóvenes construyen ciudad"</t>
    </r>
  </si>
  <si>
    <t xml:space="preserve">Número de jovenes vinculados </t>
  </si>
  <si>
    <r>
      <rPr>
        <b/>
        <sz val="12"/>
        <rFont val="Calibri"/>
        <family val="2"/>
        <scheme val="minor"/>
      </rPr>
      <t>META DE PRODUCTO No. 5:</t>
    </r>
    <r>
      <rPr>
        <sz val="12"/>
        <rFont val="Calibri"/>
        <family val="2"/>
        <scheme val="minor"/>
      </rPr>
      <t xml:space="preserve"> Crear el observatorio de juventudes que integre las caracterizaciones de la población juvenil del municipio de Ibagué.</t>
    </r>
  </si>
  <si>
    <t>Actualización Realizada</t>
  </si>
  <si>
    <r>
      <rPr>
        <b/>
        <sz val="12"/>
        <rFont val="Calibri"/>
        <family val="2"/>
        <scheme val="minor"/>
      </rPr>
      <t>META DE PRODUCTO No. 6:</t>
    </r>
    <r>
      <rPr>
        <sz val="12"/>
        <rFont val="Calibri"/>
        <family val="2"/>
        <scheme val="minor"/>
      </rPr>
      <t xml:space="preserve"> Fortalecer el Consejo Municipal de Juventudes</t>
    </r>
  </si>
  <si>
    <t>Consejo Municipal de Juventudes Fortalecido</t>
  </si>
  <si>
    <t>No. Campañas realizadas</t>
  </si>
  <si>
    <t>No. talleres realizados</t>
  </si>
  <si>
    <t>No.Propuestas apoyadas</t>
  </si>
  <si>
    <t>No. de talleres,foros y conversatorios  realizadas</t>
  </si>
  <si>
    <r>
      <t xml:space="preserve">CODIGO BPPIM: </t>
    </r>
    <r>
      <rPr>
        <sz val="12"/>
        <rFont val="Arial"/>
        <family val="2"/>
      </rPr>
      <t>2020730010055</t>
    </r>
  </si>
  <si>
    <t>1.1.4 Realizar actividades educativas, pedagógicos, de formación y/o capacitación dirigidas a jóvenes del municipio.</t>
  </si>
  <si>
    <t xml:space="preserve">                                                                                                                                                                                                                                                                                                                                                                                                                                     </t>
  </si>
  <si>
    <t xml:space="preserve">OBSERVACIONES:
</t>
  </si>
  <si>
    <t>8.1.2 Implementar la ruta de atención para protección de mujeres vícitma de todo tipo de violencia</t>
  </si>
  <si>
    <t>10.1.5 Realizar seguimiento y control a unidades productivas.</t>
  </si>
  <si>
    <t>Informes de seguimiento</t>
  </si>
  <si>
    <t xml:space="preserve">casa de la mujer implementada </t>
  </si>
  <si>
    <t>5.1.1 Diseñar la estrategia de atención, orientación y seguimiento psicológico.</t>
  </si>
  <si>
    <t>Estrategia diseñada</t>
  </si>
  <si>
    <t>,</t>
  </si>
  <si>
    <r>
      <t xml:space="preserve">CODIGO PRESUPUESTAL: </t>
    </r>
    <r>
      <rPr>
        <sz val="12"/>
        <rFont val="Arial"/>
        <family val="2"/>
      </rPr>
      <t xml:space="preserve"> 2113201010030302 /  211320202006
211320202009 / 211320202005 / 211320202008 / 211320202005</t>
    </r>
    <r>
      <rPr>
        <b/>
        <sz val="12"/>
        <rFont val="Arial"/>
        <family val="2"/>
      </rPr>
      <t xml:space="preserve">   </t>
    </r>
  </si>
  <si>
    <r>
      <t xml:space="preserve">CODIGO PRESUPUESTAL: </t>
    </r>
    <r>
      <rPr>
        <sz val="12"/>
        <rFont val="Arial"/>
        <family val="2"/>
      </rPr>
      <t xml:space="preserve">2113201010030302 / 211320201004 /211320202008 / 211320202009 / </t>
    </r>
  </si>
  <si>
    <t>% de entregas realizadas</t>
  </si>
  <si>
    <t>1.1.8 Adecuaciones y dotación  en los centros de atención Integral para los jovenes del municipio</t>
  </si>
  <si>
    <t>FUENTES DE FINANCIACION                             
(EN MILES DE $)</t>
  </si>
  <si>
    <t>Recibos de energía Casa Social</t>
  </si>
  <si>
    <t>SDSC-CONTRATAR A MONTO AGOTABLE LA PRESTACIÓN DE SERVICIOS DE UN OPERADOR LOGÍSTICO QUE LLEVE A CABO LA ORGANIZACIÓN, ADMINISTRACIÓN Y REALIZACIÓN DE EVENTOS, ACTIVIDADES Y/O ESTRATEGIAS DESARROLLADAS POR LA SECRETARIA DE DESARROLLO SOCIAL COMUNITARIO.</t>
  </si>
  <si>
    <t>CONTRATAR LAS REPARACIONES LOCATIVAS EN EL CENTRO DE DESARROLLO INFANTIL C.D.I. SUEÑO ENCANTADO" UBICADO EN LA URBANIZACIÓN LA MARTINICA DE LA COMUNA 11 DE LA CIUDAD DE IBAGUE Y C.D.I. CHAPICENTRO UBICADO EN LA CARRERA 1 CALLE 15 DE LA COMUNA 1 DE IBAGUE".</t>
  </si>
  <si>
    <t>SDSC-DE-CONTRATAR LA PRESTACION DE SERVICIOS PARA BRINDAR ALOJAMIENTO TRANSITORIO Y DE EMERGENCIA A LAS VICTIMAS QUE SEAN OBJETO DE AYUDAS HUMANITARIAS DE ACUERDO CON LA LEY 1448 DE 2011, EN ELMARCO DEL SUB- PROGRAMA IBAGUÉ POR LA GARANTÍA DE LOS DERECHOS DE LAS VÍCTIMAS</t>
  </si>
  <si>
    <t>SDSC-PRESTACIÓN DE SERVICIOS DE BIENESTAR NUTRICIONAL PARA NIÑOS, NIÑAS Y ADOLESCENTES Y ADULTOS MAYORES DEL MUNICIPIO DE IBAGUÉ Y APROVECHAMIENTO DEL TIEMPO LIBRE (PARA LOS AM) SEGÚN LAS ESPECIFICACIONES TÉCNICAS ESTABLECIDAS”.</t>
  </si>
  <si>
    <t>“SDSC-DI-CONTRATAR CON UNA ENTIDAD SIN ANIMO DE LUCRO PARA BRINDAR ATENCIÓN INTEGRAL A LOS NIÑOS Y NIÑAS EN SITUACIONES ESPECÍFICAS DE VULNERACIÓN DE DERECHOS Y/O SITUACIÓN DE RIESGO MEDIANTE LA IMPLEMENTACIÓN DE LA GUARDERÍA NOCTURNA EN EL MUNICIPIO DE IBAGUÉ”.</t>
  </si>
  <si>
    <t>SDSC-DE-CONTRATO DE ARRENDAMIENTO DE UN BIEN INMUEBLE PARA EL FUNCIONAMIENTO DE LA CASA SOCIAL, ADSCRITA A LA DIRECCIÓN DE GRUPOS ETNICOS Y POBLACIÓN VULNERABLE DE LA SECRETARIA DE DESARROLLO SOCIAL COMUNITARIO DE LA ALCADÍA DE IBAGUE.</t>
  </si>
  <si>
    <t>SDSC-DI-AG79-CONTRATAR LA PRESTACIÓN DE SERVICIOS DE APOYO A LA GESTIÓN PARA EL FORTALECIMIENTO DEL SUBPROGRAMA "JOVENES QUE VIBRAN POR LA VIDA.</t>
  </si>
  <si>
    <t>SDSC-DI-P12-CONTRATAR LA PRESTACIÓN DE SERVICIOS PROFESIONALES PARA ADELANTAR ACOMPAÑAMIENTO PSICOSOCIAL EN EL MARCO DEL PROYECTO "FORTALECIMIENTO DE IBAGUÉ VIBRA CON NIÑAS Y NIÑOS, PROTEGIDOS, SANOS Y FELICES EN EL MUNICIPIO DE IBAGUÉ".</t>
  </si>
  <si>
    <t>SDSC-DI-AG60-CONTRATAR LA PRESTACIÓN DE SERVICIOS DE APOYO A LA GESTIÓN PARA EL FORTALECIMIENTO DEL SUBPROGRAMA "JOVENES QUE VIBRAN POR LA VIDA".</t>
  </si>
  <si>
    <t>SDSC-DE-AG15-PRESTACIÓN DE SERVICIOS DE APOYO A LA GESTION PARA DESARROLLAR ACTIVIDADES RELACIONADAS CON LA ATENCION Y ORIENTACION A LA POBLACIÓN DEL SUBPROGRAMA IBAGUE LUCHA CONTRA POBREZA DE LA DIRECCION DE GRUPOS ETNICOS Y POBLACION VULNERABLE</t>
  </si>
  <si>
    <t>SDSC-DI-P51 CONTRATAR LA PRESTACIÓN DE SERVICIOS PROFESIONALES PARA LA IMPLEMENTACIÓN DEL PROYECTO FORTALECIMIENTO DE IBAGUE VIBRA CON NIÑAS Y NIÑOS, PROTEGIDOS Y FELICES EN EL MUNICIPIO DE IBAGUE</t>
  </si>
  <si>
    <t>SDSC-DE-AG25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</si>
  <si>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SDSC-DE-P39 PRESTACIÓN DE SERVICIOS PROFESIONALES PARA FORTALECER LA EJECUCIÓN DE LAS METAS, ACTIVIDADES Y ORIENTACION A LA POBLACIÓN DEL SUBPROGRAMA IBAGUE LUCHA CONTRA POBREZA DE LA DIRECCION DE GRUPOS ETNICOS Y POBLACION VULNERABLE.</t>
  </si>
  <si>
    <t>SDSC-DE-AG14 PRESTACIÓN DE SERVICIOS DE APOYO A LA GESTION PARA DESARROLLAR ACTIVIDADES RELACIONADAS CON LA ATENCION Y ORIENTACION A LA POBLACIÓN DEL SUBPROGRAMA IBAGUE LUCHA CONTRA POBREZA DE LA DIRECCION DE GRUPOS ETNICOS Y POBLACIÓN VULNERABLE</t>
  </si>
  <si>
    <t>SDSC-DI-AG87-CONTRATAR LA PRESTACIÓN DE SERVICIOS DE APOYO A LA GESTIÓN PARA LA IMPLEMENTACIÓN DEL PROYECTO "FORTALECIMIENTO DE LOS JÓVENES QUE VIBRAN POR LA VIDA EN EL MUNICIPIO DE IBAGUÉ".</t>
  </si>
  <si>
    <t>SDSC-DE-P33-PRESTACIÓN DE SERVICIOS PROFESIONALES PARA FORTALECER LA EJECUCIÓN DE LAS METAS, ACTIVIDADES Y ATENCIÓN PSICOSOCIAL DE LOS SUBPROGRAMA DE LA DIRECCIÓN DE GRUPOS ÉTNICOS Y POBLACIÓN VULNERABLE</t>
  </si>
  <si>
    <t>SDSC-DE-P37 PRESTACIÓN DE SERVICIOS PROFESIONALES PARA FORTALECER LA EJECUCIÓN DE LAS METAS, ACTIVIDADES Y ATENCION PSICOSOCIAL DE LOS SUBPROGRAMAS DE LA DIRECCION DE GRUPOS ETNICOS Y POBLACION VULNERABLE</t>
  </si>
  <si>
    <t>SDSC-DI-P93-CONTRATAR LA PRESTACIÓN DE SERVICIOS PROFESIONALES EN EL MARCO DEL PROYECTO "FORTALECIMIENTO DE LOS JÓVENES QUE VIBRAN POR LA VIDA EN EL MUNICIPIO DE IBAGUÉ".</t>
  </si>
  <si>
    <t>SDSC-DI-P31-CONTRATAR LA PRESTACIÓN DE SERVICIOS PROFESIONALES PARA EL FORTALECIMIENTO DEL PROGRAMA "DESARROLLO INTEGRAL DE NIÑOS, NIÑAS, ADOLESCENTES Y SUS FAMILIAS".</t>
  </si>
  <si>
    <t>SDSC-DE-AG22-PRESTACIÓN DE SERVICIOS DE APOYO A LA GESTION PARA DESARROLLAR ACTIVIDADES RELACIONADAS CON LA ATENCION Y ORIENTACION A LA POBLACIÓN DEL SUBPROGRAMA IBAGUE LUCHA CONTRA POBREZA DE LA DIRECCION DE GRUPOS ETNICOS Y POBLACIÓN VULNERABLE</t>
  </si>
  <si>
    <t>SDSC-DE-P45 PRESTACIÓN DE SERVICIOS PROFESIONALES PARA FORTALECER LA ATENCION, INTERPRETACION Y DIFUSION DE ACTIVIDADES DEL SUBPROGRAMA IBAGUE TERRITORIO INCLUYENTE CON LA DISCAPACIDAD DE LA DIRECCION DE GRUPOS ETNICOS Y POBLACION VULNERABLE</t>
  </si>
  <si>
    <t>SDSC-DI-AG88-CONTRATAR LA PRESTACIÓN DE SERVICIOS DE APOYO A LA GESTIÓN PARA LA IMPLEMENTACIÓN DEL PROYECTO "FORTALECIMIENTO DE IBAGUÉ VIBRA CON NIÑAS Y NIÑOS, PROTEGIDOS, SANOS Y FELICES EN EL MUNICIPIO DE IBAGUÉ" Y FORTALECIMIENTO DE LOS JÓVENES QUE VIBRAN POR LA VIDA EN EL MUNICIPIO DE IBAGUÉ.</t>
  </si>
  <si>
    <t>SDSC-DI-P32-CONTRATAR LA PRESTACIÓN DE SERVICIOS PROFESIONALES PARA EL DESARROLLO DE LOS PROCESOS DE PLANEACIÓN, SEGUIMIENTO Y EJECUCIÓN EN EL MARCO DE LOS PROYECTOS "FORTALECIMIENTO DE IBAGUÉ VIBRA CON NIÑAS Y NIÑOS, PROTEGIDOS, SANOS Y FELICES EN EL MUNICIPIO DE IBAGUÉ" Y FORTALECIMIENTO DE LOS JÓVENES QUE VIBRAN POR LA VIDA EN EL MUNICIPIO DE IBAGUÉ.</t>
  </si>
  <si>
    <t>SDSC-DE-AG23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</si>
  <si>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SDSC-DE-AG04 PRESTACIÓN DE SERVICIOS DE APOYO A LA GESTION PARA DESARROLLAR ACTIVIDADES RELACIONADAS CON LA ATENCION Y ORIENTACION A LA POBLACIÓN DEL SUBPROGRAMA IBAGUE DE LA MANO CON LOS ADULTOS MAYORES DE LA DIRECCION DE GRUPOS ETNICOS Y POBLACIÓN VULNERABLE</t>
  </si>
  <si>
    <t>SDSC-DE-AG07 PRESTACIÓN DE SERVICIOS DE APOYO A LA GESTION PARA DESARROLLAR ACTIVIDADES RELACIONADAS CON LA ATENCION Y ORIENTACION A LA POBLACIÓN DEL SUBPROGRAMA IBAGUE DE LA MANO CON LOS ADULTOS MAYORES DE LA DIRECCION DE GRUPOS ETNICOS Y POBLACIÓN VULNERABLE</t>
  </si>
  <si>
    <t>SDSC-DM-P2-CONTRATAR LA PRESTACIÓN DE SERVICIOS PROFESIONALES PARA DESARROLLAR ACTIVIDADES ENMARCADAS EN EL PROYECTO DENOMINADO FORTALECIMIENTO A LA MUJER, GENERO Y DIVERSIDAD SEXUAL EN EL MUNICIPIO DE IBAGUÉ".</t>
  </si>
  <si>
    <t>SDSC-DI-IMPLEMENTACIÓN DE HOGAR DE PASO PARA LA ATENCIÓN DE NIÑOS, NIÑAS Y ADOLESCENTES QUE SE ENCUENTRAN EN ESTADO DE AMENAZA, INOBSERVANCIA O VULNERACIÓN DE LOS DERECHOS, EN EL MUNICIPIO DE IBAGUÉ.</t>
  </si>
  <si>
    <t>SDSC-DE-P36 PRESTACIÓN DE SERVICIOS PROFESIONALES PARA FORTALECER LA EJECUCIÓN DE LAS METAS Y ACTIVIDADES DEL PROGRAMA ATENCION INTEGRAL DE POBLACION EN SITUACION PERMANENTE DE DESPROTECCION SOCIAL Y/O FAMILIAR EN SITUACION DE VULNERABILIDAD DE LA ALCALDIA DE IBAGUE</t>
  </si>
  <si>
    <t>SDSC-DE-AG12 PRESTACIÓN DE SERVICIOS DE APOYO A LA GESTION PARA DESARROLLAR ACTIVIDADES RELACIONADAS CON LA ATENCION Y ORIENTACION A LA POBLACIÓN DEL SUBPROGRAMA IBAGUE LUCHA CONTRA POBREZA DE LA DIRECCION DE GRUPOS ETNICOS Y POBLACIÓN VULNERABLE</t>
  </si>
  <si>
    <t>SDSC-DE-AG26 PRESTACIÓN DE SERVICIOS DE APOYO A LA GESTION PARA DESARROLLAR ACTIVIDADES RELACIONADAS CON LA ATENCION Y ORIENTACION A LA POBLACIÓN DEL ATENCION INTEGRAL DE POBLACION EN SITUACION PERMANENTE DE DESPROTECCION SOCIAL Y/O FAMILIAR DE LA DIRECCION DE GRUPOS ETNICOS Y POBLACIÓN VULNERABLE</t>
  </si>
  <si>
    <t>SDSC-DI-P5-CONTRATAR LA PRESTACIÓN DE SERVICIOS PROFESIONALES EN EL MARCO DEL PROYECTO "FORTALECIMIENTO DE IBAGUÉ VIBRA CON NIÑAS Y NIÑOS, PROTEGIDOS, SANOS Y FELICES EN EL MUNICIPIO DE IBAGUÉ".</t>
  </si>
  <si>
    <t xml:space="preserve">SDSC-DE-P17 PRESTACIÓN DE SERVICIOS PROFESIONALES PARA FORTALECER LA EJECUCIÓN DE LAS METAS Y ACTIVIDADES DEL PROGRAMA ATENCION INTEGRAL DE POBLACION EN SITUACION PERMANENTE DE DESPROTECCION SOCIAL Y/O FAMILIAR EN SITUACION DE VULNERABILIDAD DE LA ALCALDIA DE IBAGUE </t>
  </si>
  <si>
    <t>CONTRATAR EL SERVICIO DE CUENTAS DE CORREO ELECTRÓNICO PARA LA ALCALDÍA MUNICIPAL DE IBAGUÉ; BAJO EL DOMINIO IBAGUE.GOV.CO</t>
  </si>
  <si>
    <t>SDSC-DI-P4-CONTRATAR LA PRESTACIÓN DE SERVICIOS PROFESIONALES PARA DESARROLLAR ACTIVIDADES EN EL MARCO DE LOS PROYECTOS "FORTALECIMIENTO DE IBAGUÉ VIBRA CON NIÑAS Y NIÑOS, PROTEGIDOS, SANOS Y FELICES EN EL MUNICIPIO DE IBAGUÉ" Y FORTALECIMIENTO DE LOS JÓVENES QUE VIBRAN POR LA VIDA EN EL MUNICIPIO DE IBAGUÉ.</t>
  </si>
  <si>
    <t>SDSC-DM-P1-CONTRATAR LA PRESTACIÓN DE SERVICIOS PROFESIONALES PARA DESARROLLAR ACTIVIDADES ENMARCADAS EN LOS PROYECTOS DENOMINADO FORTALECIMIENTO A LA MUJER, GENERO Y DIVERSIDAD SEXUAL EN EL MUNICIPIO DE IBAGUÉ Y "FORTALECIMIENTO DE LOS JÓVENES QUE VIBRAN POR LA VIDA EN EL MUNICIPIO DE IBAGUÉ".</t>
  </si>
  <si>
    <t>SDSC-DI-P43-CONTRATAR LA PRESTACIÓN DE SERVICIOS PROFESIONALES PARA LA IMPLEMENTACIÓN DEL PROYECTO "FORTALECIMIENTO DE LOS JÓVENES QUE VIBRAN POR LA VIDA EN EL MUNICIPIO DE IBAGUÉ".</t>
  </si>
  <si>
    <t>SDSC-DI-P10-CONTRATAR LA PRESTACIÓN DE SERVICIOS PROFESIONALES PARA DESARROLLAR ACTIVIDADES EN EL MARCO DE LOS PROYECTOS "FORTALECIMIENTO DE IBAGUÉ VIBRA CON NIÑAS Y NIÑOS, PROTEGIDOS, SANOS Y FELICES EN EL MUNICIPIO DE IBAGUÉ" Y FORTALECIMIENTO DE LOS JÓVENES QUE VIBRAN POR LA VIDA EN EL MUNICIPIO DE IBAGUÉ.</t>
  </si>
  <si>
    <t>SDSC-DI-P25-CONTRATAR LA PRESTACIÓN DE SERVICIOS PROFESIONALES PARA LA IMPLEMENTACIÓN DEL PROYECTO "FORTALECIMIENTO DE IBAGUÉ VIBRA CON NIÑAS Y NIÑOS, PROTEGIDOS, SANOS Y FELICES EN EL MUNICIPIO DE IBAGUÉ.</t>
  </si>
  <si>
    <t>SDSC-DI-P29-CONTRATAR LA PRESTACIÓN DE SERVICIOS PROFESIONALES PARA LA IMPLEMENTACIÓN DEL PROYECTO "FORTALECIMIENTO DE LOS JÓVENES QUE VIBRAN POR LA VIDA EN EL MUNICIPIO DE IBAGUÉ".</t>
  </si>
  <si>
    <t>SDSC-DE-P47 PRESTACIÓN DE SERVICIOS PROFESIONALES PARA DESARROLLAR ACTIVIDADES RELACIONADAS A LOS PROCESOS FINANCIEROS DE LOS SUBPROGRAMAS DE LA DIRECCION DE GRUPOS ETNICOS Y POBLACION VULNERABLE</t>
  </si>
  <si>
    <t>SDSC-DE-AG13 PRESTACIÓN DE SERVICIOS DE APOYO A LA GESTIÓN PARA PARA DESARROLLAR ACTIVIDADES RELACIONADAS CON LA ATENCION, ORIENTACION Y SISTEMATIZACION DE LA POBLACIÓN DEL SUBPROGRAMA DE LA MANO CON LOS ADULTOS MAYORES DE LA DIRECCION DE GRUPOS ETNICOS Y POBLACION VULNERABLE.</t>
  </si>
  <si>
    <t>SDSC-DE-P20-PRESTACIÓN DE SERVICIOS PROFESIONALES PARA FORTALECER LA EJECUCIÓN DE LAS METAS Y ACTIVIDADES DEL PROGRAMA INLCUSION SOCIAL Y PRODUCTIVA PARA LA POBLACION EN SITUACION DE VULNERABILIDAD DE LA ALCALDIA DE IBAGUE</t>
  </si>
  <si>
    <t>SDSC-DE-P15-PRESTACIÓN DE SERVICIOS PROFESIONALES PARA FORTALECER LA EJECUCIÓN DE LAS METAS Y ACTIVIDADES DEL SUBPROGRAMA IBAGUE TERRITORIO INCLUYENTE CON LA DISCAPACIDAD DE LA DIRECCION DE GRUPOS ETNICOS Y POBLACION VULNERABLE</t>
  </si>
  <si>
    <t>SDSC-DI-P36-CONTRATAR LA PRESTACIÓN DE SERVICIOS PROFESIONALES PARA ADELANTAR ACOMPAÑAMIENTO PSICOSOCIAL EN EL MARCO DE LOS PROYECTOS "FORTALECIMIENTO DE IBAGUÉ VIBRA CON NIÑAS Y NIÑOS, PROTEGIDOS, SANOS Y FELICES EN EL MUNICIPIO DE IBAGUÉ" Y FORTALECIMIENTO DE LOS JÓVENES QUE VIBRAN POR LA VIDA EN EL MUNICIPIO DE IBAGUÉ.</t>
  </si>
  <si>
    <t>SDSC-DE-P22-PRESTACIÓN DE SERVICIOS PROFESIONALES PARA FORTALECER LA EJECUCIÓN DE LAS METAS Y ACTIVIDADES DEL PROGRAMA ATENCION INTEGRAL DE POBLACION EN SITUACION PERMANENTE DE DESPROTECCION SOCIAL Y/O FAMILIAR EN SITUACION DE VULNERABILIDAD DE LA ALCALDIA DE IBAGUE</t>
  </si>
  <si>
    <t>SDSC-DI-AG61-CONTRATAR LA PRESTACIÓN DE SERVICIOS DE APOYO A LA GESTIÓN PARA LA IMPLEMENTACIÓN DEL PROYECTO FORTALECIMIENTO DE LOS JÓVENES QUE VIBRAN POR LA VIDA EN EL MUNICIPIO DE IBAGUÉ.</t>
  </si>
  <si>
    <t xml:space="preserve">SDSC-DI-AG62-CONTRATAR LA PRESTACIÓN DE SERVICIOS DE APOYO A LA GESTIÓN PARA LA IMPLEMENTACIÓN DEL PROYECTO FORTALECIMIENTO DE LOS JÓVENES QUE VIBRAN POR LA VIDA EN EL MUNICIPIO DE IBAGUÉ. </t>
  </si>
  <si>
    <t>SDSC-DI-AG54-CONTRATAR LA PRESTACIÓN DE SERVICIOS DE APOYO A LA GESTIÓN PARA LA IMPLEMENTACIÓN DEL PROYECTO "FORTALECIMIENTO DE LOS JÓVENES QUE VIBRAN POR LA VIDA EN EL MUNICIPIO DE IBAGUÉ".</t>
  </si>
  <si>
    <t>SDSC-DI-AG55-CONTRATAR LA PRESTACIÓN DE SERVICIOS DE APOYO A LA GESTIÓN PARA EL FORTALECIMIENTO DEL SUBPROGRAMA "IBAGUÉ VIBRA CON NIÑAS Y NIÑOS, PROTEGIDOS, SANOS Y FELICES".</t>
  </si>
  <si>
    <t>SDSC-DI-AG57-CONTRATAR LA PRESTACIÓN DE SERVICIOS DE APOYO A LA GESTIÓN PARA LA IMPLEMENTACIÓN DEL PROYECTO "FORTALECIMIENTO DE LOS JÓVENES QUE VIBRAN POR LA VIDA EN EL MUNICIPIO DE IBAGUÉ".</t>
  </si>
  <si>
    <t>SDSC-DI-P41-CONTRATAR LA PRESTACIÓN DE SERVICIOS PROFESIONALES PARA ADELANTAR ACOMPAÑAMIENTO PSICOSOCIAL EN EL MARCO DEL PROYECTO "FORTALECIMIENTO DE IBAGUÉ VIBRA CON NIÑAS Y NIÑOS, PROTEGIDOS, SANOS Y FELICES EN EL MUNICIPIO DE IBAGUÉ".</t>
  </si>
  <si>
    <t>SDSC-DI-P47-CONTRATAR LA PRESTACIÓN DE SERVICIOS PROFESIONALES PARA LA IMPLEMENTACIÓN DEL PROYECTO FORTALECIMIENTO DE LOS JÓVENES QUE VIBRAN POR LA VIDA EN EL MUNICIPIO DE IBAGUÉ.</t>
  </si>
  <si>
    <t>SDSC-CONTRATAR LA PRESTACION DE SERVICIOS DE UNA ENTIDAD SIN ANIMO DE LUCRO PARA BRINDAR ATENCION INTEGRAL A LOS ADULTOS MAYORES EN SITUACION DE ABANDONO SOCIAL Y/O FAMILIAR DEL MUNICIPIO DE IBAGUE</t>
  </si>
  <si>
    <t>SDSC-DI-P11-CONTRATAR LA PRESTACIÓN DE SERVICIOS PROFESIONALES PARA DESARROLLAR LOS PROCESOS JURÍDICOS Y CONTRACTUALES ENMARCADOS EN LOS PROYECTOS "FORTALECIMIENTO DE IBAGUÉ VIBRA CON NIÑAS Y NIÑOS, PROTEGIDOS, SANOS Y FELICES EN EL MUNICIPIO DE IBAGUÉ" Y FORTALECIMIENTO DE LOS JÓVENES QUE VIBRAN POR LA VIDA EN EL MUNICIPIO DE IBAGUÉ.</t>
  </si>
  <si>
    <t>SDSC-DI-P50- CONTRATAR LA PRESTACIÓN DE SERVICIOS PROFESIONALES PARA LA IMPLEMENTACIÓN DEL PROYECTO FORTALECIMIENTO DE LOS JÓVENES QUE VIBRAN POR LA VIDA EN EL MUNICIPIO DE IBAGUÉ.</t>
  </si>
  <si>
    <t>SDSC-DI-P26-CONTRATAR LA PRESTACIÓN DE SERVICIOS PROFESIONALES PARA ADELANTAR ACOMPAÑAMIENTO PSICOSOCIAL EN EL MARCO DE LOS PROYECTOS "FORTALECIMIENTO DE IBAGUÉ VIBRA CON NIÑAS Y NIÑOS, PROTEGIDOS, SANOS Y FELICES EN EL MUNICIPIO DE IBAGUÉ.</t>
  </si>
  <si>
    <t>SDSC-DI-P48-CONTRATAR LA PRESTACION DE SERVICIOS PROFESIONALES PARA EL DESARROLLO DE LOS PROCESOS DE PLANEACIÓN, SEGUIMIENTO Y EJECUCION ENMARCADOS EN EL PROYECTO DENOMINADO "FORTALECIMIENTO DE IBAGUÉ VIBRA CON NIÑAS Y NIÑOS, PROTEGIDOS, SANOS Y FELICES EN EL MUNICIPIO DE IBAGUÉ".</t>
  </si>
  <si>
    <t>SDSC-DI-P13-CONTRATAR LA PRESTACIÓN DE SERVICIOS PROFESIONALES PARA EL DESARROLLO DE LOS PROCESOS DE PLANEACIÓN, SEGUIMIENTO Y EJECUCIÓN ENMARCADOS EN EL PROYECTO DENOMINADO "FORTALECIMIENTO DE IBAGUÉ VIBRA CON NIÑAS Y NIÑOS, PROTEGIDOS, SANOS Y FELICES EN EL MUNICIPIO DE IBAGUÉ</t>
  </si>
  <si>
    <t>SDSC-DI-P23-CONTRATAR LA PRESTACIÓN DE SERVICIOS PROFESIONALES PARA EL FORTALECIMIENTO DEL PROGRAMA "DESARROLLO INTEGRAL DE NIÑOS, NIÑAS, ADOLESCENTES Y SUS FAMILIAS.</t>
  </si>
  <si>
    <t xml:space="preserve">SDSC-DI-P53-CONTRATAR LA PRESTACIÓN DE SERVICIOS PROFESIONALES PARA EL FORTALECIMIENTO DEL PROGRAMA "DESARROLLO INTEGRAL DE NIÑOS, NIÑAS, ADOLESCENTES Y SUS FAMILIAS". </t>
  </si>
  <si>
    <t>SDSC-DE-P03 PRESTACIÓN DE SERVICIOS PROFESIONALES PARA DESARROLLAR ACTIVIDADES RELACIONADAS A LOS PROCESOS FINANCIEROS DE LOS PROGRAMAS DE LA SECRETARIA DE DESARROLLO SOCIAL COMUNUTARIO.</t>
  </si>
  <si>
    <t>SDSC-1-CONTRATAR LA PRESTACIÓN DE SERVICIOS PROFESIONALES PARA DESARROLLAR LOS PROCESOS JURÍDICOS Y CONTRACTUALES ENMARCADOS EN EL PROYECTO DENOMINADO "FORTALECIMIENTO DE IBAGUÉ VIBRA CON NIÑAS Y NIÑOS, PROTEGIDOS, SANOS Y FELICES EN EL MUNICIPIO DE IBAGUÉ"</t>
  </si>
  <si>
    <t>SDSC-DI-P1-CONTRATAR LA PRESTACIÓN DE SERVICIOS PROFESIONALES PARA EL FORTALECIMIENTO DEL SUBPROGRAMA "IBAGUÉ VIBRA CON NIÑAS Y NIÑOS, PROTEGIDOS, SANOS Y FELICES.</t>
  </si>
  <si>
    <t>SDSC-DE-P24-PRESTACIÓN DE SERVICIOS PROFESIONALES PARA FORTALECER LA EJECUCIÓN DE LAS METAS Y ACTIVIDADES DEL PROGRAMA ATENCION INTEGRAL DE POBLACION EN SITUACION PERMANENTE DE DESPROTECCION SOCIAL Y/O FAMILIAR EN SITUACION DE VULNERABILIDAD DE LA ALCALDIA DE IBAGUE.</t>
  </si>
  <si>
    <t>Valor</t>
  </si>
  <si>
    <t>objeto</t>
  </si>
  <si>
    <t xml:space="preserve">No de Contrato </t>
  </si>
  <si>
    <t xml:space="preserve">No. de actividades realizadas </t>
  </si>
  <si>
    <t>No. Campaña realizada</t>
  </si>
  <si>
    <t>No. Jornadas realizadas</t>
  </si>
  <si>
    <t>17.1.1 Llevar a cabo ejercios de difusion  de la Ruta Integral de Atenciones</t>
  </si>
  <si>
    <t>No. Actividad de difusión realizadas</t>
  </si>
  <si>
    <t>No. de Actividades y/o eventos realizados</t>
  </si>
  <si>
    <t>No. Centros de atención adecuados y/o dotados</t>
  </si>
  <si>
    <t>No. de Boletines realizados</t>
  </si>
  <si>
    <t>No. de Jóvenes acompañados</t>
  </si>
  <si>
    <t>No. Jornadas de socializadión realizadas</t>
  </si>
  <si>
    <t>7.1.5 Implementar la Política Pública de Primera Infancia</t>
  </si>
  <si>
    <t>9.1.3 Realizar actividades educativas, pedagógicos, de formación y/o
capacitación dirigidas a niños, niñas y adolescentes del municipio</t>
  </si>
  <si>
    <t>9.1.5 Realizar acompañamiento psicosocial a niños, niñas y adolescentes del municipio</t>
  </si>
  <si>
    <t>Política Pública Implementada</t>
  </si>
  <si>
    <t>Núemro de NNA  beneficiados</t>
  </si>
  <si>
    <t>9.1.6 Realizar entrega de auxilios funerarios.</t>
  </si>
  <si>
    <t>FECHA DE PROGRAMACION: ENERO 2024</t>
  </si>
  <si>
    <t>FUENTES DE FINANCIACION                             
( EN MILES DE $)</t>
  </si>
  <si>
    <t>8.1.1 Realizar socialización ruta de atencion</t>
  </si>
  <si>
    <t>Socializaciones de Ruta Realizadas</t>
  </si>
  <si>
    <t xml:space="preserve">7.1.2  Realizar acompañamiento profesional en areas psicologicas y juridicas  </t>
  </si>
  <si>
    <t xml:space="preserve">Numero de usuarios con acompañamiento </t>
  </si>
  <si>
    <t>1.1.4 Apoyo a la gestion para el desarrollo de las actividades de capacitacion y formacion en toma de registros, elaboracion de los programas, convocatorias, evidencias fotograficas,temas, adminstrativos de las mismas.</t>
  </si>
  <si>
    <r>
      <t xml:space="preserve">1.1.2 </t>
    </r>
    <r>
      <rPr>
        <sz val="12"/>
        <color theme="1"/>
        <rFont val="Arial"/>
        <family val="2"/>
      </rPr>
      <t xml:space="preserve">Realizar capacitaciones a a población LGBTI en temas como: emprendimiento, liderazgo, marketing digital y formulación de proyectos </t>
    </r>
  </si>
  <si>
    <t>1.1.1 Realizar capacitaciones a mujeres en temas como: emprendimiento liderazgo, marketing digital y formulación de proyectos</t>
  </si>
  <si>
    <t>2.1.3 Realizar plan estratégico por medio de mesas de trabajo y reuniones con los diferentes grupos poblacionales.</t>
  </si>
  <si>
    <t xml:space="preserve">3.1.2 Apoyar la productividad de las madres cuidadoras </t>
  </si>
  <si>
    <t xml:space="preserve">Numero de informes presentados </t>
  </si>
  <si>
    <t xml:space="preserve">3.1.1 Realizar la Identificación y diagnostico de la población mujeres cuidadoras </t>
  </si>
  <si>
    <t>9.1.2 Adelantar gestión que permitan la consecución de recursos.</t>
  </si>
  <si>
    <r>
      <t xml:space="preserve">
NOMBRE:  CAROLINA HURTADO BARRERA </t>
    </r>
    <r>
      <rPr>
        <sz val="12"/>
        <rFont val="Calibri"/>
        <family val="2"/>
        <scheme val="minor"/>
      </rPr>
      <t xml:space="preserve">
SECRETARIO DESARROLLO SOCIAL COMUNITARIO
</t>
    </r>
    <r>
      <rPr>
        <b/>
        <sz val="12"/>
        <rFont val="Calibri"/>
        <family val="2"/>
        <scheme val="minor"/>
      </rPr>
      <t xml:space="preserve">
FIRMA:________________________________
NOMBRE: SONIA ALEJANDRA VILLANUEVA ARENAS</t>
    </r>
    <r>
      <rPr>
        <sz val="12"/>
        <rFont val="Calibri"/>
        <family val="2"/>
        <scheme val="minor"/>
      </rPr>
      <t xml:space="preserve">
DIRECTORA DE MUJER, GÉNERO Y DIVERSIDAD SEXUAL
</t>
    </r>
    <r>
      <rPr>
        <b/>
        <sz val="12"/>
        <rFont val="Calibri"/>
        <family val="2"/>
        <scheme val="minor"/>
      </rPr>
      <t xml:space="preserve">FIRMA:__________________________________
</t>
    </r>
  </si>
  <si>
    <t xml:space="preserve">Plan estrategico desarrollado </t>
  </si>
  <si>
    <t>1.1.1 levantar información sobre la población de mujeres gestantes y/o niños con alimentación complementaria a beneficiar</t>
  </si>
  <si>
    <t>1.1.3 Entregar kit nutricional a mujeres gestantes, madres lactantes y/o niños con problemas asociados a la desnutrición aguda.</t>
  </si>
  <si>
    <t>2.1.2 articular con el sector público y el sector privado, acciones en favor del bienestar de los niños del municipio.</t>
  </si>
  <si>
    <t>3.1.1 identificar las familias a beneficiar con la estrategia de fortalecimiento familiar</t>
  </si>
  <si>
    <t>5.1.5 realizar capacitaciones en buenas prácticas, hábitos, estilos de vida saludable y pautas de crianza a los padres de los beneficiarios</t>
  </si>
  <si>
    <t>6.1.1 articular con el sector público y el sector privado alianzas en pro del beneficio de los niños, niñas, adolescentes y familias del municipio</t>
  </si>
  <si>
    <t>7.1.3  elaborar el plan estrategico de la política pública de primera infancia</t>
  </si>
  <si>
    <t>7.1.7 realizar entrega de auxilios funerarios.</t>
  </si>
  <si>
    <t>9.1.1 coordinar la actualización e implementación de la política pública de infancia.</t>
  </si>
  <si>
    <t>9.1.2 articular con el sector público y el sector privado, acciones en favor del bienestar de los niños niñas y adolescentes del municipio.</t>
  </si>
  <si>
    <t>9.1.4  realizar actividades culturales, artisticas y recreacionales para los niños, niñas y adolescentes del municipio</t>
  </si>
  <si>
    <t>12.1.1 articular con el sector público y el sector privado, acciones en favor del bienestar de los niños niñas y adolescentes del municipio</t>
  </si>
  <si>
    <t>17.1.2 programar y recibir orientación y asesoría técnica sobre la construcción de la ruta</t>
  </si>
  <si>
    <r>
      <t xml:space="preserve">
</t>
    </r>
    <r>
      <rPr>
        <b/>
        <sz val="12"/>
        <rFont val="Calibri"/>
        <family val="2"/>
      </rPr>
      <t xml:space="preserve">NOMBRE:  CAROLINA HURTADO BARRERA
</t>
    </r>
    <r>
      <rPr>
        <sz val="12"/>
        <rFont val="Calibri"/>
        <family val="2"/>
      </rPr>
      <t xml:space="preserve">SECRETARIO DESARROLLO SOCIAL COMUNITARIO
</t>
    </r>
    <r>
      <rPr>
        <b/>
        <sz val="12"/>
        <rFont val="Calibri"/>
        <family val="2"/>
      </rPr>
      <t>FIRMA:____________________________________</t>
    </r>
    <r>
      <rPr>
        <sz val="12"/>
        <rFont val="Calibri"/>
        <family val="2"/>
      </rPr>
      <t xml:space="preserve">
NOMBRE: </t>
    </r>
    <r>
      <rPr>
        <b/>
        <sz val="12"/>
        <rFont val="Calibri"/>
        <family val="2"/>
      </rPr>
      <t>DELNA YURI CUADROS SIERRA</t>
    </r>
    <r>
      <rPr>
        <sz val="12"/>
        <rFont val="Calibri"/>
        <family val="2"/>
      </rPr>
      <t xml:space="preserve">
DIRECTOR DE INFANCIA ADOLESCENCIA Y JUVENTUD
FIRMA:__________________________________
</t>
    </r>
  </si>
  <si>
    <t xml:space="preserve">OBSERVACIONES: </t>
  </si>
  <si>
    <t>1.1.3 ARTICULAR CON EL SECTOR PÚBLICO Y EL SECTOR PRIVADO, ACCIONES EN FAVOR DEL BIENESTAR DE LOS JOVENES DEL MUNICIPIO."</t>
  </si>
  <si>
    <t>1.1.7 Acompañar y asesorar psicosocial y juridicamente a los jovenes del  municipio</t>
  </si>
  <si>
    <r>
      <t xml:space="preserve">
NOMBRE:  CAROLINA HURTADO BARRERA
</t>
    </r>
    <r>
      <rPr>
        <sz val="12"/>
        <rFont val="Calibri"/>
        <family val="2"/>
        <scheme val="minor"/>
      </rPr>
      <t xml:space="preserve">SECRETARIO DESARROLLO SOCIAL COMUNITARIO
</t>
    </r>
    <r>
      <rPr>
        <b/>
        <sz val="12"/>
        <rFont val="Calibri"/>
        <family val="2"/>
        <scheme val="minor"/>
      </rPr>
      <t xml:space="preserve">
FIRMA:________________________________
NOMBRE: DELNA YURI CUADROS SIERRA</t>
    </r>
    <r>
      <rPr>
        <sz val="12"/>
        <rFont val="Calibri"/>
        <family val="2"/>
        <scheme val="minor"/>
      </rPr>
      <t xml:space="preserve">
DIRECTOR DE INFANCIA ADOLESCENCIA Y JUVENTUD
</t>
    </r>
    <r>
      <rPr>
        <b/>
        <sz val="12"/>
        <rFont val="Calibri"/>
        <family val="2"/>
        <scheme val="minor"/>
      </rPr>
      <t xml:space="preserve">FIRMA:__________________________________
</t>
    </r>
  </si>
  <si>
    <r>
      <rPr>
        <b/>
        <sz val="12"/>
        <color theme="1"/>
        <rFont val="Arial"/>
        <family val="2"/>
      </rPr>
      <t>PROCESO:</t>
    </r>
    <r>
      <rPr>
        <sz val="12"/>
        <color theme="1"/>
        <rFont val="Arial"/>
        <family val="2"/>
      </rPr>
      <t xml:space="preserve"> PLANEACION ESTRATEGICA Y TERRITORIAL</t>
    </r>
  </si>
  <si>
    <r>
      <rPr>
        <b/>
        <sz val="12"/>
        <color theme="1"/>
        <rFont val="Arial"/>
        <family val="2"/>
      </rPr>
      <t xml:space="preserve">Codigo: </t>
    </r>
    <r>
      <rPr>
        <sz val="12"/>
        <color theme="1"/>
        <rFont val="Arial"/>
        <family val="2"/>
      </rPr>
      <t>FOR-08-PRO-PET-01</t>
    </r>
  </si>
  <si>
    <r>
      <rPr>
        <b/>
        <sz val="12"/>
        <color theme="1"/>
        <rFont val="Arial"/>
        <family val="2"/>
      </rPr>
      <t>Version:</t>
    </r>
    <r>
      <rPr>
        <sz val="12"/>
        <color theme="1"/>
        <rFont val="Arial"/>
        <family val="2"/>
      </rPr>
      <t xml:space="preserve"> 01</t>
    </r>
  </si>
  <si>
    <r>
      <rPr>
        <b/>
        <sz val="12"/>
        <color theme="1"/>
        <rFont val="Arial"/>
        <family val="2"/>
      </rPr>
      <t>FORMATO:</t>
    </r>
    <r>
      <rPr>
        <sz val="12"/>
        <color theme="1"/>
        <rFont val="Arial"/>
        <family val="2"/>
      </rPr>
      <t xml:space="preserve"> PLAN DE ACCION</t>
    </r>
  </si>
  <si>
    <r>
      <rPr>
        <b/>
        <sz val="12"/>
        <color theme="1"/>
        <rFont val="Arial"/>
        <family val="2"/>
      </rPr>
      <t xml:space="preserve">Fecha: </t>
    </r>
    <r>
      <rPr>
        <sz val="12"/>
        <color theme="1"/>
        <rFont val="Arial"/>
        <family val="2"/>
      </rPr>
      <t>31/08/2017</t>
    </r>
  </si>
  <si>
    <r>
      <rPr>
        <b/>
        <sz val="12"/>
        <color theme="1"/>
        <rFont val="Arial"/>
        <family val="2"/>
      </rPr>
      <t xml:space="preserve">Pagina: </t>
    </r>
    <r>
      <rPr>
        <sz val="12"/>
        <color theme="1"/>
        <rFont val="Arial"/>
        <family val="2"/>
      </rPr>
      <t>1 de  1</t>
    </r>
  </si>
  <si>
    <t>SECRETARÍA / ENTIDAD:  SECRETARÍA DE DESARROLLO SOCIAL COMUNITARIO      / GRUPO: DIRECCIÓN DE GRUPOS ETNICOS Y POBLACIÓN VULNERABLE</t>
  </si>
  <si>
    <r>
      <rPr>
        <b/>
        <sz val="9"/>
        <color theme="1"/>
        <rFont val="Arial"/>
        <family val="2"/>
      </rPr>
      <t xml:space="preserve">Objetivos: </t>
    </r>
    <r>
      <rPr>
        <sz val="9"/>
        <color theme="1"/>
        <rFont val="Arial"/>
        <family val="2"/>
      </rPr>
      <t>BRINDAR ASESORÍA, ACOMPAÑAMIENTO Y HACER SEGUIMIENTO A LOS PROGRAMAS Y ESTRATEGIAS QUE CONTRIBUYEN AL FORTALECIMIENTO DE LA INTEGRIDAD ÉTNICA, CULTURAL Y SOCIAL, ESTABLECIENDO  LAS GARANTÍAS Y  EL RESPETO DE LOS DERECHOS DESDE LO COLECTIVO E INDIVIDUAL, CON EL FIN DE VISIBILIZAR LA POBLACIÓN ÉTNICA QUE HABITA EN LA CIUDAD DE IBAGUÉ (INDÍGENAS, AFROS Y RROM)  CONTRIBUYENDO A LA SUPERVIVENCIA DE LOS MISMOS.</t>
    </r>
  </si>
  <si>
    <t>VIBRA CON INCLUSION Y DIVERSIDAD</t>
  </si>
  <si>
    <t xml:space="preserve">INCLUSION SOCIAL Y PRODUCTIVA PARA LA POBLACION EN SITUACION DE VULNERABILIDAD   </t>
  </si>
  <si>
    <t>FORTALECIMIENTO DE LA DIVERSIDAD ETNICA Y CULTURAL EN EL MUNICIPIO DE IBAGUÉ</t>
  </si>
  <si>
    <r>
      <rPr>
        <b/>
        <sz val="12"/>
        <color theme="1"/>
        <rFont val="Arial"/>
        <family val="2"/>
      </rPr>
      <t xml:space="preserve">CODIGO PRESUPUESTAL:    </t>
    </r>
    <r>
      <rPr>
        <sz val="12"/>
        <color theme="1"/>
        <rFont val="Arial"/>
        <family val="2"/>
      </rPr>
      <t xml:space="preserve">211320202009-01  </t>
    </r>
    <r>
      <rPr>
        <b/>
        <sz val="12"/>
        <color theme="1"/>
        <rFont val="Arial"/>
        <family val="2"/>
      </rPr>
      <t xml:space="preserve">     RUBRO: </t>
    </r>
    <r>
      <rPr>
        <sz val="12"/>
        <color theme="1"/>
        <rFont val="Arial"/>
        <family val="2"/>
      </rPr>
      <t xml:space="preserve"> FORTALECIMIENTO DE LA DIVERSIDAD ETNICA Y CULTURAL EN EL MUNICIPIO DE IBAGUÉ </t>
    </r>
  </si>
  <si>
    <r>
      <rPr>
        <b/>
        <u/>
        <sz val="12"/>
        <color theme="1"/>
        <rFont val="Arial"/>
        <family val="2"/>
      </rPr>
      <t>PROG</t>
    </r>
    <r>
      <rPr>
        <b/>
        <u/>
        <sz val="12"/>
        <color theme="1"/>
        <rFont val="Arial MT"/>
      </rPr>
      <t xml:space="preserve">  EJEC</t>
    </r>
  </si>
  <si>
    <t>COSTO TOTAL 
(MILES DE PESOS)</t>
  </si>
  <si>
    <t>FUENTES DE FINANCIACION 
(EN MILES DE $)</t>
  </si>
  <si>
    <t>1.1.1 Coordinar la implementación, evaluación y seguimiento de la Política Pública</t>
  </si>
  <si>
    <t>Politica Pública Implementada conforme el plan de accion aprobado</t>
  </si>
  <si>
    <t>1.1.3 Apoyar los procesos de participación de las comunidades Indígenas.</t>
  </si>
  <si>
    <t>Proceso de participación apoyado por comunidad</t>
  </si>
  <si>
    <t>1.1.5 Apoyar la recuperación de saberes, sus cosmovisiones, visiones de derecho, practicas y tradiciones mediante: talleres, mesas de trabajo, procesos participativos, entrevistas, etc.</t>
  </si>
  <si>
    <t xml:space="preserve">% de cumplimiento plan de trabajo recuperación de saberes </t>
  </si>
  <si>
    <t>1.1.6 Realizar actividades y/o eventos, estrategias de comunicación para la población indigena.</t>
  </si>
  <si>
    <t xml:space="preserve">No. de actividades y/o conmemoraciones realizadas </t>
  </si>
  <si>
    <t>1.1.7 Diseñar e implementar estrategias de restitución de derechos para población indígena</t>
  </si>
  <si>
    <t xml:space="preserve">% de cumplimiento plan estratégico para restitucion de derechos de la población indígena </t>
  </si>
  <si>
    <t>2.1.1 Brindar atención a la población étnica que requiera el servicio y realizar entregar insumos para su bienestar.</t>
  </si>
  <si>
    <t xml:space="preserve">% de población etnica beneficiada que solicite y cumpla con los requisitos para auxilios funerarios </t>
  </si>
  <si>
    <t>2.1.2 Brindar auxilios funerarios a personas de población étnica que lo requieran</t>
  </si>
  <si>
    <t xml:space="preserve">2.1.3 Realizar encuentros con la población étnica en expresión cultural, organizativa, participativa y de concertación. </t>
  </si>
  <si>
    <t xml:space="preserve">No. de personas  beneficiadas de los  encuentros de expresión cultural </t>
  </si>
  <si>
    <t>3.1.1 Revisar y ajustar proceso de caracterización y diagnostico de la situación
actual</t>
  </si>
  <si>
    <t>p</t>
  </si>
  <si>
    <t>Un Documento aprobado</t>
  </si>
  <si>
    <t>3.1.4 Aprobar el documento de la politica publica Afro, mediante la presentación ante el Concejo Municipal</t>
  </si>
  <si>
    <t>3.1.5 Realizar el plan de acción de la política publica</t>
  </si>
  <si>
    <t>Un Plan de accion realizado</t>
  </si>
  <si>
    <t>4.1.1 Promover y fomentar acciones para la recuperación, fortalecimiento, protección y salvaguarda de las lenguas nativas y la tradición oral y escrita de los grupos étnicos</t>
  </si>
  <si>
    <t xml:space="preserve">No. de estrategias implementadas para el fortalecimiento de las lenguas nativas y tradicion oral </t>
  </si>
  <si>
    <t>4.1.2 Realizar seguimiento Monitoreo y reportes de Control al proyecto</t>
  </si>
  <si>
    <t xml:space="preserve">No. de reportes de seguimiento realizados </t>
  </si>
  <si>
    <t>4.1.3 Apoyar el reconocimiento, la autodeterminación y la autonomía de la población étnica</t>
  </si>
  <si>
    <t xml:space="preserve">No. de organizaciones étnicas reconocidas </t>
  </si>
  <si>
    <r>
      <rPr>
        <b/>
        <sz val="12"/>
        <color theme="1"/>
        <rFont val="Arial MT"/>
      </rPr>
      <t>META DE RESULTADO No. 1</t>
    </r>
    <r>
      <rPr>
        <sz val="12"/>
        <color theme="1"/>
        <rFont val="Arial MT"/>
      </rPr>
      <t>: Implementar un plan de acción integral para la población étnica del municipio de Ibagué</t>
    </r>
  </si>
  <si>
    <r>
      <rPr>
        <b/>
        <sz val="12"/>
        <color rgb="FF000000"/>
        <rFont val="Arial MT"/>
      </rPr>
      <t>META DE PRODUCTO No. 1</t>
    </r>
    <r>
      <rPr>
        <sz val="12"/>
        <color rgb="FF000000"/>
        <rFont val="Arial mt"/>
      </rPr>
      <t>: Implementar política pública Población Indígena</t>
    </r>
  </si>
  <si>
    <r>
      <rPr>
        <sz val="12"/>
        <color theme="1"/>
        <rFont val="Calibri"/>
        <family val="2"/>
      </rPr>
      <t xml:space="preserve">
</t>
    </r>
    <r>
      <rPr>
        <b/>
        <sz val="12"/>
        <color theme="1"/>
        <rFont val="Calibri"/>
        <family val="2"/>
      </rPr>
      <t>NOMBRE:  OSCAR ALBERTO HUERTAS MORENO</t>
    </r>
    <r>
      <rPr>
        <sz val="12"/>
        <color theme="1"/>
        <rFont val="Calibri"/>
        <family val="2"/>
      </rPr>
      <t xml:space="preserve">
SECRETARIO DESARROLLO SOCIAL COMUNITARIO
</t>
    </r>
    <r>
      <rPr>
        <b/>
        <sz val="12"/>
        <color theme="1"/>
        <rFont val="Calibri"/>
        <family val="2"/>
      </rPr>
      <t>FIRMA:________________________________</t>
    </r>
    <r>
      <rPr>
        <sz val="12"/>
        <color theme="1"/>
        <rFont val="Calibri"/>
        <family val="2"/>
      </rPr>
      <t xml:space="preserve">
</t>
    </r>
    <r>
      <rPr>
        <b/>
        <sz val="12"/>
        <color theme="1"/>
        <rFont val="Calibri"/>
        <family val="2"/>
      </rPr>
      <t>NOMBRE: ELIANA DEL PILAR ROZO RODRIGUEZ</t>
    </r>
    <r>
      <rPr>
        <sz val="12"/>
        <color theme="1"/>
        <rFont val="Calibri"/>
        <family val="2"/>
      </rPr>
      <t xml:space="preserve">
DIRECTOR  DE  GRUPOS ETNICOS Y POBLACIÓN VULNERABLE
</t>
    </r>
    <r>
      <rPr>
        <b/>
        <sz val="12"/>
        <color theme="1"/>
        <rFont val="Calibri"/>
        <family val="2"/>
      </rPr>
      <t>FIRMA:__________________________________</t>
    </r>
  </si>
  <si>
    <r>
      <rPr>
        <b/>
        <sz val="12"/>
        <color rgb="FF000000"/>
        <rFont val="Arial MT"/>
      </rPr>
      <t>META DE PRODUCTO No. 2</t>
    </r>
    <r>
      <rPr>
        <sz val="12"/>
        <color rgb="FF000000"/>
        <rFont val="Arial mt"/>
      </rPr>
      <t>: Estrategia para el fortalecimiento integral, asesoría la población étnica que resida en el municipio de Ibagué</t>
    </r>
  </si>
  <si>
    <t>Número de población atendida</t>
  </si>
  <si>
    <r>
      <rPr>
        <b/>
        <sz val="12"/>
        <color rgb="FF000000"/>
        <rFont val="Arial MT"/>
      </rPr>
      <t>META DE PRODUCTO No. 3</t>
    </r>
    <r>
      <rPr>
        <sz val="12"/>
        <color rgb="FF000000"/>
        <rFont val="Arial mt"/>
      </rPr>
      <t xml:space="preserve">: Aprobar e implementar política pública de la población afrodescendiente </t>
    </r>
  </si>
  <si>
    <t>Política pública aprobada e implementada</t>
  </si>
  <si>
    <r>
      <rPr>
        <b/>
        <sz val="12"/>
        <color rgb="FF000000"/>
        <rFont val="Arial MT"/>
      </rPr>
      <t xml:space="preserve">META DE PRODUCTO No. 4: </t>
    </r>
    <r>
      <rPr>
        <sz val="12"/>
        <color rgb="FF000000"/>
        <rFont val="Arial mt"/>
      </rPr>
      <t>Implementación de una estrategia para el fortalecimiento del modelo intercultural y de capacidades para las comunidades étnicas del municipio de Ibagué</t>
    </r>
  </si>
  <si>
    <t>OBSERVACIONES:   La proyeccion del presupuesto fue modificada en todas las actividades teniendo en cuenta la revision y ajuste de la planeacion inicial y se adiciona la actividad                                                                                                                                                                             2.1.1 Brindar atención a la población étnica que requiera el servicio y realizar entregar insumos para su bienestar con un ppto de $30.000.000                                                                                                                                                                                                                                                                     3.1.1 Revisar y ajustar proceso de caracterización y diagnostico de la situación actual con un ppto de $20.640.000</t>
  </si>
  <si>
    <r>
      <rPr>
        <b/>
        <sz val="12"/>
        <color theme="1"/>
        <rFont val="Arial"/>
        <family val="2"/>
      </rPr>
      <t xml:space="preserve">Objetivos: </t>
    </r>
    <r>
      <rPr>
        <sz val="12"/>
        <color theme="1"/>
        <rFont val="Arial"/>
        <family val="2"/>
      </rPr>
      <t>ARTICULAR LAS POLÍTICAS NACIONALES PARA LA SUPERACIÓN DE LA POBREZA Y FOCALIZACIÓN DE POBLACIONES VULNERABLES CON EL FIN DE DISMINUIR LOS DIFERENTES TIPOS DE POBREZA</t>
    </r>
  </si>
  <si>
    <t>MEJORAMIENTO EN LA LUCHA CONTRA LA POBREZA EN EL MUNICIPIO DE IBAGUE</t>
  </si>
  <si>
    <r>
      <rPr>
        <b/>
        <sz val="12"/>
        <color theme="1"/>
        <rFont val="Arial"/>
        <family val="2"/>
      </rPr>
      <t xml:space="preserve">CODIGO PRESUPUESTAL:  </t>
    </r>
    <r>
      <rPr>
        <sz val="12"/>
        <color theme="1"/>
        <rFont val="Arial"/>
        <family val="2"/>
      </rPr>
      <t xml:space="preserve">2113201010030302-01 211320201004-01  /  211320202007-01 /  211320202009-01      </t>
    </r>
    <r>
      <rPr>
        <b/>
        <sz val="12"/>
        <color theme="1"/>
        <rFont val="Arial"/>
        <family val="2"/>
      </rPr>
      <t xml:space="preserve">  </t>
    </r>
  </si>
  <si>
    <r>
      <rPr>
        <b/>
        <sz val="12"/>
        <color theme="1"/>
        <rFont val="Arial"/>
        <family val="2"/>
      </rPr>
      <t xml:space="preserve">RUBRO: </t>
    </r>
    <r>
      <rPr>
        <sz val="12"/>
        <color theme="1"/>
        <rFont val="Arial"/>
        <family val="2"/>
      </rPr>
      <t>2113201010030302 - 211320201004 - 211320202007- 211320202009 MEJORAMIENTO EN LA LUCHA CONTRA LA POBREZA EN EL MUNICIPIO DE IBAGUE</t>
    </r>
  </si>
  <si>
    <r>
      <rPr>
        <b/>
        <u/>
        <sz val="12"/>
        <color theme="1"/>
        <rFont val="Arial"/>
        <family val="2"/>
      </rPr>
      <t>PROG</t>
    </r>
    <r>
      <rPr>
        <b/>
        <u/>
        <sz val="12"/>
        <color theme="1"/>
        <rFont val="Arial"/>
        <family val="2"/>
      </rPr>
      <t xml:space="preserve">  EJEC</t>
    </r>
  </si>
  <si>
    <t>FUENTES DE FINANCIACION                             (EN MILES DE $)</t>
  </si>
  <si>
    <t>1.1.1 Realizar acompañamiento psicosocial y juridico para apoyar el componente de bienestar comunitario a la poblacion vulnerable</t>
  </si>
  <si>
    <t>% Población Atendida</t>
  </si>
  <si>
    <t>1.1.3 Gestionar novedades tipo 1 y tipo 2 a población vulnerable</t>
  </si>
  <si>
    <t>% de novedades Gestionadas</t>
  </si>
  <si>
    <t>1.1.4 Prestar apoyo y aseoria en los pagos de los incentivos correspondenientes a los periodos a poblacion vulnerable</t>
  </si>
  <si>
    <t xml:space="preserve">% de Población vulnerable asesorada </t>
  </si>
  <si>
    <t>2.1.1 Realizar formacion en areas productivas y de emprendimiento a poblacion vulnerable como herramienta para el incremento de su productividad e independencia economica mediante la generacion de autoempleo.</t>
  </si>
  <si>
    <t xml:space="preserve">No. de personas beneficiadas con formación en áreas productivas </t>
  </si>
  <si>
    <t>2.1.2 Realizar acompañamiento y seguimiento  a poblacion vulnerable.</t>
  </si>
  <si>
    <t>3.1.1 Apoyar y formular proyectos productivos a poblacion vulnerable</t>
  </si>
  <si>
    <t>No. de Proyectos productivos apoyados</t>
  </si>
  <si>
    <t>4.1.2.  Apoyo logistico para realizacion de encuentros pedagogicos programa familias en accion.</t>
  </si>
  <si>
    <t>Numero de encuentros realizados</t>
  </si>
  <si>
    <t>4.1.3 llevar a cabo eventos conmemorativos  del programa familias en accion.</t>
  </si>
  <si>
    <t xml:space="preserve">Número de eventos conmemorativos del programa familiar en acción  realizados </t>
  </si>
  <si>
    <r>
      <rPr>
        <b/>
        <sz val="12"/>
        <color theme="1"/>
        <rFont val="Arial"/>
        <family val="2"/>
      </rPr>
      <t>META DE RESULTADO No.1:</t>
    </r>
    <r>
      <rPr>
        <sz val="12"/>
        <color theme="1"/>
        <rFont val="Arial"/>
        <family val="2"/>
      </rPr>
      <t xml:space="preserve"> Implementar Plan de acción integral para la población en condiciones de vulnerabilidad</t>
    </r>
  </si>
  <si>
    <r>
      <rPr>
        <b/>
        <sz val="12"/>
        <color theme="1"/>
        <rFont val="Arial"/>
        <family val="2"/>
      </rPr>
      <t xml:space="preserve">META DE PRODUCTO No. 1: </t>
    </r>
    <r>
      <rPr>
        <sz val="12"/>
        <color theme="1"/>
        <rFont val="Arial"/>
        <family val="2"/>
      </rPr>
      <t xml:space="preserve">Atención integral y orientación a las familias inscritas en el programa Familias en Acción y/o población vulnerable y/o en condición de pobreza, pobreza extrema y/o pobreza multidimensional </t>
    </r>
  </si>
  <si>
    <t>Atención Integral y orientación brindada</t>
  </si>
  <si>
    <r>
      <rPr>
        <sz val="12"/>
        <color theme="1"/>
        <rFont val="Arial"/>
        <family val="2"/>
      </rPr>
      <t xml:space="preserve">
</t>
    </r>
    <r>
      <rPr>
        <b/>
        <sz val="12"/>
        <color theme="1"/>
        <rFont val="Arial"/>
        <family val="2"/>
      </rPr>
      <t xml:space="preserve">
NOMBRE:  OSCAR ALBERTO HUERTAS MORENO
</t>
    </r>
    <r>
      <rPr>
        <sz val="12"/>
        <color theme="1"/>
        <rFont val="Arial"/>
        <family val="2"/>
      </rPr>
      <t xml:space="preserve">SECRETARIO DESARROLLO SOCIAL COMUNITARIO
</t>
    </r>
    <r>
      <rPr>
        <b/>
        <sz val="12"/>
        <color theme="1"/>
        <rFont val="Arial"/>
        <family val="2"/>
      </rPr>
      <t xml:space="preserve">
FIRMA:________________________________
</t>
    </r>
    <r>
      <rPr>
        <sz val="12"/>
        <color theme="1"/>
        <rFont val="Arial"/>
        <family val="2"/>
      </rPr>
      <t xml:space="preserve">
</t>
    </r>
    <r>
      <rPr>
        <b/>
        <sz val="12"/>
        <color theme="1"/>
        <rFont val="Arial"/>
        <family val="2"/>
      </rPr>
      <t>NOMBRE: ELIANA DEL PILAR ROZO RODRIGUEZ</t>
    </r>
    <r>
      <rPr>
        <sz val="12"/>
        <color theme="1"/>
        <rFont val="Arial"/>
        <family val="2"/>
      </rPr>
      <t xml:space="preserve">
DIRECTOR  DE  GRUPOS ETNICOS Y POBLACIÓN VULNERABLE
</t>
    </r>
    <r>
      <rPr>
        <b/>
        <sz val="12"/>
        <color theme="1"/>
        <rFont val="Arial"/>
        <family val="2"/>
      </rPr>
      <t>FIRMA:_______________________________</t>
    </r>
  </si>
  <si>
    <r>
      <rPr>
        <b/>
        <sz val="12"/>
        <color theme="1"/>
        <rFont val="Arial"/>
        <family val="2"/>
      </rPr>
      <t xml:space="preserve">META DE PRODUCTO No. 2:  </t>
    </r>
    <r>
      <rPr>
        <sz val="12"/>
        <color theme="1"/>
        <rFont val="Arial"/>
        <family val="2"/>
      </rPr>
      <t>Implementar procesos de formación en áreas productivas a personas del programa Familias en Acción y/o población vulnerable y/o en condición de pobreza, pobreza extrema y/o pobreza multidimensional.</t>
    </r>
  </si>
  <si>
    <t>Personas beneficiadas</t>
  </si>
  <si>
    <t xml:space="preserve"> </t>
  </si>
  <si>
    <r>
      <rPr>
        <b/>
        <sz val="12"/>
        <color theme="1"/>
        <rFont val="Arial"/>
        <family val="2"/>
      </rPr>
      <t xml:space="preserve">META DE PRODUCTO No. 3: </t>
    </r>
    <r>
      <rPr>
        <sz val="12"/>
        <color theme="1"/>
        <rFont val="Arial"/>
        <family val="2"/>
      </rPr>
      <t>Realizar eventos y/o socializaciones anuales del programa familias en acción.</t>
    </r>
  </si>
  <si>
    <t>Eventos y/o socializaciones realizadas</t>
  </si>
  <si>
    <r>
      <rPr>
        <b/>
        <sz val="12"/>
        <color theme="1"/>
        <rFont val="Arial"/>
        <family val="2"/>
      </rPr>
      <t>META DE PRODUCTO No. 4:</t>
    </r>
    <r>
      <rPr>
        <sz val="12"/>
        <color theme="1"/>
        <rFont val="Arial"/>
        <family val="2"/>
      </rPr>
      <t xml:space="preserve">Fortalecimiento y seguimiento a iniciativas de proyectos productivos a personas del programa Familias en Acción y/o población vulnerable y/o en condición de pobreza, pobreza extrema y/o pobreza multidimensional </t>
    </r>
  </si>
  <si>
    <t>Fortalecimiento y seguimiento a proyectos productivos brindado</t>
  </si>
  <si>
    <t xml:space="preserve">OBSERVACIONES:   La proyeccion del presupuesto fue modificada en todas las actividades teniendo en cuenta la revision y ajuste de la planeacion inicial y se adiciona la actividad                                                                                                                                                                                                                                                2.1.2 Realizar acompañamiento y seguimiento  a poblacion vulnerable. con un ppto de $16.800.000                                                                                                                                                                                                                                                       </t>
  </si>
  <si>
    <r>
      <rPr>
        <b/>
        <sz val="11"/>
        <color theme="1"/>
        <rFont val="Arial"/>
        <family val="2"/>
      </rPr>
      <t xml:space="preserve">Objetivos: </t>
    </r>
    <r>
      <rPr>
        <sz val="11"/>
        <color theme="1"/>
        <rFont val="Arial"/>
        <family val="2"/>
      </rPr>
      <t>DESARROLLAR ACTIVIDADES PERMANENTES DE ATENCIÓN INTEGRAL EN LAS ÁREAS DE MEDICINA, ENFERMERÍA, FISIOTERAPIA, PSICOLOGÍA, PSICOPEDAGOGÍA, EDUCACIÓN FÍSICA, ACTIVIDADES LÚDICAS RECREATIVAS Y CULTURALES QUE PROMUEVEN EL RECONOCIMIENTO SOCIAL, LA PERMANENCIA EN LA VIDA FAMILIAR Y LA PARTICIPACIÓN DEL ADULTO MAYOR DENTRO DE LA SOCIEDAD.</t>
    </r>
  </si>
  <si>
    <t xml:space="preserve">ATENCIÓN INTEGRAL DE POBLACIÓN EN CONDICION PERMANENTE DE DESPROTECCIÓN SOCIAL Y/O FAMILIAR.   </t>
  </si>
  <si>
    <t>COMPROMISO INTEGRAL DE LA MANO CON LOS ADULTOS MAYORES EN EL MUNICIPIO DE IBAGUÉ.</t>
  </si>
  <si>
    <r>
      <rPr>
        <b/>
        <sz val="12"/>
        <color theme="1"/>
        <rFont val="Arial"/>
        <family val="2"/>
      </rPr>
      <t xml:space="preserve">CODIGO PRESUPUESTAL: </t>
    </r>
    <r>
      <rPr>
        <sz val="12"/>
        <color theme="1"/>
        <rFont val="Arial"/>
        <family val="2"/>
      </rPr>
      <t xml:space="preserve"> 211320202005-01
211320202009-01 /  211320202009-04 </t>
    </r>
    <r>
      <rPr>
        <b/>
        <sz val="12"/>
        <color theme="1"/>
        <rFont val="Arial"/>
        <family val="2"/>
      </rPr>
      <t xml:space="preserve">   </t>
    </r>
  </si>
  <si>
    <r>
      <rPr>
        <b/>
        <sz val="12"/>
        <color theme="1"/>
        <rFont val="Arial"/>
        <family val="2"/>
      </rPr>
      <t xml:space="preserve">RUBRO: </t>
    </r>
    <r>
      <rPr>
        <sz val="12"/>
        <color theme="1"/>
        <rFont val="Arial"/>
        <family val="2"/>
      </rPr>
      <t>COMPROMISO INTEGRAL DE LA MANO CON LOS ADULTOS MAYORES EN EL MINICIPIO DE IBAGUE</t>
    </r>
  </si>
  <si>
    <t>1.1.1 Por demanda brindar atención integral con enfoque étnico en los centros día y/o asociaciones mediante diferentes actividades para una ocupación adecuada del tiempo libre.</t>
  </si>
  <si>
    <t>% de atenciones y orientaciones  brindadas</t>
  </si>
  <si>
    <t>1.1.3 .Beneficar a los adultos mayores a través de  eventos, entrega de auxilios funerarios, acompañamiento psicológico, asesoría jurídica, medica y tradicional, entrega de ayudas técnicas y/o dotaciones, jornadas de sensibilizacion sobre derechos, entrega de kits nutricionales</t>
  </si>
  <si>
    <t>% adultos mayores de los CBA beneficiados</t>
  </si>
  <si>
    <t>1.1.4 Realizar jornadas para postular, socializar e informar las fechas de pagos e inscripciones de adultos mayores priorizados, activos y bloqueados del programa adulto mayor Colombia mayor</t>
  </si>
  <si>
    <t>Numero de Jornadas Realizadas.</t>
  </si>
  <si>
    <t>2.1.1 .Beneficiar Adultos Mayores a través de la operatividad de los centro día, centro día vida mediante dotaciones, entrega de refrigerios, desarrollo de actividades de ocupación del tiempo libre, huertas caseras, recreación y deporte del municipio de ibague</t>
  </si>
  <si>
    <t>Numero de adultos mayores beneficiados</t>
  </si>
  <si>
    <t>2.1.2 Beneficiar Adulto Mauores a través del  restablecimiento de derechos a los adultos mayores en situación de abandono y/o indigencia en los CBA (Centros de Bienestar al Adulto Mayor)</t>
  </si>
  <si>
    <t xml:space="preserve">% de adultos mayores beneficiados </t>
  </si>
  <si>
    <t xml:space="preserve">3,1,1  Implementar comedores comunitarios para Beneficiar a los adultos mayores de la zona urbana y rural con la entrega de ayudas nutriocionales </t>
  </si>
  <si>
    <t>Numero de comedores comunitarios implementados</t>
  </si>
  <si>
    <t>3.1.2 Realizar actividades de seguimiento y control al proyecto</t>
  </si>
  <si>
    <t>Actividades de seguimiento realizadas</t>
  </si>
  <si>
    <r>
      <rPr>
        <b/>
        <sz val="12"/>
        <color theme="1"/>
        <rFont val="Arial MT"/>
      </rPr>
      <t>META DE RESULTADO No. 1</t>
    </r>
    <r>
      <rPr>
        <sz val="12"/>
        <color theme="1"/>
        <rFont val="Arial MT"/>
      </rPr>
      <t>: Beneficiar 27.000 adultos
mayores en el marco de la implementación de la Política Pública.</t>
    </r>
  </si>
  <si>
    <r>
      <rPr>
        <b/>
        <sz val="12"/>
        <color theme="1"/>
        <rFont val="Arial MT"/>
      </rPr>
      <t xml:space="preserve">META DE PRODUCTO No. 1: </t>
    </r>
    <r>
      <rPr>
        <sz val="12"/>
        <color theme="1"/>
        <rFont val="Arial MT"/>
      </rPr>
      <t>Atención y orientación con enfoque diferencial a los Adultos mayores del área urbana y rural priorizados</t>
    </r>
  </si>
  <si>
    <t>Porcentaje de población atendida</t>
  </si>
  <si>
    <r>
      <rPr>
        <b/>
        <sz val="12"/>
        <color theme="1"/>
        <rFont val="Calibri"/>
        <family val="2"/>
      </rPr>
      <t xml:space="preserve">
NOMBRE:  OSCAR ALBERTO HUERTAS MORENO
</t>
    </r>
    <r>
      <rPr>
        <sz val="12"/>
        <color theme="1"/>
        <rFont val="Calibri"/>
        <family val="2"/>
      </rPr>
      <t xml:space="preserve">SECRETARIO DESARROLLO SOCIAL COMUNITARIO
</t>
    </r>
    <r>
      <rPr>
        <b/>
        <sz val="12"/>
        <color theme="1"/>
        <rFont val="Calibri"/>
        <family val="2"/>
      </rPr>
      <t>FIRMA:________________________________</t>
    </r>
    <r>
      <rPr>
        <sz val="12"/>
        <color theme="1"/>
        <rFont val="Calibri"/>
        <family val="2"/>
      </rPr>
      <t xml:space="preserve">
</t>
    </r>
    <r>
      <rPr>
        <b/>
        <sz val="12"/>
        <color theme="1"/>
        <rFont val="Calibri"/>
        <family val="2"/>
      </rPr>
      <t xml:space="preserve">NOMBRE: ELIANA DEL PILAR ROZO RODRIGUEZ
</t>
    </r>
    <r>
      <rPr>
        <sz val="12"/>
        <color theme="1"/>
        <rFont val="Calibri"/>
        <family val="2"/>
      </rPr>
      <t xml:space="preserve">DIRECTOR  DE  GRUPOS ETNICOS Y POBLACIÓN VULNERABLE
</t>
    </r>
    <r>
      <rPr>
        <b/>
        <sz val="12"/>
        <color theme="1"/>
        <rFont val="Calibri"/>
        <family val="2"/>
      </rPr>
      <t xml:space="preserve">
FIRMA:__________________________________
</t>
    </r>
  </si>
  <si>
    <r>
      <rPr>
        <b/>
        <sz val="12"/>
        <color theme="1"/>
        <rFont val="Arial MT"/>
      </rPr>
      <t>META DE PRODUCTO No. 2</t>
    </r>
    <r>
      <rPr>
        <sz val="12"/>
        <color theme="1"/>
        <rFont val="Arial MT"/>
      </rPr>
      <t>: Implementación de comedores comunitarios que beneficien a los adultos mayores del área urbana y rural del municipio de Ibagué.</t>
    </r>
  </si>
  <si>
    <t>Número de comedores implementados</t>
  </si>
  <si>
    <r>
      <rPr>
        <b/>
        <sz val="12"/>
        <color theme="1"/>
        <rFont val="Arial MT"/>
      </rPr>
      <t>META DE PRODUCTO No. 3</t>
    </r>
    <r>
      <rPr>
        <sz val="12"/>
        <color theme="1"/>
        <rFont val="Arial MT"/>
      </rPr>
      <t>: Fortalecer los centros vida y/o centros de bienestar de adulto mayor</t>
    </r>
  </si>
  <si>
    <t>Número de Adultos mayores beneficiados</t>
  </si>
  <si>
    <t>OBSERVACIONES: La proyeccion del presupuesto fue modificada en todas las actividades teniendo en cuenta la revision y ajuste de la planeacion inicial y
*A través de Decreto 230 del 13 de Marzo de 2024, se incorporaron recursos de estampillas  por valor de $1.121..988.170</t>
  </si>
  <si>
    <r>
      <rPr>
        <b/>
        <sz val="10"/>
        <color theme="1"/>
        <rFont val="Arial"/>
        <family val="2"/>
      </rPr>
      <t xml:space="preserve">Objetivos: </t>
    </r>
    <r>
      <rPr>
        <sz val="10"/>
        <color theme="1"/>
        <rFont val="Arial"/>
        <family val="2"/>
      </rPr>
      <t>RESTABLECER EL ENFOQUE DE DERECHOS A LAS PERSONAS CON DISCAPACIDAD, RESALTANDO SUS CAPACIDADES DENTRO DE UNA SOCIEDAD DIVERSA COMO EN LA QUE VIVIMOS ACTUALMENTE, PRETENDIENDO QUE TODAS LAS ACCIONES VAYAN ENCAMINADAS A SUS DERECHOS COMO CIUDADANOS DENTRO DEL ESTADO COLOMBIANO, LOGRANDO EL RESTABLECIMIENTO DEL DERECHO A LA ACCESIBILIDAD EN TODO SENTIDO, LA PROMOCIÓN DEL EMPRENDIMIENTO Y LA INCLUSIÓN LABORAL DE LA POBLACIÓN, CON EL FIN DE TENER UNA SENSIBILIZACIÓN Y MAYOR TOMA DE CONCIENCIA POR APARTE DE LA POBLACIÓN DEL MUNICIPIO DE IBAGUÉ FRENTE A ESTA POBLACIÓN.</t>
    </r>
  </si>
  <si>
    <t>COMPROMISO DEL TERRITORIO INCLUYENTE CON LA DISCAPACIDAD EN EL MUNICIPIO DE IBAGUÉ</t>
  </si>
  <si>
    <r>
      <rPr>
        <b/>
        <sz val="12"/>
        <color theme="1"/>
        <rFont val="Arial"/>
        <family val="2"/>
      </rPr>
      <t xml:space="preserve">CODIGO PRESUPUESTAL:  </t>
    </r>
    <r>
      <rPr>
        <sz val="12"/>
        <color theme="1"/>
        <rFont val="Arial"/>
        <family val="2"/>
      </rPr>
      <t>211320201004-01
211320202009-01</t>
    </r>
  </si>
  <si>
    <r>
      <rPr>
        <b/>
        <sz val="12"/>
        <color theme="1"/>
        <rFont val="Arial"/>
        <family val="2"/>
      </rPr>
      <t xml:space="preserve">RUBRO: </t>
    </r>
    <r>
      <rPr>
        <sz val="12"/>
        <color theme="1"/>
        <rFont val="Arial"/>
        <family val="2"/>
      </rPr>
      <t>COMPROMISO DEL TERRITORIO INCLUYENTE CON LA DISCAPACIDAD EN EL MUNICIPIO DE IBAGUE</t>
    </r>
  </si>
  <si>
    <t>FUENTES DE FINANCIACION 
( EN MILES DE $)</t>
  </si>
  <si>
    <t>1.1.4 Realizacion de eventos de comercializacion para la promocion de las unidades productivas</t>
  </si>
  <si>
    <t>Numero de eventos   realizados</t>
  </si>
  <si>
    <t>2.1.1 Realizar talleres en DDHH, en normatividad y contenidos incluyentes y convencion de derechos de personas con discapacidad, dirigidas a personas con discapacidad cuidadores y poblacion en general.</t>
  </si>
  <si>
    <t>Número de talleres realizados</t>
  </si>
  <si>
    <t>2.1.3 Apoyar los eventos a demanda que realice la secretaria de desarrollo social con el servicio de interpretacion de lengua de señas que permita adaptar los contenidos de estos a las personas con discapacidad auditiva.</t>
  </si>
  <si>
    <t>% de eventos asistidos</t>
  </si>
  <si>
    <t xml:space="preserve">3.1.1 Realizar valoracion a personas con discapacidad para la  entrega de  las ayudas tecnicas </t>
  </si>
  <si>
    <t>Número de valoraciones realizadas</t>
  </si>
  <si>
    <t>4.1.1 Realizar un convenio de atención integral con personas de extra edad (mayores de 18 años) que apunten al desarrollo de habilidades para la vida.</t>
  </si>
  <si>
    <t>Proceso de atención realizado</t>
  </si>
  <si>
    <t>5.1.2 Implementar un espacio de encuentro en las ciclovias para personas con discapacidad y cuidadores</t>
  </si>
  <si>
    <t>Número de Personas con discapacidad beneficiadas</t>
  </si>
  <si>
    <t>6.1.3 Brindar atencion integral y orientacion a la poblacion con discapacidad que lo requiera mediante Asesorias juridicas, orientacion personalizada de sus necesidades.</t>
  </si>
  <si>
    <t>% de Atenciónes integrales brindadas</t>
  </si>
  <si>
    <t>7.1.3 Realizar mesas de trabajo interinstitucionales con las diferentes secretarias y entidades decentralizadas</t>
  </si>
  <si>
    <t>Documento de diagnostico elaborado</t>
  </si>
  <si>
    <r>
      <rPr>
        <b/>
        <sz val="12"/>
        <color theme="1"/>
        <rFont val="Arial MT"/>
      </rPr>
      <t>META DE RESULTADO No. 1:</t>
    </r>
    <r>
      <rPr>
        <sz val="12"/>
        <color theme="1"/>
        <rFont val="Arial MT"/>
      </rPr>
      <t>Brindar Atención a 5.000 personas con discapacidad del área urbana y rural</t>
    </r>
  </si>
  <si>
    <r>
      <rPr>
        <b/>
        <sz val="12"/>
        <color theme="1"/>
        <rFont val="Arial MT"/>
      </rPr>
      <t xml:space="preserve">META DE PRODUCTO No. 1: </t>
    </r>
    <r>
      <rPr>
        <sz val="12"/>
        <color theme="1"/>
        <rFont val="Arial MT"/>
      </rPr>
      <t>Apoyo y seguimiento a unidades productivas para  personas con  discapacidad y/o sus cuidadores.</t>
    </r>
  </si>
  <si>
    <t>Número de unidades productivas beneficiadas</t>
  </si>
  <si>
    <r>
      <rPr>
        <b/>
        <sz val="12"/>
        <color theme="1"/>
        <rFont val="Calibri"/>
        <family val="2"/>
      </rPr>
      <t xml:space="preserve">NOMBRE:  OSCAR ALBERTO HUERTAS MORENO
</t>
    </r>
    <r>
      <rPr>
        <sz val="12"/>
        <color theme="1"/>
        <rFont val="Calibri"/>
        <family val="2"/>
      </rPr>
      <t xml:space="preserve">SECRETARIO DESARROLLO SOCIAL COMUNITARIO
</t>
    </r>
    <r>
      <rPr>
        <b/>
        <sz val="12"/>
        <color theme="1"/>
        <rFont val="Calibri"/>
        <family val="2"/>
      </rPr>
      <t>FIRMA:________________________________</t>
    </r>
    <r>
      <rPr>
        <sz val="12"/>
        <color theme="1"/>
        <rFont val="Calibri"/>
        <family val="2"/>
      </rPr>
      <t xml:space="preserve">
NOMBRE: </t>
    </r>
    <r>
      <rPr>
        <b/>
        <sz val="12"/>
        <color theme="1"/>
        <rFont val="Calibri"/>
        <family val="2"/>
      </rPr>
      <t>ELIANA DEL PILAR ROZO RODRIGUEZ</t>
    </r>
    <r>
      <rPr>
        <sz val="12"/>
        <color theme="1"/>
        <rFont val="Calibri"/>
        <family val="2"/>
      </rPr>
      <t xml:space="preserve">
DIRECTOR  DE  GRUPOS ETNICOS Y POBLACIÓN VULNERABLE
</t>
    </r>
    <r>
      <rPr>
        <b/>
        <sz val="12"/>
        <color theme="1"/>
        <rFont val="Calibri"/>
        <family val="2"/>
      </rPr>
      <t>FIRMA:__________________________________</t>
    </r>
    <r>
      <rPr>
        <sz val="12"/>
        <color theme="1"/>
        <rFont val="Calibri"/>
        <family val="2"/>
      </rPr>
      <t xml:space="preserve">
</t>
    </r>
  </si>
  <si>
    <r>
      <rPr>
        <b/>
        <sz val="12"/>
        <color theme="1"/>
        <rFont val="Arial MT"/>
      </rPr>
      <t>META DE PRODUCTO No. 2: I</t>
    </r>
    <r>
      <rPr>
        <sz val="12"/>
        <color theme="1"/>
        <rFont val="Arial MT"/>
      </rPr>
      <t>mplementar el Programa de Sensibilización y promoción de los DDHH y el desarrollo de capacidades educativas, culturales, para la población en condición de discapacidad.</t>
    </r>
  </si>
  <si>
    <t>Número de programas implementados</t>
  </si>
  <si>
    <r>
      <rPr>
        <b/>
        <sz val="12"/>
        <color theme="1"/>
        <rFont val="Arial MT"/>
      </rPr>
      <t>META DE PRODUCTO No.3</t>
    </r>
    <r>
      <rPr>
        <sz val="12"/>
        <color theme="1"/>
        <rFont val="Arial MT"/>
      </rPr>
      <t>:Implementación y Desarrollo del programa lúdico deportivo para el manejo adecuado del tiempo libre dirigido a la población en condición de discapacidad.</t>
    </r>
  </si>
  <si>
    <r>
      <rPr>
        <b/>
        <sz val="12"/>
        <color theme="1"/>
        <rFont val="Arial MT"/>
      </rPr>
      <t>META DE PRODUCTO No. 4:</t>
    </r>
    <r>
      <rPr>
        <sz val="12"/>
        <color theme="1"/>
        <rFont val="Arial MT"/>
      </rPr>
      <t xml:space="preserve"> Atención integral y/o apoyo nutricional a  1.000 personas con discapacidad</t>
    </r>
  </si>
  <si>
    <t>Número de personas beneficiadas</t>
  </si>
  <si>
    <r>
      <rPr>
        <b/>
        <sz val="12"/>
        <color theme="1"/>
        <rFont val="Arial MT"/>
      </rPr>
      <t>META DE PRODUCTO No. 5:</t>
    </r>
    <r>
      <rPr>
        <sz val="12"/>
        <color theme="1"/>
        <rFont val="Arial MT"/>
      </rPr>
      <t xml:space="preserve"> Apoyar a personas con discapacidad, con entrega de ayudas técnicas.</t>
    </r>
  </si>
  <si>
    <t xml:space="preserve">No. de ayudas técnicas entregadas </t>
  </si>
  <si>
    <r>
      <rPr>
        <b/>
        <sz val="12"/>
        <color theme="1"/>
        <rFont val="Arial MT"/>
      </rPr>
      <t>META DE PRODUCTO No. 6</t>
    </r>
    <r>
      <rPr>
        <sz val="12"/>
        <color theme="1"/>
        <rFont val="Arial MT"/>
      </rPr>
      <t>: Actualizar e implementar la política pública de discapacidad del Municipio de Ibagué</t>
    </r>
  </si>
  <si>
    <t>Política Pública actualizada e implementada</t>
  </si>
  <si>
    <r>
      <rPr>
        <b/>
        <sz val="12"/>
        <color theme="1"/>
        <rFont val="Arial MT"/>
      </rPr>
      <t>META DE PRODUCTO No.7:</t>
    </r>
    <r>
      <rPr>
        <sz val="12"/>
        <color theme="1"/>
        <rFont val="Arial MT"/>
      </rPr>
      <t xml:space="preserve"> Diseñar e Implementar un programa de Formación para el Desarrollo de Capacidades y la Transformación Social de la Población en Condición de Discapacidad, con el Propósito de Lograr su Inclusión Social y Productiva</t>
    </r>
  </si>
  <si>
    <t>Programa diseñado y ejecutado</t>
  </si>
  <si>
    <t xml:space="preserve">OBSERVACIONES:  La proyeccion del presupuesto fue modificada en todas las actividades teniendo en cuenta la revision y ajuste de la planeacion inicial y por tal motivo se suprime la actividad                                                                                                                                                                             1.1.2 Realizar entrega de unidades productivas a organizaciones, personas con discapacidad y cuidadores PcD urbanas y rurales.                                                                                                                                                                                                                                                                    1.1.3 Seguimiento y control a las unidades productivas para pérsonas con discapacidad, cuidadores y organización PcD
</t>
  </si>
  <si>
    <r>
      <rPr>
        <b/>
        <sz val="10"/>
        <color theme="1"/>
        <rFont val="Arial"/>
        <family val="2"/>
      </rPr>
      <t xml:space="preserve">Objetivos: </t>
    </r>
    <r>
      <rPr>
        <sz val="10"/>
        <color theme="1"/>
        <rFont val="Arial"/>
        <family val="2"/>
      </rPr>
      <t>ESTE PROGRAMA BUSCA GARANTIZAR LA ATENCIÓN Y DESARROLLO INTEGRAL DE LAS PERSONAS HABITANTES DE/EN CALLE, CON EQUIDAD E INCLUSIÓN SOCIAL, PROMOVIENDO UNA CULTURA DE RESPETO Y LA CORRESPONSABILIDAD DE LOS DIFERENTES ACTORES EN EL MUNICIPIO DE IBAGUÉ.</t>
    </r>
  </si>
  <si>
    <t>APOYO EN LA INCLUSIÓN SOCIAL AL HABITANTE DE CALLE EN EL MUNICIPIO DE IBAGUÉ.</t>
  </si>
  <si>
    <r>
      <rPr>
        <b/>
        <sz val="12"/>
        <color theme="1"/>
        <rFont val="Arial"/>
        <family val="2"/>
      </rPr>
      <t xml:space="preserve">CODIGO PRESUPUESTAL:     </t>
    </r>
    <r>
      <rPr>
        <sz val="12"/>
        <color theme="1"/>
        <rFont val="Arial"/>
        <family val="2"/>
      </rPr>
      <t>211320202009-01</t>
    </r>
  </si>
  <si>
    <r>
      <rPr>
        <b/>
        <sz val="12"/>
        <color theme="1"/>
        <rFont val="Arial"/>
        <family val="2"/>
      </rPr>
      <t xml:space="preserve"> RUBRO: </t>
    </r>
    <r>
      <rPr>
        <sz val="12"/>
        <color theme="1"/>
        <rFont val="Arial"/>
        <family val="2"/>
      </rPr>
      <t>APOYO EN LA INCLUSION SOCIAL AL HABITANTE DE CALLE EN EL MUNICIPIO DE IBAGUE</t>
    </r>
  </si>
  <si>
    <r>
      <rPr>
        <b/>
        <u/>
        <sz val="11"/>
        <color theme="1"/>
        <rFont val="Arial"/>
        <family val="2"/>
      </rPr>
      <t>PROG</t>
    </r>
    <r>
      <rPr>
        <b/>
        <u/>
        <sz val="11"/>
        <color theme="1"/>
        <rFont val="Arial"/>
        <family val="2"/>
      </rPr>
      <t xml:space="preserve">  EJEC</t>
    </r>
  </si>
  <si>
    <t>FUENTES DE FINANCIACION (EN MILES DE $)</t>
  </si>
  <si>
    <t>1.1.1.  Implementar el centro de acogida y autocuidado brindando alojamiento, desayuno y cena, entrega de kits de aseo a los habitantes de calle.</t>
  </si>
  <si>
    <t>Centro de acogida implementado</t>
  </si>
  <si>
    <t>2.1.2 Realizar jornadas de atención integral al habitante de calle, mediante actividades de prevención e intervención al goce efectivo de sus derechos y entrega de auxilios funerarios</t>
  </si>
  <si>
    <t>Numero de Jornadas realizadas</t>
  </si>
  <si>
    <t>3.1.1. Realizar jornadas y/o campañas comunicacionales para la prevencion del consumo del alcohol y sustancias psicoactivas, minimizando los factores de riesgo con los diferentes actores sociales.</t>
  </si>
  <si>
    <t>Numero de Jornadas Realizadas</t>
  </si>
  <si>
    <t>4.1.6 Socializar en los diferentes espacios sociales, políticos y académicos de Ibagué, mediante medio físico y electrónico, estableciendo estrategias claras de difusión</t>
  </si>
  <si>
    <t>No. de actividades de difusión realizadas</t>
  </si>
  <si>
    <r>
      <rPr>
        <b/>
        <sz val="12"/>
        <color theme="1"/>
        <rFont val="Arial"/>
        <family val="2"/>
      </rPr>
      <t xml:space="preserve">META DE RESULTADO NO. 1: </t>
    </r>
    <r>
      <rPr>
        <sz val="12"/>
        <color theme="1"/>
        <rFont val="Arial"/>
        <family val="2"/>
      </rPr>
      <t>Beneficiar a 800 Habitantes de Calle con asistencia institucional</t>
    </r>
  </si>
  <si>
    <r>
      <rPr>
        <b/>
        <sz val="12"/>
        <color theme="1"/>
        <rFont val="Arial"/>
        <family val="2"/>
      </rPr>
      <t>META DE PRODUCTO No. 1</t>
    </r>
    <r>
      <rPr>
        <sz val="12"/>
        <color theme="1"/>
        <rFont val="Arial"/>
        <family val="2"/>
      </rPr>
      <t>: Formular e implementar la política pública de habitante de calle</t>
    </r>
  </si>
  <si>
    <t>Politica  publica Formulada</t>
  </si>
  <si>
    <r>
      <rPr>
        <b/>
        <sz val="12"/>
        <color theme="1"/>
        <rFont val="Arial"/>
        <family val="2"/>
      </rPr>
      <t xml:space="preserve">
NOMBRE:  OSCAR ALBERTO HUERTAS MORENO
</t>
    </r>
    <r>
      <rPr>
        <sz val="12"/>
        <color theme="1"/>
        <rFont val="Arial"/>
        <family val="2"/>
      </rPr>
      <t xml:space="preserve">SECRETARIO DESARROLLO SOCIAL COMUNITARIO
</t>
    </r>
    <r>
      <rPr>
        <b/>
        <sz val="12"/>
        <color theme="1"/>
        <rFont val="Arial"/>
        <family val="2"/>
      </rPr>
      <t xml:space="preserve">FIRMA:________________________________
</t>
    </r>
    <r>
      <rPr>
        <sz val="12"/>
        <color theme="1"/>
        <rFont val="Arial"/>
        <family val="2"/>
      </rPr>
      <t xml:space="preserve">
</t>
    </r>
    <r>
      <rPr>
        <b/>
        <sz val="12"/>
        <color theme="1"/>
        <rFont val="Arial"/>
        <family val="2"/>
      </rPr>
      <t>NOMBRE: ELIANA DEL PILAR ROZO RODRIGUEZ</t>
    </r>
    <r>
      <rPr>
        <sz val="12"/>
        <color theme="1"/>
        <rFont val="Arial"/>
        <family val="2"/>
      </rPr>
      <t xml:space="preserve">
DIRECTOR  DE  GRUPOS ETNICOS Y POBLACIÓN VULNERABLE
</t>
    </r>
    <r>
      <rPr>
        <b/>
        <sz val="12"/>
        <color theme="1"/>
        <rFont val="Arial"/>
        <family val="2"/>
      </rPr>
      <t>FIRMA:__________________________________</t>
    </r>
    <r>
      <rPr>
        <sz val="12"/>
        <color theme="1"/>
        <rFont val="Arial"/>
        <family val="2"/>
      </rPr>
      <t xml:space="preserve">
</t>
    </r>
  </si>
  <si>
    <r>
      <rPr>
        <b/>
        <sz val="12"/>
        <color theme="1"/>
        <rFont val="Arial"/>
        <family val="2"/>
      </rPr>
      <t>META DE PRODUCTO No. 2</t>
    </r>
    <r>
      <rPr>
        <sz val="12"/>
        <color theme="1"/>
        <rFont val="Arial"/>
        <family val="2"/>
      </rPr>
      <t>: Implementar Plan de Acción integral para los habitantes de calle</t>
    </r>
  </si>
  <si>
    <t>Plan de acción integral implementado</t>
  </si>
  <si>
    <r>
      <rPr>
        <b/>
        <sz val="12"/>
        <color theme="1"/>
        <rFont val="Arial"/>
        <family val="2"/>
      </rPr>
      <t>META DE PRODUCTO No. 3</t>
    </r>
    <r>
      <rPr>
        <sz val="12"/>
        <color theme="1"/>
        <rFont val="Arial"/>
        <family val="2"/>
      </rPr>
      <t>: Implementar la estrategia de atención a los habitantes de calle con enfoque de resocialización.</t>
    </r>
  </si>
  <si>
    <t xml:space="preserve">Estrategia implementada </t>
  </si>
  <si>
    <r>
      <rPr>
        <b/>
        <sz val="12"/>
        <color theme="1"/>
        <rFont val="Arial"/>
        <family val="2"/>
      </rPr>
      <t>META DE RESULTADO NO. 1</t>
    </r>
    <r>
      <rPr>
        <sz val="12"/>
        <color theme="1"/>
        <rFont val="Arial"/>
        <family val="2"/>
      </rPr>
      <t>:Beneficiar a 400  habitantes de calle  (OSD 1, 2)</t>
    </r>
  </si>
  <si>
    <r>
      <rPr>
        <b/>
        <sz val="12"/>
        <color theme="1"/>
        <rFont val="Arial"/>
        <family val="2"/>
      </rPr>
      <t>META DE PRODUCTO No. 4</t>
    </r>
    <r>
      <rPr>
        <sz val="12"/>
        <color theme="1"/>
        <rFont val="Arial"/>
        <family val="2"/>
      </rPr>
      <t>:Realizar e implementar el programa de Sensibilización enfocadas a la prevención del consumo de sustancias psicoactivas, con actores sociales del municipio</t>
    </r>
  </si>
  <si>
    <t>Programa de Sensibilización  Implementado.</t>
  </si>
  <si>
    <t xml:space="preserve">OBSERVACIONES:  La proyeccion del presupuesto fue modificada en todas las actividades teniendo en cuenta la revision y ajuste de la planeacion inicial y por tal motivo se suprime la actividad                                                                                                                                                                                                                                                                                                                                                         1.1.3 Realizar jornadas de capacitación e higiene a la población habitante de calle                                                                                                                                                                                                3.1.3 Realizar jornadas de autocuidado que minimicen los factores de riesgo en la poblacion habitante de calle                                                                                                                                                                                                                                                            4.1.3 Realizar Socialización interintitucional del documento                                                                                                                                                                                                                                                 4.1.5 Realizar el plan de acción de la politica publica                                         
</t>
  </si>
  <si>
    <r>
      <rPr>
        <b/>
        <sz val="9"/>
        <color theme="1"/>
        <rFont val="Arial"/>
        <family val="2"/>
      </rPr>
      <t xml:space="preserve">Objetivos: </t>
    </r>
    <r>
      <rPr>
        <sz val="9"/>
        <color theme="1"/>
        <rFont val="Arial"/>
        <family val="2"/>
      </rPr>
      <t>REALIZAR Y COORDINAR DESDE EL ENTE TERRITORIAL DE FORMA ORDENADA Y EFICAZ LAS GESTIONES DE ATENCIÓN Y REPARACIÓN EN LA EJECUCIÓN E IMPLEMENTACIÓN DE LA POLÍTICA PUBLICA DE ATENCIÓN, ASISTENCIA Y REPARACIÓN INTEGRAL ENCAMINADA A SATISFACER LOS DERECHOS VERDAD, JUSTICIA Y REPARACIÓN</t>
    </r>
  </si>
  <si>
    <t>IBAGUÉ POR LA GARANTIA DE LOA DERECHOS DE LAS VICTIMAS</t>
  </si>
  <si>
    <t>COMPROMISO POR LA GARANTÍA DE LOS DERECHOS DE LAS VÍCTIMAS EN EL MUNICIPIO DE IBAGUÉ.</t>
  </si>
  <si>
    <r>
      <rPr>
        <b/>
        <sz val="12"/>
        <color theme="1"/>
        <rFont val="Arial"/>
        <family val="2"/>
      </rPr>
      <t xml:space="preserve">CODIGO PRESUPUESTAL: </t>
    </r>
    <r>
      <rPr>
        <sz val="12"/>
        <color theme="1"/>
        <rFont val="Arial"/>
        <family val="2"/>
      </rPr>
      <t xml:space="preserve">     211320202009-01</t>
    </r>
  </si>
  <si>
    <r>
      <rPr>
        <b/>
        <sz val="12"/>
        <color theme="1"/>
        <rFont val="Arial"/>
        <family val="2"/>
      </rPr>
      <t>RUBRO:</t>
    </r>
    <r>
      <rPr>
        <sz val="12"/>
        <color theme="1"/>
        <rFont val="Arial"/>
        <family val="2"/>
      </rPr>
      <t xml:space="preserve"> COMPROMISO POR LA GARANTIA DE LOS DERECHOS DE LAS VICTIMAS EN EL MUNICIPIO DE IBAGUE</t>
    </r>
  </si>
  <si>
    <t>1.1.1 Brindar atención y orientación a personas victimas del conflicto armado</t>
  </si>
  <si>
    <t>% de personas beneficiadas.</t>
  </si>
  <si>
    <t>1.1.2 Entrega de ayuda de inmediatez de kits nutricionales, kits de aseo conforme a la ley 1448 de 2011, en el alojamiento transitorio y alimentación.</t>
  </si>
  <si>
    <t>% de Ayudadas de Inmediatez entregadas</t>
  </si>
  <si>
    <t>1.1.3  Entrega de auxilios funerarios a la población vícitma que asi lo soliciten.</t>
  </si>
  <si>
    <t>% de entrega de auxilios funerarios</t>
  </si>
  <si>
    <t>1.1.4 Orientar a la población victima según casos específicos de las personas para despejar sus preguntas</t>
  </si>
  <si>
    <t>% de personas orientadas</t>
  </si>
  <si>
    <t>1.1.5 Apoyo psicosocial al 100% de las personas victimas del conflicto armado con enfoque etnico y diferencial.</t>
  </si>
  <si>
    <t>% de personas beneficiadas</t>
  </si>
  <si>
    <t>1.1.6 Beneficiar con asesoria jurídica al 100% de las  personas víctimas del conflcito armado que lo requieran.</t>
  </si>
  <si>
    <t>2.1.1 Por solicitud de la poblacion victima del conflicto armado realizar actividades de acompañamiento a las rutas de atención.</t>
  </si>
  <si>
    <t>% de actividades realizadas.</t>
  </si>
  <si>
    <t>3.1.3 Articular con la unidad de victimas, Ministerio del Interior y Alcaldía para fortalecer el plan retorno.</t>
  </si>
  <si>
    <t xml:space="preserve">No. de planes retornos articulados </t>
  </si>
  <si>
    <t>4.1.3 Fortalecer a organizaciones para que accedan a capital semilla</t>
  </si>
  <si>
    <t xml:space="preserve">No. de organizaciones capacitadas en capital semilla </t>
  </si>
  <si>
    <t>5.1.3 Por demanda beneficiar a niñas, niños, adolescentes y jóvenes del municipio, a través de orientacion y atención intregral.</t>
  </si>
  <si>
    <t>7.1.1 Apoyar la participación de la mesa en los espacios institucionales</t>
  </si>
  <si>
    <t xml:space="preserve">No. de mesas insterinstitucionales apoyadas </t>
  </si>
  <si>
    <t>7.1.2 Apoyar a la Mesa de participación de víctimas en su  funcionamiento y pago de incentivos</t>
  </si>
  <si>
    <t>Mesa de vícitimas apoyada</t>
  </si>
  <si>
    <t>8.1.2 Apoyar a la unidad de victimas con el registro de personas en a través de la herramienta RNI-IGED.</t>
  </si>
  <si>
    <t>% de población victima que solicita registro en el RNI-IGED</t>
  </si>
  <si>
    <t>9.1.1 Realizar eventos de conmemoracion para las victimas de conflicto armando del municipio de ibague</t>
  </si>
  <si>
    <t>Numero de Eventos Realizados</t>
  </si>
  <si>
    <t>10.1.5 Realizar el plan de acción de la política publica</t>
  </si>
  <si>
    <t>plan de acción diseñado</t>
  </si>
  <si>
    <r>
      <rPr>
        <b/>
        <sz val="10"/>
        <color theme="1"/>
        <rFont val="Arial"/>
        <family val="2"/>
      </rPr>
      <t>META DE RESULTADO No. 1:</t>
    </r>
    <r>
      <rPr>
        <sz val="10"/>
        <color theme="1"/>
        <rFont val="Arial MT"/>
      </rPr>
      <t xml:space="preserve"> Garantizar la asistencia, atención y orientación a la población víctima del conflicto armado en el municipio de Ibagué.</t>
    </r>
  </si>
  <si>
    <r>
      <rPr>
        <b/>
        <sz val="10"/>
        <color theme="1"/>
        <rFont val="Arial MT"/>
      </rPr>
      <t xml:space="preserve">META DE PRODUCTO No. 1: </t>
    </r>
    <r>
      <rPr>
        <sz val="10"/>
        <color theme="1"/>
        <rFont val="Arial MT"/>
      </rPr>
      <t>Atención integral y orientación con enfoque diferencial y étnico a la población víctima del conflicto armado.</t>
    </r>
  </si>
  <si>
    <t>Porcentaje de poblacion beneficiada</t>
  </si>
  <si>
    <r>
      <rPr>
        <sz val="12"/>
        <color theme="1"/>
        <rFont val="Arial"/>
        <family val="2"/>
      </rPr>
      <t xml:space="preserve">
</t>
    </r>
    <r>
      <rPr>
        <b/>
        <sz val="12"/>
        <color theme="1"/>
        <rFont val="Arial MT"/>
      </rPr>
      <t xml:space="preserve">NOMBRE:  OSCAR ALBERTO HUERTAS MORENO
</t>
    </r>
    <r>
      <rPr>
        <sz val="12"/>
        <color theme="1"/>
        <rFont val="Arial MT"/>
      </rPr>
      <t xml:space="preserve">SECRETARIO DESARROLLO SOCIAL COMUNITARIO
</t>
    </r>
    <r>
      <rPr>
        <b/>
        <sz val="12"/>
        <color theme="1"/>
        <rFont val="Arial MT"/>
      </rPr>
      <t xml:space="preserve">FIRMA:__________________________
</t>
    </r>
    <r>
      <rPr>
        <sz val="12"/>
        <color theme="1"/>
        <rFont val="Arial MT"/>
      </rPr>
      <t xml:space="preserve">
</t>
    </r>
    <r>
      <rPr>
        <b/>
        <sz val="12"/>
        <color theme="1"/>
        <rFont val="Arial MT"/>
      </rPr>
      <t xml:space="preserve">
NOMBRE: ELIANA DEL PILAR ROZO RODRIGUEZ
</t>
    </r>
    <r>
      <rPr>
        <sz val="12"/>
        <color theme="1"/>
        <rFont val="Arial MT"/>
      </rPr>
      <t xml:space="preserve">DIRECTOR  DE  GRUPOS ETNICOS Y POBLACIÓN VULNERABLE
</t>
    </r>
    <r>
      <rPr>
        <b/>
        <sz val="12"/>
        <color theme="1"/>
        <rFont val="Arial MT"/>
      </rPr>
      <t>FIRMA:_________________________</t>
    </r>
    <r>
      <rPr>
        <sz val="12"/>
        <color theme="1"/>
        <rFont val="Arial MT"/>
      </rPr>
      <t xml:space="preserve">
</t>
    </r>
  </si>
  <si>
    <r>
      <rPr>
        <b/>
        <sz val="10"/>
        <color theme="1"/>
        <rFont val="Arial MT"/>
      </rPr>
      <t xml:space="preserve">META DE PRODUCTO No. 2: </t>
    </r>
    <r>
      <rPr>
        <sz val="10"/>
        <color theme="1"/>
        <rFont val="Arial MT"/>
      </rPr>
      <t>Actualización y seguimiento a las rutas de atención de población víctima del conflicto armado</t>
    </r>
  </si>
  <si>
    <t>Porcentaje de rutas actualizadas y con seguimiento</t>
  </si>
  <si>
    <r>
      <rPr>
        <b/>
        <sz val="10"/>
        <color rgb="FF000000"/>
        <rFont val="Arial MT"/>
      </rPr>
      <t xml:space="preserve">META DE PRODUCTO No. 3: </t>
    </r>
    <r>
      <rPr>
        <sz val="10"/>
        <color rgb="FF000000"/>
        <rFont val="Arial MT"/>
      </rPr>
      <t xml:space="preserve">Implementación del plan de retorno y reubicación de la población víctima del conflicto armado </t>
    </r>
  </si>
  <si>
    <t>Número de planes implementados</t>
  </si>
  <si>
    <r>
      <rPr>
        <b/>
        <sz val="10"/>
        <color rgb="FF000000"/>
        <rFont val="Arial"/>
        <family val="2"/>
      </rPr>
      <t xml:space="preserve">META DE PRODUCTO No. 4:  </t>
    </r>
    <r>
      <rPr>
        <sz val="10"/>
        <color rgb="FF000000"/>
        <rFont val="Arial MT"/>
      </rPr>
      <t>Implementar el  Centro Regional Para la atención y Reparación Integral a Victimas con enfoque étnico y diferencial</t>
    </r>
  </si>
  <si>
    <t>CRAVIC implementado</t>
  </si>
  <si>
    <r>
      <rPr>
        <b/>
        <sz val="10"/>
        <color rgb="FF000000"/>
        <rFont val="Arial MT"/>
      </rPr>
      <t>META DE PRODUCTO No. 5</t>
    </r>
    <r>
      <rPr>
        <sz val="10"/>
        <color rgb="FF000000"/>
        <rFont val="Arial MT"/>
      </rPr>
      <t>: Estrategia para el fortalecimiento en capacidades de emprendimiento, áreas productivas, tecnología e innovación</t>
    </r>
  </si>
  <si>
    <t>Capacitaciones realizadas</t>
  </si>
  <si>
    <r>
      <rPr>
        <b/>
        <sz val="10"/>
        <color rgb="FF000000"/>
        <rFont val="Arial MT"/>
      </rPr>
      <t>META DE PRODUCTO No. 6:</t>
    </r>
    <r>
      <rPr>
        <sz val="10"/>
        <color rgb="FF000000"/>
        <rFont val="Arial MT"/>
      </rPr>
      <t xml:space="preserve"> Apoyo a la Mesa de participación de  víctimas en su conformación, funcionamiento y pago de incentivos, de acuerdo a la ley 1448/2011.</t>
    </r>
  </si>
  <si>
    <t>Mesa de participación de victimas apoyada</t>
  </si>
  <si>
    <r>
      <rPr>
        <b/>
        <sz val="10"/>
        <color theme="1"/>
        <rFont val="Arial MT"/>
      </rPr>
      <t xml:space="preserve">META DE PRODUCTO No. 7: </t>
    </r>
    <r>
      <rPr>
        <sz val="10"/>
        <color theme="1"/>
        <rFont val="Arial MT"/>
      </rPr>
      <t>Actualizar el proceso de caracterización de la población víctima del conflicto armado a través de la herramienta RNI-IGED con enfoque étnico y diferencia.</t>
    </r>
  </si>
  <si>
    <t>Caracterización actualizada</t>
  </si>
  <si>
    <r>
      <rPr>
        <b/>
        <sz val="10"/>
        <color theme="1"/>
        <rFont val="Arial MT"/>
      </rPr>
      <t xml:space="preserve">META DE PRODUCTO No. 8: </t>
    </r>
    <r>
      <rPr>
        <sz val="10"/>
        <color theme="1"/>
        <rFont val="Arial MT"/>
      </rPr>
      <t>Realizar 10 conmemoraciones y/o eventos a la población víctima del conflicto armado</t>
    </r>
  </si>
  <si>
    <t>Eventos y/o conmemoraciones realizados</t>
  </si>
  <si>
    <r>
      <rPr>
        <sz val="10"/>
        <color theme="1"/>
        <rFont val="Arial"/>
        <family val="2"/>
      </rPr>
      <t>META DE PRODUCTO N° 9</t>
    </r>
    <r>
      <rPr>
        <b/>
        <sz val="10"/>
        <color theme="1"/>
        <rFont val="Arial MT"/>
      </rPr>
      <t xml:space="preserve"> </t>
    </r>
    <r>
      <rPr>
        <sz val="10"/>
        <color theme="1"/>
        <rFont val="Arial MT"/>
      </rPr>
      <t>: Formular la politica publica de victimas del conflicto armado</t>
    </r>
  </si>
  <si>
    <t>Politica publica implementada</t>
  </si>
  <si>
    <r>
      <rPr>
        <b/>
        <sz val="10"/>
        <color theme="1"/>
        <rFont val="Arial MT"/>
      </rPr>
      <t>META DE PRODUCTO No. 10:</t>
    </r>
    <r>
      <rPr>
        <sz val="10"/>
        <color theme="1"/>
        <rFont val="Arial MT"/>
      </rPr>
      <t xml:space="preserve"> Atención integral y orientación con enfoque diferencial y étnico a los niños, niñas, adolescentes y jóvenes víctima del conflicto armado</t>
    </r>
  </si>
  <si>
    <t>Porcentaje de población beneficiada</t>
  </si>
  <si>
    <t xml:space="preserve">OBSERVACIONES:   La proyeccion del presupuesto fue modificada en todas las actividades teniendo en cuenta la revision y ajuste de la planeacion inicial y se adiciona la actividad                                                                                                                                                                                                                                                1.1.1 Brindar atención y orientación a personas victimas del conflicto armado. con un ppto de $37.566.668  y se suprimen las siquientes actividades                                                                                                                                                                                                                                                                                      10.1.3 Realizar Socialización interinstitucional del documento                                                                                                                                                                                                                                                                         10.1.6 Socializar en los diferentes espacios sociales, políticos y académicos de Ibagué, mediante medio físico y electrónico, estableciendo estrategias claras de difusión                                                                                                                                                                                                                                          </t>
  </si>
  <si>
    <t>FECHA DE  SEGUIMIENTO:   30 de Junio de 2024</t>
  </si>
  <si>
    <t>FECHA DE  SEGUIMIENTO:  30 de Junio de 2024</t>
  </si>
  <si>
    <r>
      <t xml:space="preserve">OBSERVACIONES: </t>
    </r>
    <r>
      <rPr>
        <sz val="12"/>
        <rFont val="Calibri"/>
        <family val="2"/>
        <scheme val="minor"/>
      </rPr>
      <t xml:space="preserve">  
-Se incluye la actividad </t>
    </r>
    <r>
      <rPr>
        <b/>
        <sz val="12"/>
        <rFont val="Calibri"/>
        <family val="2"/>
        <scheme val="minor"/>
      </rPr>
      <t xml:space="preserve">1.1.2 </t>
    </r>
    <r>
      <rPr>
        <sz val="12"/>
        <rFont val="Calibri"/>
        <family val="2"/>
        <scheme val="minor"/>
      </rPr>
      <t xml:space="preserve">Realizar (5) capacitaciones a a población LGBTI en temas como: emprendimiento, liderazgo, marketing digital y formulación de proyectos y la actividad </t>
    </r>
    <r>
      <rPr>
        <b/>
        <sz val="12"/>
        <rFont val="Calibri"/>
        <family val="2"/>
        <scheme val="minor"/>
      </rPr>
      <t>1.1.4</t>
    </r>
    <r>
      <rPr>
        <sz val="12"/>
        <rFont val="Calibri"/>
        <family val="2"/>
        <scheme val="minor"/>
      </rPr>
      <t xml:space="preserve"> Apoyo a la gestión para el desarrollo de las actividades de capacitación y, formación en: toma de registros, elaboración de los programas, convocatorias, evidencias fotográfica, temas administrativos de las mismas. Se incluye la actividad </t>
    </r>
    <r>
      <rPr>
        <b/>
        <sz val="12"/>
        <rFont val="Calibri"/>
        <family val="2"/>
        <scheme val="minor"/>
      </rPr>
      <t>2.1.3</t>
    </r>
    <r>
      <rPr>
        <sz val="12"/>
        <rFont val="Calibri"/>
        <family val="2"/>
        <scheme val="minor"/>
      </rPr>
      <t xml:space="preserve"> Realizar plan estratégico por medio de mesas de trabajo y reuniones con los diferentes grupos poblacionales.  Se incluye la actividad </t>
    </r>
    <r>
      <rPr>
        <b/>
        <sz val="12"/>
        <rFont val="Calibri"/>
        <family val="2"/>
        <scheme val="minor"/>
      </rPr>
      <t>3.1.1</t>
    </r>
    <r>
      <rPr>
        <sz val="12"/>
        <rFont val="Calibri"/>
        <family val="2"/>
        <scheme val="minor"/>
      </rPr>
      <t xml:space="preserve"> Realizar la Identificación y diagnostico de la población mujeres cuidadoras. Se incluye la actividad </t>
    </r>
    <r>
      <rPr>
        <b/>
        <sz val="12"/>
        <rFont val="Calibri"/>
        <family val="2"/>
        <scheme val="minor"/>
      </rPr>
      <t>8.1.1</t>
    </r>
    <r>
      <rPr>
        <sz val="12"/>
        <rFont val="Calibri"/>
        <family val="2"/>
        <scheme val="minor"/>
      </rPr>
      <t xml:space="preserve"> Realizar socializacion de la ruta de atencion. Se elimina la actividad </t>
    </r>
    <r>
      <rPr>
        <b/>
        <sz val="12"/>
        <rFont val="Calibri"/>
        <family val="2"/>
        <scheme val="minor"/>
      </rPr>
      <t xml:space="preserve">8.1.5 </t>
    </r>
    <r>
      <rPr>
        <sz val="12"/>
        <rFont val="Calibri"/>
        <family val="2"/>
        <scheme val="minor"/>
      </rPr>
      <t>Generar boletines y/o informes con indicadores actualizados para ser publicados y fortalecer el Observatorio de los derechos de la Mujer y la Equidad de Género.</t>
    </r>
    <r>
      <rPr>
        <b/>
        <sz val="12"/>
        <rFont val="Calibri"/>
        <family val="2"/>
        <scheme val="minor"/>
      </rPr>
      <t xml:space="preserve"> </t>
    </r>
    <r>
      <rPr>
        <sz val="12"/>
        <rFont val="Calibri"/>
        <family val="2"/>
        <scheme val="minor"/>
      </rPr>
      <t xml:space="preserve">Se incluye la actividad </t>
    </r>
    <r>
      <rPr>
        <b/>
        <sz val="12"/>
        <rFont val="Calibri"/>
        <family val="2"/>
        <scheme val="minor"/>
      </rPr>
      <t>7.1.2</t>
    </r>
    <r>
      <rPr>
        <sz val="12"/>
        <rFont val="Calibri"/>
        <family val="2"/>
        <scheme val="minor"/>
      </rPr>
      <t xml:space="preserve">  Realizar acompañamiento profesional en areas psicologicas y juridicas  Se elimina la actividad 7.1.1 Implementar el Centro de acogida y autocuidado para la atención integral de las mujeres habitantes de calle. Se elimina la actividad </t>
    </r>
    <r>
      <rPr>
        <b/>
        <sz val="12"/>
        <rFont val="Calibri"/>
        <family val="2"/>
        <scheme val="minor"/>
      </rPr>
      <t>9.1.3</t>
    </r>
    <r>
      <rPr>
        <sz val="12"/>
        <rFont val="Calibri"/>
        <family val="2"/>
        <scheme val="minor"/>
      </rPr>
      <t xml:space="preserve">  implementar la casa de la mujer y se incluye la actividad</t>
    </r>
    <r>
      <rPr>
        <b/>
        <sz val="12"/>
        <rFont val="Calibri"/>
        <family val="2"/>
        <scheme val="minor"/>
      </rPr>
      <t xml:space="preserve"> 9.1.2</t>
    </r>
    <r>
      <rPr>
        <sz val="12"/>
        <rFont val="Calibri"/>
        <family val="2"/>
        <scheme val="minor"/>
      </rPr>
      <t xml:space="preserve"> Adelantar gestión que permitan la consecución de recursos.</t>
    </r>
    <r>
      <rPr>
        <b/>
        <sz val="12"/>
        <rFont val="Calibri"/>
        <family val="2"/>
        <scheme val="minor"/>
      </rPr>
      <t xml:space="preserve">
</t>
    </r>
    <r>
      <rPr>
        <sz val="12"/>
        <rFont val="Calibri"/>
        <family val="2"/>
        <scheme val="minor"/>
      </rPr>
      <t xml:space="preserve">- De la actividad </t>
    </r>
    <r>
      <rPr>
        <b/>
        <sz val="12"/>
        <rFont val="Calibri"/>
        <family val="2"/>
        <scheme val="minor"/>
      </rPr>
      <t>8.1.2</t>
    </r>
    <r>
      <rPr>
        <sz val="12"/>
        <rFont val="Calibri"/>
        <family val="2"/>
        <scheme val="minor"/>
      </rPr>
      <t xml:space="preserve"> Implementar la ruta de atención para protección de mujeres vícitma de todo tipo de violencia, se trasladan $150.000.000 y de la Actividad</t>
    </r>
    <r>
      <rPr>
        <b/>
        <sz val="12"/>
        <rFont val="Calibri"/>
        <family val="2"/>
        <scheme val="minor"/>
      </rPr>
      <t xml:space="preserve"> 2.1.1</t>
    </r>
    <r>
      <rPr>
        <sz val="12"/>
        <rFont val="Calibri"/>
        <family val="2"/>
        <scheme val="minor"/>
      </rPr>
      <t xml:space="preserve">  Implementar plan de acción de la politica publica de la poblacion LGBTIQ+ se trasladan $30.000.000  a la actvidad </t>
    </r>
    <r>
      <rPr>
        <b/>
        <sz val="12"/>
        <rFont val="Calibri"/>
        <family val="2"/>
        <scheme val="minor"/>
      </rPr>
      <t>6.1.1</t>
    </r>
    <r>
      <rPr>
        <sz val="12"/>
        <rFont val="Calibri"/>
        <family val="2"/>
        <scheme val="minor"/>
      </rPr>
      <t xml:space="preserve"> implementar una estrategia para sensibilización y prevención de la violencia de genero y diversidad sexual para un total de $200.000.000. De la actvidad</t>
    </r>
    <r>
      <rPr>
        <b/>
        <sz val="12"/>
        <rFont val="Calibri"/>
        <family val="2"/>
        <scheme val="minor"/>
      </rPr>
      <t xml:space="preserve"> 1.1.4 </t>
    </r>
    <r>
      <rPr>
        <sz val="12"/>
        <rFont val="Calibri"/>
        <family val="2"/>
        <scheme val="minor"/>
      </rPr>
      <t xml:space="preserve">Apoyo a la gestion para el desarrollo de las actividades de capacitacion y formacion en toma de registros, elaboracion de los programas, convocatorias, evidencias fotograficas,temas, adminstrativos de las mismas. se trasladan $3.000.000 parala Actividad </t>
    </r>
    <r>
      <rPr>
        <b/>
        <sz val="12"/>
        <rFont val="Calibri"/>
        <family val="2"/>
        <scheme val="minor"/>
      </rPr>
      <t xml:space="preserve">2.1.1 </t>
    </r>
    <r>
      <rPr>
        <sz val="12"/>
        <rFont val="Calibri"/>
        <family val="2"/>
        <scheme val="minor"/>
      </rPr>
      <t xml:space="preserve"> Implementar plan de acción de la politica publica de la poblacion LGBTIQ+. Se trasladan de la actividad </t>
    </r>
    <r>
      <rPr>
        <b/>
        <sz val="12"/>
        <rFont val="Calibri"/>
        <family val="2"/>
        <scheme val="minor"/>
      </rPr>
      <t>10.1.5</t>
    </r>
    <r>
      <rPr>
        <sz val="12"/>
        <rFont val="Calibri"/>
        <family val="2"/>
        <scheme val="minor"/>
      </rPr>
      <t xml:space="preserve"> Realizar seguimiento y control a unidades productivas $33.00.000 para la actividad </t>
    </r>
    <r>
      <rPr>
        <b/>
        <sz val="12"/>
        <rFont val="Calibri"/>
        <family val="2"/>
        <scheme val="minor"/>
      </rPr>
      <t xml:space="preserve">8.1.1 </t>
    </r>
    <r>
      <rPr>
        <sz val="12"/>
        <rFont val="Calibri"/>
        <family val="2"/>
        <scheme val="minor"/>
      </rPr>
      <t>Realizar socialización ruta de atencion</t>
    </r>
  </si>
  <si>
    <t>FECHA DE  SEGUIMIENTO: 30 DE JUNIO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</si>
</sst>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164" formatCode="_ &quot;$&quot;\ * #,##0.00_ ;_ &quot;$&quot;\ * \-#,##0.00_ ;_ &quot;$&quot;\ * &quot;-&quot;??_ ;_ @_ "/>
    <numFmt numFmtId="165" formatCode="&quot;$&quot;\ #,##0"/>
    <numFmt numFmtId="166" formatCode="#,##0.0_);\(#,##0.0\)"/>
    <numFmt numFmtId="167" formatCode="_ &quot;$&quot;\ * #,##0_ ;_ &quot;$&quot;\ * \-#,##0_ ;_ &quot;$&quot;\ * &quot;-&quot;??_ ;_ @_ "/>
    <numFmt numFmtId="168" formatCode="_ * #,##0.00_ ;_ * \-#,##0.00_ ;_ * &quot;-&quot;??_ ;_ @_ "/>
    <numFmt numFmtId="169" formatCode="0.0"/>
    <numFmt numFmtId="170" formatCode="_-&quot;$&quot;\ * #,##0_-;\-&quot;$&quot;\ * #,##0_-;_-&quot;$&quot;\ * &quot;-&quot;??_-;_-@_-"/>
    <numFmt numFmtId="171" formatCode="_-&quot;$&quot;* #,##0.00_-;\-&quot;$&quot;* #,##0.00_-;_-&quot;$&quot;* &quot;-&quot;??_-;_-@"/>
    <numFmt numFmtId="172" formatCode="d/m/yyyy"/>
    <numFmt numFmtId="173" formatCode="[$$-240A]#,##0"/>
  </numFmts>
  <fonts count="49">
    <font>
      <sz val="11"/>
      <color theme="1"/>
      <name val="Calibri"/>
      <family val="2"/>
      <scheme val="minor"/>
    </font>
    <font>
      <sz val="10"/>
      <name val="Arial"/>
      <family val="2"/>
    </font>
    <font>
      <sz val="12"/>
      <name val="Arial"/>
      <family val="2"/>
    </font>
    <font>
      <sz val="12"/>
      <name val="Arial MT"/>
    </font>
    <font>
      <b/>
      <sz val="12"/>
      <name val="Arial"/>
      <family val="2"/>
    </font>
    <font>
      <b/>
      <sz val="12"/>
      <name val="Arial MT"/>
    </font>
    <font>
      <b/>
      <u/>
      <sz val="12"/>
      <name val="Arial MT"/>
    </font>
    <font>
      <sz val="11"/>
      <color rgb="FF000000"/>
      <name val="Calibri"/>
      <family val="2"/>
    </font>
    <font>
      <sz val="11"/>
      <color theme="1"/>
      <name val="Calibri"/>
      <family val="2"/>
      <scheme val="minor"/>
    </font>
    <font>
      <sz val="12"/>
      <name val="Calibri"/>
      <family val="2"/>
      <scheme val="minor"/>
    </font>
    <font>
      <sz val="12"/>
      <name val="Calibri"/>
      <family val="2"/>
    </font>
    <font>
      <sz val="12"/>
      <color theme="1"/>
      <name val="Arial MT"/>
    </font>
    <font>
      <b/>
      <sz val="12"/>
      <name val="Calibri"/>
      <family val="2"/>
    </font>
    <font>
      <sz val="12"/>
      <color rgb="FF000000"/>
      <name val="Calibri"/>
      <family val="2"/>
      <scheme val="minor"/>
    </font>
    <font>
      <b/>
      <sz val="12"/>
      <name val="Calibri"/>
      <family val="2"/>
      <scheme val="minor"/>
    </font>
    <font>
      <sz val="12"/>
      <color rgb="FF000000"/>
      <name val="Calibri"/>
      <family val="2"/>
    </font>
    <font>
      <sz val="12"/>
      <color theme="1"/>
      <name val="Calibri"/>
      <family val="2"/>
      <scheme val="minor"/>
    </font>
    <font>
      <sz val="12"/>
      <color theme="1"/>
      <name val="Arial"/>
      <family val="2"/>
    </font>
    <font>
      <b/>
      <sz val="12"/>
      <color rgb="FF222222"/>
      <name val="Calibri"/>
      <family val="2"/>
      <scheme val="minor"/>
    </font>
    <font>
      <sz val="12"/>
      <color rgb="FFFF0000"/>
      <name val="Calibri"/>
      <family val="2"/>
      <scheme val="minor"/>
    </font>
    <font>
      <b/>
      <sz val="12"/>
      <color theme="1"/>
      <name val="Calibri"/>
      <family val="2"/>
      <scheme val="minor"/>
    </font>
    <font>
      <sz val="12"/>
      <color rgb="FFFF0000"/>
      <name val="Arial MT"/>
    </font>
    <font>
      <sz val="12"/>
      <color rgb="FFFF0000"/>
      <name val="Arial"/>
      <family val="2"/>
    </font>
    <font>
      <b/>
      <sz val="12"/>
      <color theme="1"/>
      <name val="Arial"/>
      <family val="2"/>
    </font>
    <font>
      <sz val="11"/>
      <name val="Calibri"/>
      <family val="2"/>
    </font>
    <font>
      <b/>
      <sz val="9"/>
      <color theme="1"/>
      <name val="Arial"/>
      <family val="2"/>
    </font>
    <font>
      <sz val="9"/>
      <color theme="1"/>
      <name val="Arial"/>
      <family val="2"/>
    </font>
    <font>
      <b/>
      <u/>
      <sz val="12"/>
      <color theme="1"/>
      <name val="Arial"/>
      <family val="2"/>
    </font>
    <font>
      <b/>
      <u/>
      <sz val="12"/>
      <color theme="1"/>
      <name val="Arial MT"/>
    </font>
    <font>
      <sz val="12"/>
      <color theme="1"/>
      <name val="Calibri"/>
      <family val="2"/>
    </font>
    <font>
      <sz val="12"/>
      <color rgb="FF000000"/>
      <name val="Arial"/>
      <family val="2"/>
    </font>
    <font>
      <b/>
      <sz val="12"/>
      <color theme="1"/>
      <name val="Calibri"/>
      <family val="2"/>
    </font>
    <font>
      <b/>
      <sz val="12"/>
      <color theme="1"/>
      <name val="Arial MT"/>
    </font>
    <font>
      <b/>
      <sz val="12"/>
      <color rgb="FF000000"/>
      <name val="Arial MT"/>
    </font>
    <font>
      <sz val="12"/>
      <color rgb="FF000000"/>
      <name val="Arial mt"/>
    </font>
    <font>
      <b/>
      <sz val="11"/>
      <color theme="1"/>
      <name val="Arial"/>
      <family val="2"/>
    </font>
    <font>
      <sz val="11"/>
      <color theme="1"/>
      <name val="Arial"/>
      <family val="2"/>
    </font>
    <font>
      <sz val="13"/>
      <color theme="1"/>
      <name val="Arial"/>
      <family val="2"/>
    </font>
    <font>
      <sz val="11"/>
      <color theme="1"/>
      <name val="Calibri"/>
      <family val="2"/>
    </font>
    <font>
      <b/>
      <sz val="10"/>
      <color theme="1"/>
      <name val="Arial"/>
      <family val="2"/>
    </font>
    <font>
      <sz val="10"/>
      <color theme="1"/>
      <name val="Arial"/>
      <family val="2"/>
    </font>
    <font>
      <b/>
      <u/>
      <sz val="11"/>
      <color theme="1"/>
      <name val="Arial"/>
      <family val="2"/>
    </font>
    <font>
      <b/>
      <sz val="11"/>
      <color theme="1"/>
      <name val="Calibri"/>
      <family val="2"/>
    </font>
    <font>
      <sz val="10"/>
      <color theme="1"/>
      <name val="Arial MT"/>
    </font>
    <font>
      <b/>
      <sz val="10"/>
      <color theme="1"/>
      <name val="Arial MT"/>
    </font>
    <font>
      <sz val="10"/>
      <color rgb="FF000000"/>
      <name val="Arial"/>
      <family val="2"/>
    </font>
    <font>
      <b/>
      <sz val="10"/>
      <color rgb="FF000000"/>
      <name val="Arial MT"/>
    </font>
    <font>
      <sz val="10"/>
      <color rgb="FF000000"/>
      <name val="Arial MT"/>
    </font>
    <font>
      <b/>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D8D8D8"/>
        <bgColor rgb="FFD8D8D8"/>
      </patternFill>
    </fill>
    <fill>
      <patternFill patternType="solid">
        <fgColor rgb="FFFFFFFF"/>
        <bgColor rgb="FFFFFFFF"/>
      </patternFill>
    </fill>
    <fill>
      <patternFill patternType="solid">
        <fgColor theme="0" tint="-0.14999847407452621"/>
        <bgColor indexed="64"/>
      </patternFill>
    </fill>
    <fill>
      <patternFill patternType="solid">
        <fgColor theme="0"/>
        <bgColor theme="0"/>
      </patternFill>
    </fill>
    <fill>
      <patternFill patternType="solid">
        <fgColor rgb="FFD0CECE"/>
        <bgColor rgb="FFD0CECE"/>
      </patternFill>
    </fill>
  </fills>
  <borders count="43">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auto="1"/>
      </left>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s>
  <cellStyleXfs count="11">
    <xf numFmtId="0" fontId="0"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42" fontId="8" fillId="0" borderId="0" applyFont="0" applyFill="0" applyBorder="0" applyAlignment="0" applyProtection="0"/>
    <xf numFmtId="41" fontId="8" fillId="0" borderId="0" applyFont="0" applyFill="0" applyBorder="0" applyAlignment="0" applyProtection="0"/>
    <xf numFmtId="9" fontId="8" fillId="0" borderId="0" applyFont="0" applyFill="0" applyBorder="0" applyAlignment="0" applyProtection="0"/>
    <xf numFmtId="41" fontId="7" fillId="0" borderId="0" applyFont="0" applyFill="0" applyBorder="0" applyAlignment="0" applyProtection="0"/>
    <xf numFmtId="0" fontId="7" fillId="0" borderId="0"/>
    <xf numFmtId="44" fontId="8" fillId="0" borderId="0" applyFont="0" applyFill="0" applyBorder="0" applyAlignment="0" applyProtection="0"/>
  </cellStyleXfs>
  <cellXfs count="550">
    <xf numFmtId="0" fontId="0" fillId="0" borderId="0" xfId="0"/>
    <xf numFmtId="0" fontId="2" fillId="0" borderId="0" xfId="1" applyFont="1"/>
    <xf numFmtId="10" fontId="3" fillId="0" borderId="0" xfId="2" applyNumberFormat="1" applyFont="1"/>
    <xf numFmtId="0" fontId="3" fillId="0" borderId="0" xfId="1" applyFont="1"/>
    <xf numFmtId="10" fontId="3" fillId="0" borderId="0" xfId="2" applyNumberFormat="1" applyFont="1" applyBorder="1" applyProtection="1"/>
    <xf numFmtId="0" fontId="2" fillId="0" borderId="9" xfId="1" applyFont="1" applyBorder="1"/>
    <xf numFmtId="10" fontId="5" fillId="0" borderId="1" xfId="2" applyNumberFormat="1" applyFont="1" applyBorder="1" applyAlignment="1">
      <alignment horizontal="center" vertical="center"/>
    </xf>
    <xf numFmtId="165" fontId="3" fillId="2" borderId="1" xfId="5" applyNumberFormat="1" applyFont="1" applyFill="1" applyBorder="1" applyAlignment="1" applyProtection="1">
      <alignment vertical="center"/>
    </xf>
    <xf numFmtId="2" fontId="3" fillId="0" borderId="0" xfId="1" applyNumberFormat="1" applyFont="1"/>
    <xf numFmtId="39" fontId="3" fillId="0" borderId="0" xfId="1" applyNumberFormat="1" applyFont="1"/>
    <xf numFmtId="39" fontId="3" fillId="0" borderId="8" xfId="1" applyNumberFormat="1" applyFont="1" applyBorder="1"/>
    <xf numFmtId="166" fontId="2" fillId="0" borderId="0" xfId="1" applyNumberFormat="1" applyFont="1"/>
    <xf numFmtId="2" fontId="2" fillId="5" borderId="1" xfId="1" applyNumberFormat="1" applyFont="1" applyFill="1" applyBorder="1" applyAlignment="1">
      <alignment vertical="center"/>
    </xf>
    <xf numFmtId="39" fontId="3" fillId="5" borderId="1" xfId="1" applyNumberFormat="1" applyFont="1" applyFill="1" applyBorder="1" applyAlignment="1">
      <alignment vertical="center"/>
    </xf>
    <xf numFmtId="2" fontId="3" fillId="5" borderId="1" xfId="1" applyNumberFormat="1" applyFont="1" applyFill="1" applyBorder="1" applyAlignment="1">
      <alignment vertical="center"/>
    </xf>
    <xf numFmtId="0" fontId="4" fillId="5" borderId="1" xfId="1" applyFont="1" applyFill="1" applyBorder="1" applyAlignment="1">
      <alignment horizontal="center" vertical="center"/>
    </xf>
    <xf numFmtId="0" fontId="5" fillId="0" borderId="0" xfId="1" applyFont="1"/>
    <xf numFmtId="0" fontId="4" fillId="0" borderId="1" xfId="1" applyFont="1" applyBorder="1"/>
    <xf numFmtId="0" fontId="4" fillId="0" borderId="17" xfId="1" applyFont="1" applyBorder="1" applyAlignment="1">
      <alignment vertical="center"/>
    </xf>
    <xf numFmtId="2" fontId="5" fillId="0" borderId="0" xfId="1" applyNumberFormat="1" applyFont="1" applyAlignment="1">
      <alignment vertical="center"/>
    </xf>
    <xf numFmtId="0" fontId="4" fillId="0" borderId="16" xfId="1" applyFont="1" applyBorder="1" applyAlignment="1">
      <alignment horizontal="left" vertical="center"/>
    </xf>
    <xf numFmtId="0" fontId="4" fillId="0" borderId="15" xfId="1" applyFont="1" applyBorder="1" applyAlignment="1">
      <alignment vertical="center" wrapText="1"/>
    </xf>
    <xf numFmtId="10" fontId="2" fillId="0" borderId="1" xfId="2" applyNumberFormat="1" applyFont="1" applyBorder="1"/>
    <xf numFmtId="0" fontId="2" fillId="0" borderId="8" xfId="1" applyFont="1" applyBorder="1"/>
    <xf numFmtId="0" fontId="4" fillId="0" borderId="15" xfId="1" applyFont="1" applyBorder="1" applyAlignment="1">
      <alignment vertical="top" wrapText="1"/>
    </xf>
    <xf numFmtId="165" fontId="2" fillId="0" borderId="1" xfId="1" applyNumberFormat="1" applyFont="1" applyBorder="1" applyAlignment="1">
      <alignment horizontal="center" vertical="center" wrapText="1"/>
    </xf>
    <xf numFmtId="3" fontId="2" fillId="2" borderId="1" xfId="1" applyNumberFormat="1" applyFont="1" applyFill="1" applyBorder="1" applyAlignment="1">
      <alignment horizontal="center" vertical="center"/>
    </xf>
    <xf numFmtId="165" fontId="2" fillId="2" borderId="1" xfId="1" applyNumberFormat="1" applyFont="1" applyFill="1" applyBorder="1" applyAlignment="1">
      <alignment horizontal="center" vertical="center" wrapText="1"/>
    </xf>
    <xf numFmtId="167" fontId="2" fillId="2" borderId="1" xfId="3" applyNumberFormat="1" applyFont="1" applyFill="1" applyBorder="1" applyAlignment="1">
      <alignment horizontal="center" vertical="center"/>
    </xf>
    <xf numFmtId="166" fontId="12" fillId="3" borderId="19" xfId="0" applyNumberFormat="1" applyFont="1" applyFill="1" applyBorder="1" applyAlignment="1">
      <alignment horizontal="center" vertical="center"/>
    </xf>
    <xf numFmtId="0" fontId="16" fillId="0" borderId="0" xfId="0" applyFont="1"/>
    <xf numFmtId="0" fontId="4" fillId="0" borderId="16" xfId="1" applyFont="1" applyBorder="1" applyAlignment="1">
      <alignment vertical="top"/>
    </xf>
    <xf numFmtId="0" fontId="2" fillId="2" borderId="0" xfId="1" applyFont="1" applyFill="1"/>
    <xf numFmtId="42" fontId="2" fillId="2" borderId="1" xfId="5" applyFont="1" applyFill="1" applyBorder="1" applyAlignment="1">
      <alignment horizontal="center" vertical="center"/>
    </xf>
    <xf numFmtId="42" fontId="2" fillId="0" borderId="1" xfId="5" applyFont="1" applyBorder="1" applyAlignment="1">
      <alignment horizontal="center" vertical="center" wrapText="1"/>
    </xf>
    <xf numFmtId="0" fontId="2" fillId="0" borderId="1" xfId="2" applyNumberFormat="1" applyFont="1" applyBorder="1" applyAlignment="1">
      <alignment horizontal="center" vertical="center" wrapText="1"/>
    </xf>
    <xf numFmtId="42" fontId="2" fillId="0" borderId="1" xfId="5" applyFont="1" applyBorder="1" applyAlignment="1">
      <alignment wrapText="1"/>
    </xf>
    <xf numFmtId="37" fontId="9" fillId="0" borderId="1" xfId="0" applyNumberFormat="1" applyFont="1" applyBorder="1" applyAlignment="1">
      <alignment horizontal="center" vertical="center"/>
    </xf>
    <xf numFmtId="0" fontId="14" fillId="0" borderId="1" xfId="0" applyFont="1" applyBorder="1" applyAlignment="1">
      <alignment horizontal="left" vertical="center"/>
    </xf>
    <xf numFmtId="9" fontId="9" fillId="0" borderId="1" xfId="7" applyFont="1" applyBorder="1" applyAlignment="1">
      <alignment horizontal="center" vertical="center"/>
    </xf>
    <xf numFmtId="165" fontId="5" fillId="5" borderId="1" xfId="3" applyNumberFormat="1" applyFont="1" applyFill="1" applyBorder="1" applyAlignment="1" applyProtection="1">
      <alignment vertical="center"/>
    </xf>
    <xf numFmtId="9" fontId="3" fillId="2" borderId="1" xfId="7" applyFont="1" applyFill="1" applyBorder="1" applyAlignment="1">
      <alignment horizontal="center" vertical="center" wrapText="1"/>
    </xf>
    <xf numFmtId="1" fontId="3" fillId="2" borderId="1" xfId="1" applyNumberFormat="1" applyFont="1" applyFill="1" applyBorder="1" applyAlignment="1">
      <alignment horizontal="center" vertical="center" wrapText="1"/>
    </xf>
    <xf numFmtId="0" fontId="4" fillId="0" borderId="1" xfId="1" applyFont="1" applyBorder="1" applyAlignment="1">
      <alignment vertical="center" wrapText="1"/>
    </xf>
    <xf numFmtId="0" fontId="4" fillId="0" borderId="14" xfId="1" applyFont="1" applyBorder="1" applyAlignment="1">
      <alignment horizontal="left" vertical="top"/>
    </xf>
    <xf numFmtId="0" fontId="4" fillId="0" borderId="1" xfId="1" applyFont="1" applyBorder="1" applyAlignment="1">
      <alignment vertical="top" wrapText="1"/>
    </xf>
    <xf numFmtId="0" fontId="4" fillId="0" borderId="1" xfId="1" applyFont="1" applyBorder="1" applyAlignment="1">
      <alignment vertical="center"/>
    </xf>
    <xf numFmtId="37"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1" fontId="10" fillId="4" borderId="1" xfId="0" applyNumberFormat="1" applyFont="1" applyFill="1" applyBorder="1" applyAlignment="1">
      <alignment horizontal="center" vertical="center"/>
    </xf>
    <xf numFmtId="1" fontId="10" fillId="0" borderId="1" xfId="0" applyNumberFormat="1" applyFont="1" applyBorder="1" applyAlignment="1">
      <alignment horizontal="center" vertical="center"/>
    </xf>
    <xf numFmtId="0" fontId="4" fillId="0" borderId="13" xfId="1" applyFont="1" applyBorder="1" applyAlignment="1">
      <alignment vertical="top" wrapText="1"/>
    </xf>
    <xf numFmtId="0" fontId="4" fillId="2" borderId="1" xfId="1" applyFont="1" applyFill="1" applyBorder="1" applyAlignment="1">
      <alignment horizontal="center" vertical="center"/>
    </xf>
    <xf numFmtId="0" fontId="4" fillId="0" borderId="1" xfId="1" applyFont="1" applyBorder="1" applyAlignment="1">
      <alignment horizontal="left" vertical="center"/>
    </xf>
    <xf numFmtId="0" fontId="2" fillId="0" borderId="1" xfId="1" applyFont="1" applyBorder="1" applyAlignment="1">
      <alignment horizontal="center" vertical="center" wrapText="1"/>
    </xf>
    <xf numFmtId="166" fontId="2" fillId="2" borderId="0" xfId="1" applyNumberFormat="1" applyFont="1" applyFill="1"/>
    <xf numFmtId="1" fontId="3" fillId="2" borderId="1" xfId="6" applyNumberFormat="1" applyFont="1" applyFill="1" applyBorder="1" applyAlignment="1">
      <alignment horizontal="center" vertical="center" wrapText="1"/>
    </xf>
    <xf numFmtId="166" fontId="14" fillId="2" borderId="1" xfId="0" applyNumberFormat="1" applyFont="1" applyFill="1" applyBorder="1" applyAlignment="1">
      <alignment horizontal="center" vertical="center"/>
    </xf>
    <xf numFmtId="166" fontId="14" fillId="2" borderId="1" xfId="0" applyNumberFormat="1" applyFont="1" applyFill="1" applyBorder="1" applyAlignment="1">
      <alignment vertical="top"/>
    </xf>
    <xf numFmtId="0" fontId="16" fillId="2" borderId="0" xfId="0" applyFont="1" applyFill="1"/>
    <xf numFmtId="0" fontId="16" fillId="0" borderId="0" xfId="0" applyFont="1" applyAlignment="1">
      <alignment horizontal="center" vertical="center"/>
    </xf>
    <xf numFmtId="0" fontId="16" fillId="2" borderId="0" xfId="0" applyFont="1" applyFill="1" applyAlignment="1">
      <alignment horizontal="center" vertical="center"/>
    </xf>
    <xf numFmtId="0" fontId="16" fillId="0" borderId="0" xfId="0" applyFont="1" applyAlignment="1">
      <alignment horizontal="center" vertical="center" wrapText="1"/>
    </xf>
    <xf numFmtId="170" fontId="16" fillId="2" borderId="0" xfId="0" applyNumberFormat="1" applyFont="1" applyFill="1" applyAlignment="1">
      <alignment horizontal="center" vertical="center"/>
    </xf>
    <xf numFmtId="170" fontId="16" fillId="2" borderId="1" xfId="10" applyNumberFormat="1" applyFont="1" applyFill="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3" fillId="0" borderId="1" xfId="0" applyFont="1" applyBorder="1" applyAlignment="1">
      <alignment horizontal="center" vertical="center" wrapText="1"/>
    </xf>
    <xf numFmtId="170" fontId="13" fillId="2" borderId="1" xfId="10" applyNumberFormat="1" applyFont="1" applyFill="1" applyBorder="1" applyAlignment="1">
      <alignment horizontal="center" vertical="center"/>
    </xf>
    <xf numFmtId="170" fontId="18" fillId="2" borderId="1" xfId="10" applyNumberFormat="1" applyFont="1" applyFill="1" applyBorder="1" applyAlignment="1">
      <alignment horizontal="center" vertical="center" wrapText="1"/>
    </xf>
    <xf numFmtId="170" fontId="19" fillId="2" borderId="1" xfId="10" applyNumberFormat="1" applyFont="1" applyFill="1" applyBorder="1" applyAlignment="1">
      <alignment horizontal="center" vertical="center"/>
    </xf>
    <xf numFmtId="170" fontId="16" fillId="2" borderId="14" xfId="10" applyNumberFormat="1" applyFont="1" applyFill="1" applyBorder="1" applyAlignment="1">
      <alignment horizontal="center" vertical="center"/>
    </xf>
    <xf numFmtId="0" fontId="16" fillId="0" borderId="14" xfId="0" applyFont="1" applyBorder="1" applyAlignment="1">
      <alignment horizontal="center" vertical="center" wrapText="1"/>
    </xf>
    <xf numFmtId="0" fontId="16" fillId="0" borderId="14" xfId="0" applyFont="1" applyBorder="1" applyAlignment="1">
      <alignment horizontal="center" vertical="center"/>
    </xf>
    <xf numFmtId="0" fontId="20" fillId="2"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2" fillId="0" borderId="0" xfId="1" applyFont="1"/>
    <xf numFmtId="39" fontId="21" fillId="5" borderId="1" xfId="1" applyNumberFormat="1" applyFont="1" applyFill="1" applyBorder="1" applyAlignment="1">
      <alignment vertical="center"/>
    </xf>
    <xf numFmtId="0" fontId="21" fillId="5" borderId="1" xfId="1" applyFont="1" applyFill="1" applyBorder="1" applyAlignment="1">
      <alignment horizontal="center" vertical="center" wrapText="1"/>
    </xf>
    <xf numFmtId="0" fontId="17" fillId="0" borderId="0" xfId="0" applyFont="1"/>
    <xf numFmtId="0" fontId="23" fillId="0" borderId="34" xfId="0" applyFont="1" applyBorder="1"/>
    <xf numFmtId="0" fontId="23" fillId="0" borderId="35" xfId="0" applyFont="1" applyBorder="1" applyAlignment="1">
      <alignment vertical="center"/>
    </xf>
    <xf numFmtId="0" fontId="23" fillId="0" borderId="36" xfId="0" applyFont="1" applyBorder="1" applyAlignment="1">
      <alignment horizontal="left" vertical="center"/>
    </xf>
    <xf numFmtId="2" fontId="23" fillId="0" borderId="34" xfId="0" applyNumberFormat="1" applyFont="1" applyBorder="1" applyAlignment="1">
      <alignment horizontal="center" vertical="center"/>
    </xf>
    <xf numFmtId="2" fontId="23" fillId="0" borderId="0" xfId="0" applyNumberFormat="1" applyFont="1" applyAlignment="1">
      <alignment horizontal="center" vertical="center" wrapText="1"/>
    </xf>
    <xf numFmtId="0" fontId="23" fillId="0" borderId="37" xfId="0" applyFont="1" applyBorder="1" applyAlignment="1">
      <alignment vertical="center" wrapText="1"/>
    </xf>
    <xf numFmtId="10" fontId="17" fillId="0" borderId="34" xfId="0" applyNumberFormat="1" applyFont="1" applyBorder="1"/>
    <xf numFmtId="0" fontId="17" fillId="0" borderId="32" xfId="0" applyFont="1" applyBorder="1"/>
    <xf numFmtId="2" fontId="23" fillId="0" borderId="0" xfId="0" applyNumberFormat="1" applyFont="1" applyAlignment="1">
      <alignment horizontal="center" vertical="center"/>
    </xf>
    <xf numFmtId="0" fontId="17" fillId="0" borderId="0" xfId="0" applyFont="1" applyAlignment="1">
      <alignment horizontal="center"/>
    </xf>
    <xf numFmtId="0" fontId="23" fillId="0" borderId="37" xfId="0" applyFont="1" applyBorder="1" applyAlignment="1">
      <alignment vertical="top" wrapText="1"/>
    </xf>
    <xf numFmtId="0" fontId="17" fillId="0" borderId="34" xfId="0" applyFont="1" applyBorder="1" applyAlignment="1">
      <alignment horizontal="center" vertical="center"/>
    </xf>
    <xf numFmtId="165" fontId="17" fillId="0" borderId="34" xfId="0" applyNumberFormat="1" applyFont="1" applyBorder="1" applyAlignment="1">
      <alignment horizontal="center" vertical="center" wrapText="1"/>
    </xf>
    <xf numFmtId="0" fontId="23" fillId="0" borderId="0" xfId="0" applyFont="1" applyAlignment="1">
      <alignment horizontal="left"/>
    </xf>
    <xf numFmtId="0" fontId="23" fillId="6" borderId="36" xfId="0" applyFont="1" applyFill="1" applyBorder="1" applyAlignment="1">
      <alignment vertical="top"/>
    </xf>
    <xf numFmtId="3" fontId="17" fillId="6" borderId="34" xfId="0" applyNumberFormat="1" applyFont="1" applyFill="1" applyBorder="1" applyAlignment="1">
      <alignment horizontal="center" vertical="center"/>
    </xf>
    <xf numFmtId="165" fontId="17" fillId="6" borderId="34" xfId="0" applyNumberFormat="1" applyFont="1" applyFill="1" applyBorder="1" applyAlignment="1">
      <alignment horizontal="center" vertical="center" wrapText="1"/>
    </xf>
    <xf numFmtId="0" fontId="17" fillId="6" borderId="34" xfId="0" applyFont="1" applyFill="1" applyBorder="1" applyAlignment="1">
      <alignment horizontal="center" vertical="center"/>
    </xf>
    <xf numFmtId="167" fontId="17" fillId="6" borderId="34" xfId="0" applyNumberFormat="1" applyFont="1" applyFill="1" applyBorder="1" applyAlignment="1">
      <alignment horizontal="center" vertical="center"/>
    </xf>
    <xf numFmtId="2" fontId="17" fillId="0" borderId="0" xfId="0" applyNumberFormat="1" applyFont="1" applyAlignment="1">
      <alignment horizontal="left" vertical="top" wrapText="1"/>
    </xf>
    <xf numFmtId="164" fontId="17" fillId="0" borderId="0" xfId="0" applyNumberFormat="1" applyFont="1" applyAlignment="1">
      <alignment vertical="center"/>
    </xf>
    <xf numFmtId="2" fontId="17" fillId="0" borderId="0" xfId="0" applyNumberFormat="1" applyFont="1"/>
    <xf numFmtId="164" fontId="17" fillId="0" borderId="0" xfId="0" applyNumberFormat="1" applyFont="1"/>
    <xf numFmtId="171" fontId="17" fillId="0" borderId="0" xfId="0" applyNumberFormat="1" applyFont="1"/>
    <xf numFmtId="0" fontId="23" fillId="0" borderId="34" xfId="0" applyFont="1" applyBorder="1" applyAlignment="1">
      <alignment horizontal="center" vertical="center"/>
    </xf>
    <xf numFmtId="10" fontId="23" fillId="0" borderId="34" xfId="0" applyNumberFormat="1" applyFont="1" applyBorder="1" applyAlignment="1">
      <alignment horizontal="center" vertical="center"/>
    </xf>
    <xf numFmtId="0" fontId="25" fillId="0" borderId="34" xfId="0" applyFont="1" applyBorder="1" applyAlignment="1">
      <alignment horizontal="center" vertical="center" wrapText="1"/>
    </xf>
    <xf numFmtId="0" fontId="15" fillId="6" borderId="34" xfId="0" applyFont="1" applyFill="1" applyBorder="1" applyAlignment="1">
      <alignment horizontal="center" vertical="center"/>
    </xf>
    <xf numFmtId="0" fontId="29" fillId="6" borderId="34" xfId="0" applyFont="1" applyFill="1" applyBorder="1" applyAlignment="1">
      <alignment horizontal="center" vertical="center"/>
    </xf>
    <xf numFmtId="165" fontId="17" fillId="6" borderId="34" xfId="0" applyNumberFormat="1" applyFont="1" applyFill="1" applyBorder="1" applyAlignment="1">
      <alignment vertical="center"/>
    </xf>
    <xf numFmtId="2" fontId="17" fillId="6" borderId="0" xfId="0" applyNumberFormat="1" applyFont="1" applyFill="1" applyAlignment="1">
      <alignment horizontal="left" vertical="top" wrapText="1"/>
    </xf>
    <xf numFmtId="0" fontId="17" fillId="6" borderId="0" xfId="0" applyFont="1" applyFill="1"/>
    <xf numFmtId="164" fontId="17" fillId="6" borderId="0" xfId="0" applyNumberFormat="1" applyFont="1" applyFill="1" applyAlignment="1">
      <alignment vertical="center"/>
    </xf>
    <xf numFmtId="2" fontId="17" fillId="6" borderId="0" xfId="0" applyNumberFormat="1" applyFont="1" applyFill="1"/>
    <xf numFmtId="164" fontId="17" fillId="6" borderId="0" xfId="0" applyNumberFormat="1" applyFont="1" applyFill="1"/>
    <xf numFmtId="171" fontId="17" fillId="6" borderId="0" xfId="0" applyNumberFormat="1" applyFont="1" applyFill="1"/>
    <xf numFmtId="37" fontId="29" fillId="6" borderId="34" xfId="0" applyNumberFormat="1" applyFont="1" applyFill="1" applyBorder="1" applyAlignment="1">
      <alignment horizontal="center" vertical="center"/>
    </xf>
    <xf numFmtId="0" fontId="29" fillId="0" borderId="34" xfId="0" applyFont="1" applyBorder="1" applyAlignment="1">
      <alignment horizontal="center" vertical="center"/>
    </xf>
    <xf numFmtId="9" fontId="29" fillId="6" borderId="34" xfId="0" applyNumberFormat="1" applyFont="1" applyFill="1" applyBorder="1" applyAlignment="1">
      <alignment horizontal="center" vertical="center"/>
    </xf>
    <xf numFmtId="1" fontId="29" fillId="6" borderId="34" xfId="0" applyNumberFormat="1" applyFont="1" applyFill="1" applyBorder="1" applyAlignment="1">
      <alignment horizontal="center" vertical="center"/>
    </xf>
    <xf numFmtId="0" fontId="30" fillId="6" borderId="34" xfId="0" applyFont="1" applyFill="1" applyBorder="1" applyAlignment="1">
      <alignment horizontal="center" vertical="center"/>
    </xf>
    <xf numFmtId="0" fontId="23" fillId="3" borderId="34" xfId="0" applyFont="1" applyFill="1" applyBorder="1" applyAlignment="1">
      <alignment horizontal="left" vertical="center"/>
    </xf>
    <xf numFmtId="1" fontId="17" fillId="3" borderId="34" xfId="0" applyNumberFormat="1" applyFont="1" applyFill="1" applyBorder="1" applyAlignment="1">
      <alignment horizontal="center" vertical="center" wrapText="1"/>
    </xf>
    <xf numFmtId="165" fontId="23" fillId="3" borderId="34" xfId="0" applyNumberFormat="1" applyFont="1" applyFill="1" applyBorder="1" applyAlignment="1">
      <alignment horizontal="right" vertical="center" wrapText="1"/>
    </xf>
    <xf numFmtId="2" fontId="17" fillId="3" borderId="34" xfId="0" applyNumberFormat="1" applyFont="1" applyFill="1" applyBorder="1" applyAlignment="1">
      <alignment vertical="center"/>
    </xf>
    <xf numFmtId="39" fontId="17" fillId="3" borderId="34" xfId="0" applyNumberFormat="1" applyFont="1" applyFill="1" applyBorder="1" applyAlignment="1">
      <alignment vertical="center"/>
    </xf>
    <xf numFmtId="0" fontId="17" fillId="3" borderId="34" xfId="0" applyFont="1" applyFill="1" applyBorder="1"/>
    <xf numFmtId="0" fontId="17" fillId="0" borderId="31" xfId="0" applyFont="1" applyBorder="1"/>
    <xf numFmtId="0" fontId="17" fillId="0" borderId="0" xfId="0" applyFont="1" applyAlignment="1">
      <alignment horizontal="left" vertical="center"/>
    </xf>
    <xf numFmtId="166" fontId="17" fillId="0" borderId="0" xfId="0" applyNumberFormat="1" applyFont="1"/>
    <xf numFmtId="10" fontId="17" fillId="0" borderId="0" xfId="0" applyNumberFormat="1" applyFont="1"/>
    <xf numFmtId="39" fontId="17" fillId="0" borderId="0" xfId="0" applyNumberFormat="1" applyFont="1"/>
    <xf numFmtId="39" fontId="17" fillId="0" borderId="32" xfId="0" applyNumberFormat="1" applyFont="1" applyBorder="1"/>
    <xf numFmtId="166" fontId="31" fillId="3" borderId="19" xfId="0" applyNumberFormat="1" applyFont="1" applyFill="1" applyBorder="1" applyAlignment="1">
      <alignment horizontal="center" vertical="center"/>
    </xf>
    <xf numFmtId="0" fontId="30" fillId="0" borderId="34" xfId="0" applyFont="1" applyBorder="1" applyAlignment="1">
      <alignment horizontal="center" vertical="center"/>
    </xf>
    <xf numFmtId="0" fontId="17" fillId="0" borderId="24" xfId="0" applyFont="1" applyBorder="1" applyAlignment="1">
      <alignment horizontal="center" vertical="center"/>
    </xf>
    <xf numFmtId="0" fontId="29" fillId="0" borderId="0" xfId="0" applyFont="1"/>
    <xf numFmtId="0" fontId="23" fillId="6" borderId="37" xfId="0" applyFont="1" applyFill="1" applyBorder="1" applyAlignment="1">
      <alignment vertical="top" wrapText="1"/>
    </xf>
    <xf numFmtId="165" fontId="17" fillId="0" borderId="0" xfId="0" applyNumberFormat="1" applyFont="1" applyAlignment="1">
      <alignment horizontal="center" vertical="center" wrapText="1"/>
    </xf>
    <xf numFmtId="165" fontId="17" fillId="6" borderId="0" xfId="0" applyNumberFormat="1" applyFont="1" applyFill="1" applyAlignment="1">
      <alignment horizontal="center" vertical="center" wrapText="1"/>
    </xf>
    <xf numFmtId="0" fontId="23" fillId="6" borderId="24" xfId="0" applyFont="1" applyFill="1" applyBorder="1" applyAlignment="1">
      <alignment vertical="top" wrapText="1"/>
    </xf>
    <xf numFmtId="167" fontId="17" fillId="6" borderId="0" xfId="0" applyNumberFormat="1" applyFont="1" applyFill="1" applyAlignment="1">
      <alignment horizontal="center" vertical="center"/>
    </xf>
    <xf numFmtId="2" fontId="17" fillId="0" borderId="0" xfId="0" applyNumberFormat="1" applyFont="1" applyAlignment="1">
      <alignment horizontal="left" vertical="center" wrapText="1"/>
    </xf>
    <xf numFmtId="0" fontId="17" fillId="0" borderId="0" xfId="0" applyFont="1" applyAlignment="1">
      <alignment wrapText="1"/>
    </xf>
    <xf numFmtId="0" fontId="23" fillId="0" borderId="0" xfId="0" applyFont="1" applyAlignment="1">
      <alignment horizontal="center"/>
    </xf>
    <xf numFmtId="0" fontId="23" fillId="0" borderId="0" xfId="0" applyFont="1" applyAlignment="1">
      <alignment horizontal="center" vertical="center"/>
    </xf>
    <xf numFmtId="0" fontId="23" fillId="0" borderId="34" xfId="0" applyFont="1" applyBorder="1" applyAlignment="1">
      <alignment horizontal="center" vertical="center" wrapText="1"/>
    </xf>
    <xf numFmtId="9" fontId="17" fillId="6" borderId="19" xfId="0" applyNumberFormat="1" applyFont="1" applyFill="1" applyBorder="1" applyAlignment="1">
      <alignment horizontal="center" vertical="center" wrapText="1"/>
    </xf>
    <xf numFmtId="165" fontId="17" fillId="0" borderId="34" xfId="0" applyNumberFormat="1" applyFont="1" applyBorder="1" applyAlignment="1">
      <alignment vertical="center"/>
    </xf>
    <xf numFmtId="0" fontId="17" fillId="6" borderId="0" xfId="0" applyFont="1" applyFill="1" applyAlignment="1">
      <alignment horizontal="center" vertical="center"/>
    </xf>
    <xf numFmtId="0" fontId="17" fillId="6" borderId="19" xfId="0" applyFont="1" applyFill="1" applyBorder="1" applyAlignment="1">
      <alignment horizontal="center" vertical="center"/>
    </xf>
    <xf numFmtId="9" fontId="30" fillId="6" borderId="34" xfId="0" applyNumberFormat="1" applyFont="1" applyFill="1" applyBorder="1" applyAlignment="1">
      <alignment horizontal="center" vertical="center"/>
    </xf>
    <xf numFmtId="9" fontId="17" fillId="6" borderId="27" xfId="0" applyNumberFormat="1" applyFont="1" applyFill="1" applyBorder="1" applyAlignment="1">
      <alignment horizontal="center" vertical="center" wrapText="1"/>
    </xf>
    <xf numFmtId="3" fontId="17" fillId="6" borderId="34" xfId="0" applyNumberFormat="1" applyFont="1" applyFill="1" applyBorder="1" applyAlignment="1">
      <alignment horizontal="center" vertical="center" wrapText="1"/>
    </xf>
    <xf numFmtId="0" fontId="17" fillId="6" borderId="22" xfId="0" applyFont="1" applyFill="1" applyBorder="1" applyAlignment="1">
      <alignment horizontal="center" vertical="center"/>
    </xf>
    <xf numFmtId="0" fontId="17" fillId="6" borderId="26" xfId="0" applyFont="1" applyFill="1" applyBorder="1" applyAlignment="1">
      <alignment horizontal="center" vertical="center"/>
    </xf>
    <xf numFmtId="3" fontId="17" fillId="6" borderId="33" xfId="0" applyNumberFormat="1" applyFont="1" applyFill="1" applyBorder="1" applyAlignment="1">
      <alignment horizontal="center" vertical="center" wrapText="1"/>
    </xf>
    <xf numFmtId="3" fontId="17" fillId="6" borderId="27" xfId="0" applyNumberFormat="1" applyFont="1" applyFill="1" applyBorder="1" applyAlignment="1">
      <alignment horizontal="center" vertical="center" wrapText="1"/>
    </xf>
    <xf numFmtId="165" fontId="17" fillId="6" borderId="19" xfId="0" applyNumberFormat="1" applyFont="1" applyFill="1" applyBorder="1" applyAlignment="1">
      <alignment vertical="center"/>
    </xf>
    <xf numFmtId="0" fontId="17" fillId="0" borderId="0" xfId="0" applyFont="1" applyAlignment="1">
      <alignment horizontal="center" vertical="center"/>
    </xf>
    <xf numFmtId="166" fontId="23" fillId="3" borderId="34" xfId="0" applyNumberFormat="1" applyFont="1" applyFill="1" applyBorder="1" applyAlignment="1">
      <alignment horizontal="center" vertical="center"/>
    </xf>
    <xf numFmtId="0" fontId="17" fillId="4" borderId="32" xfId="0" applyFont="1" applyFill="1" applyBorder="1" applyAlignment="1">
      <alignment horizontal="left" vertical="center"/>
    </xf>
    <xf numFmtId="9" fontId="17" fillId="4" borderId="27" xfId="0" applyNumberFormat="1" applyFont="1" applyFill="1" applyBorder="1" applyAlignment="1">
      <alignment horizontal="center" vertical="center"/>
    </xf>
    <xf numFmtId="0" fontId="17" fillId="0" borderId="0" xfId="0" applyFont="1" applyAlignment="1">
      <alignment vertical="center"/>
    </xf>
    <xf numFmtId="0" fontId="17" fillId="4" borderId="34" xfId="0" applyFont="1" applyFill="1" applyBorder="1" applyAlignment="1">
      <alignment horizontal="left" vertical="center"/>
    </xf>
    <xf numFmtId="9" fontId="17" fillId="4" borderId="34" xfId="0" applyNumberFormat="1" applyFont="1" applyFill="1" applyBorder="1" applyAlignment="1">
      <alignment horizontal="center" vertical="center"/>
    </xf>
    <xf numFmtId="37" fontId="17" fillId="4" borderId="34" xfId="0" applyNumberFormat="1" applyFont="1" applyFill="1" applyBorder="1" applyAlignment="1">
      <alignment horizontal="center" vertical="center"/>
    </xf>
    <xf numFmtId="0" fontId="17" fillId="4" borderId="30" xfId="0" applyFont="1" applyFill="1" applyBorder="1" applyAlignment="1">
      <alignment horizontal="left" vertical="center"/>
    </xf>
    <xf numFmtId="37" fontId="17" fillId="4" borderId="33" xfId="0" applyNumberFormat="1" applyFont="1" applyFill="1" applyBorder="1" applyAlignment="1">
      <alignment horizontal="center" vertical="center"/>
    </xf>
    <xf numFmtId="0" fontId="17" fillId="4" borderId="33" xfId="0" applyFont="1" applyFill="1" applyBorder="1" applyAlignment="1">
      <alignment horizontal="left" vertical="center"/>
    </xf>
    <xf numFmtId="0" fontId="23" fillId="0" borderId="0" xfId="0" applyFont="1" applyAlignment="1">
      <alignment horizontal="left" vertical="top" wrapText="1"/>
    </xf>
    <xf numFmtId="9" fontId="17" fillId="6" borderId="34" xfId="0" applyNumberFormat="1" applyFont="1" applyFill="1" applyBorder="1" applyAlignment="1">
      <alignment horizontal="center" vertical="center" wrapText="1"/>
    </xf>
    <xf numFmtId="0" fontId="17" fillId="6" borderId="34" xfId="0" applyFont="1" applyFill="1" applyBorder="1" applyAlignment="1">
      <alignment horizontal="center" vertical="center" wrapText="1"/>
    </xf>
    <xf numFmtId="0" fontId="37" fillId="0" borderId="0" xfId="0" applyFont="1" applyAlignment="1">
      <alignment horizontal="center" vertical="center"/>
    </xf>
    <xf numFmtId="165" fontId="37" fillId="6" borderId="34" xfId="0" applyNumberFormat="1" applyFont="1" applyFill="1" applyBorder="1" applyAlignment="1">
      <alignment vertical="center"/>
    </xf>
    <xf numFmtId="0" fontId="23" fillId="3" borderId="34" xfId="0" applyFont="1" applyFill="1" applyBorder="1" applyAlignment="1">
      <alignment horizontal="center" vertical="center"/>
    </xf>
    <xf numFmtId="0" fontId="17" fillId="4" borderId="34" xfId="0" applyFont="1" applyFill="1" applyBorder="1" applyAlignment="1">
      <alignment horizontal="center" vertical="center"/>
    </xf>
    <xf numFmtId="3" fontId="37" fillId="4" borderId="34" xfId="0" applyNumberFormat="1" applyFont="1" applyFill="1" applyBorder="1" applyAlignment="1">
      <alignment horizontal="center" vertical="center"/>
    </xf>
    <xf numFmtId="37" fontId="37" fillId="4" borderId="34" xfId="0" applyNumberFormat="1" applyFont="1" applyFill="1" applyBorder="1" applyAlignment="1">
      <alignment horizontal="center" vertical="center"/>
    </xf>
    <xf numFmtId="0" fontId="23" fillId="0" borderId="19" xfId="0" applyFont="1" applyBorder="1" applyAlignment="1">
      <alignment horizontal="center" vertical="center"/>
    </xf>
    <xf numFmtId="10" fontId="23" fillId="0" borderId="19" xfId="0" applyNumberFormat="1" applyFont="1" applyBorder="1" applyAlignment="1">
      <alignment horizontal="center" vertical="center"/>
    </xf>
    <xf numFmtId="0" fontId="35" fillId="0" borderId="19" xfId="0" applyFont="1" applyBorder="1" applyAlignment="1">
      <alignment horizontal="center" vertical="center"/>
    </xf>
    <xf numFmtId="0" fontId="35" fillId="0" borderId="19" xfId="0" applyFont="1" applyBorder="1" applyAlignment="1">
      <alignment horizontal="center" vertical="center" wrapText="1"/>
    </xf>
    <xf numFmtId="0" fontId="17" fillId="6" borderId="28" xfId="0"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center" vertical="center"/>
    </xf>
    <xf numFmtId="9" fontId="17" fillId="6" borderId="25" xfId="0" applyNumberFormat="1" applyFont="1" applyFill="1" applyBorder="1" applyAlignment="1">
      <alignment horizontal="center" vertical="center"/>
    </xf>
    <xf numFmtId="0" fontId="17" fillId="6" borderId="25" xfId="0" applyFont="1" applyFill="1" applyBorder="1" applyAlignment="1">
      <alignment horizontal="center" vertical="center" wrapText="1"/>
    </xf>
    <xf numFmtId="0" fontId="17" fillId="6" borderId="29" xfId="0" applyFont="1" applyFill="1" applyBorder="1" applyAlignment="1">
      <alignment horizontal="center" vertical="center"/>
    </xf>
    <xf numFmtId="0" fontId="17" fillId="6" borderId="29" xfId="0" applyFont="1" applyFill="1" applyBorder="1" applyAlignment="1">
      <alignment horizontal="center" vertical="center" wrapText="1"/>
    </xf>
    <xf numFmtId="9" fontId="17" fillId="6" borderId="25" xfId="0" applyNumberFormat="1" applyFont="1" applyFill="1" applyBorder="1" applyAlignment="1">
      <alignment horizontal="center" vertical="center" wrapText="1"/>
    </xf>
    <xf numFmtId="9" fontId="17" fillId="6" borderId="30" xfId="0" applyNumberFormat="1" applyFont="1" applyFill="1" applyBorder="1" applyAlignment="1">
      <alignment horizontal="center" vertical="center" wrapText="1"/>
    </xf>
    <xf numFmtId="0" fontId="17" fillId="6" borderId="26" xfId="0" applyFont="1" applyFill="1" applyBorder="1" applyAlignment="1">
      <alignment horizontal="center" vertical="center" wrapText="1"/>
    </xf>
    <xf numFmtId="0" fontId="17" fillId="6" borderId="30" xfId="0" applyFont="1" applyFill="1" applyBorder="1" applyAlignment="1">
      <alignment horizontal="center" vertical="center" wrapText="1"/>
    </xf>
    <xf numFmtId="0" fontId="23" fillId="3" borderId="33" xfId="0" applyFont="1" applyFill="1" applyBorder="1" applyAlignment="1">
      <alignment horizontal="center" vertical="center"/>
    </xf>
    <xf numFmtId="1" fontId="17" fillId="3" borderId="33" xfId="0" applyNumberFormat="1" applyFont="1" applyFill="1" applyBorder="1" applyAlignment="1">
      <alignment horizontal="center" vertical="center" wrapText="1"/>
    </xf>
    <xf numFmtId="165" fontId="23" fillId="3" borderId="33" xfId="0" applyNumberFormat="1" applyFont="1" applyFill="1" applyBorder="1" applyAlignment="1">
      <alignment horizontal="right" vertical="center" wrapText="1"/>
    </xf>
    <xf numFmtId="165" fontId="23" fillId="7" borderId="34" xfId="0" applyNumberFormat="1" applyFont="1" applyFill="1" applyBorder="1" applyAlignment="1">
      <alignment horizontal="right" vertical="center" wrapText="1"/>
    </xf>
    <xf numFmtId="0" fontId="17" fillId="0" borderId="31" xfId="0" applyFont="1" applyBorder="1" applyAlignment="1">
      <alignment horizontal="center"/>
    </xf>
    <xf numFmtId="166" fontId="31" fillId="3" borderId="22" xfId="0" applyNumberFormat="1" applyFont="1" applyFill="1" applyBorder="1" applyAlignment="1">
      <alignment horizontal="center" vertical="center"/>
    </xf>
    <xf numFmtId="0" fontId="17" fillId="0" borderId="33" xfId="0" applyFont="1" applyBorder="1" applyAlignment="1">
      <alignment horizontal="left" vertical="center"/>
    </xf>
    <xf numFmtId="1" fontId="37" fillId="0" borderId="34" xfId="0" applyNumberFormat="1" applyFont="1" applyBorder="1" applyAlignment="1">
      <alignment horizontal="center" vertical="center"/>
    </xf>
    <xf numFmtId="0" fontId="17" fillId="0" borderId="34" xfId="0" applyFont="1" applyBorder="1" applyAlignment="1">
      <alignment horizontal="left" vertical="center"/>
    </xf>
    <xf numFmtId="1" fontId="17" fillId="0" borderId="22" xfId="0" applyNumberFormat="1" applyFont="1" applyBorder="1" applyAlignment="1">
      <alignment horizontal="center" vertical="center"/>
    </xf>
    <xf numFmtId="1" fontId="17" fillId="0" borderId="34" xfId="0" applyNumberFormat="1" applyFont="1" applyBorder="1" applyAlignment="1">
      <alignment horizontal="center" vertical="center"/>
    </xf>
    <xf numFmtId="0" fontId="17" fillId="0" borderId="19" xfId="0" applyFont="1" applyBorder="1" applyAlignment="1">
      <alignment horizontal="left" vertical="center"/>
    </xf>
    <xf numFmtId="1" fontId="37" fillId="0" borderId="22" xfId="0" applyNumberFormat="1" applyFont="1" applyBorder="1" applyAlignment="1">
      <alignment horizontal="center" vertical="center"/>
    </xf>
    <xf numFmtId="1" fontId="17" fillId="0" borderId="19" xfId="0" applyNumberFormat="1" applyFont="1" applyBorder="1" applyAlignment="1">
      <alignment horizontal="center" vertical="center"/>
    </xf>
    <xf numFmtId="0" fontId="23" fillId="0" borderId="36" xfId="0" applyFont="1" applyBorder="1" applyAlignment="1">
      <alignment vertical="top"/>
    </xf>
    <xf numFmtId="0" fontId="35" fillId="0" borderId="0" xfId="0" applyFont="1" applyAlignment="1">
      <alignment horizontal="center" vertical="center"/>
    </xf>
    <xf numFmtId="0" fontId="35" fillId="0" borderId="34" xfId="0" applyFont="1" applyBorder="1" applyAlignment="1">
      <alignment horizontal="center" vertical="center"/>
    </xf>
    <xf numFmtId="10" fontId="35" fillId="0" borderId="34" xfId="0" applyNumberFormat="1" applyFont="1" applyBorder="1" applyAlignment="1">
      <alignment horizontal="center" vertical="center"/>
    </xf>
    <xf numFmtId="0" fontId="35" fillId="0" borderId="34" xfId="0" applyFont="1" applyBorder="1" applyAlignment="1">
      <alignment horizontal="center" vertical="center" wrapText="1"/>
    </xf>
    <xf numFmtId="0" fontId="30" fillId="6" borderId="34" xfId="0" applyFont="1" applyFill="1" applyBorder="1" applyAlignment="1">
      <alignment horizontal="center" vertical="center" wrapText="1"/>
    </xf>
    <xf numFmtId="0" fontId="23" fillId="6" borderId="0" xfId="0" applyFont="1" applyFill="1" applyAlignment="1">
      <alignment horizontal="left"/>
    </xf>
    <xf numFmtId="9" fontId="30" fillId="6" borderId="34" xfId="0" applyNumberFormat="1" applyFont="1" applyFill="1" applyBorder="1" applyAlignment="1">
      <alignment horizontal="center" vertical="center" wrapText="1"/>
    </xf>
    <xf numFmtId="166" fontId="23" fillId="3" borderId="27" xfId="0" applyNumberFormat="1" applyFont="1" applyFill="1" applyBorder="1" applyAlignment="1">
      <alignment horizontal="center" vertical="center"/>
    </xf>
    <xf numFmtId="166" fontId="17" fillId="0" borderId="34" xfId="0" applyNumberFormat="1" applyFont="1" applyBorder="1" applyAlignment="1">
      <alignment horizontal="left" vertical="center"/>
    </xf>
    <xf numFmtId="0" fontId="23" fillId="0" borderId="34" xfId="0" applyFont="1" applyBorder="1" applyAlignment="1">
      <alignment vertical="center"/>
    </xf>
    <xf numFmtId="0" fontId="23" fillId="0" borderId="34" xfId="0" applyFont="1" applyBorder="1" applyAlignment="1">
      <alignment horizontal="left" vertical="center"/>
    </xf>
    <xf numFmtId="0" fontId="23" fillId="0" borderId="34" xfId="0" applyFont="1" applyBorder="1" applyAlignment="1">
      <alignment vertical="center" wrapText="1"/>
    </xf>
    <xf numFmtId="0" fontId="17" fillId="0" borderId="34" xfId="0" applyFont="1" applyBorder="1"/>
    <xf numFmtId="0" fontId="23" fillId="0" borderId="34" xfId="0" applyFont="1" applyBorder="1" applyAlignment="1">
      <alignment vertical="top" wrapText="1"/>
    </xf>
    <xf numFmtId="0" fontId="23" fillId="6" borderId="34" xfId="0" applyFont="1" applyFill="1" applyBorder="1" applyAlignment="1">
      <alignment vertical="top"/>
    </xf>
    <xf numFmtId="0" fontId="23" fillId="6" borderId="34" xfId="0" applyFont="1" applyFill="1" applyBorder="1" applyAlignment="1">
      <alignment vertical="top" wrapText="1"/>
    </xf>
    <xf numFmtId="9" fontId="17" fillId="0" borderId="34" xfId="0" applyNumberFormat="1" applyFont="1" applyBorder="1" applyAlignment="1">
      <alignment horizontal="center" vertical="center" wrapText="1"/>
    </xf>
    <xf numFmtId="9" fontId="30" fillId="0" borderId="34" xfId="0" applyNumberFormat="1" applyFont="1" applyBorder="1" applyAlignment="1">
      <alignment horizontal="center" vertical="center"/>
    </xf>
    <xf numFmtId="1" fontId="30" fillId="0" borderId="34" xfId="0" applyNumberFormat="1" applyFont="1" applyBorder="1" applyAlignment="1">
      <alignment horizontal="center" vertical="center"/>
    </xf>
    <xf numFmtId="165" fontId="17" fillId="0" borderId="0" xfId="0" applyNumberFormat="1" applyFont="1"/>
    <xf numFmtId="3" fontId="17" fillId="0" borderId="34" xfId="0" applyNumberFormat="1" applyFont="1" applyBorder="1" applyAlignment="1">
      <alignment horizontal="center" vertical="center" wrapText="1"/>
    </xf>
    <xf numFmtId="166" fontId="31" fillId="3" borderId="20" xfId="0" applyNumberFormat="1" applyFont="1" applyFill="1" applyBorder="1" applyAlignment="1">
      <alignment horizontal="center" vertical="center"/>
    </xf>
    <xf numFmtId="0" fontId="23" fillId="6" borderId="34" xfId="0" applyFont="1" applyFill="1" applyBorder="1" applyAlignment="1">
      <alignment horizontal="center" vertical="center" wrapText="1"/>
    </xf>
    <xf numFmtId="0" fontId="37" fillId="6" borderId="34" xfId="0" applyFont="1" applyFill="1" applyBorder="1" applyAlignment="1">
      <alignment horizontal="center" vertical="center" wrapText="1"/>
    </xf>
    <xf numFmtId="165" fontId="17" fillId="6" borderId="0" xfId="0" applyNumberFormat="1" applyFont="1" applyFill="1"/>
    <xf numFmtId="0" fontId="3" fillId="5" borderId="1" xfId="1" applyFont="1" applyFill="1" applyBorder="1" applyAlignment="1">
      <alignment horizontal="center" vertical="center" wrapText="1"/>
    </xf>
    <xf numFmtId="0" fontId="2" fillId="0" borderId="1" xfId="1" applyFont="1" applyBorder="1" applyAlignment="1">
      <alignment horizontal="center" vertical="center"/>
    </xf>
    <xf numFmtId="0" fontId="5" fillId="0" borderId="1" xfId="1" applyFont="1" applyBorder="1" applyAlignment="1">
      <alignment horizontal="center" vertical="center"/>
    </xf>
    <xf numFmtId="0" fontId="5" fillId="0" borderId="1" xfId="1" applyFont="1" applyBorder="1" applyAlignment="1">
      <alignment horizontal="center" vertical="center" wrapText="1"/>
    </xf>
    <xf numFmtId="2" fontId="4" fillId="0" borderId="1" xfId="1" applyNumberFormat="1" applyFont="1" applyBorder="1" applyAlignment="1">
      <alignment horizontal="center" vertical="center"/>
    </xf>
    <xf numFmtId="0" fontId="2" fillId="2" borderId="1" xfId="1" applyFont="1" applyFill="1" applyBorder="1" applyAlignment="1">
      <alignment horizontal="center" vertical="center"/>
    </xf>
    <xf numFmtId="165" fontId="2" fillId="0" borderId="0" xfId="1" applyNumberFormat="1" applyFont="1" applyAlignment="1">
      <alignment horizontal="left" vertical="center"/>
    </xf>
    <xf numFmtId="0" fontId="3" fillId="5" borderId="1" xfId="1" applyFont="1" applyFill="1" applyBorder="1" applyAlignment="1">
      <alignment horizontal="center" vertical="center" wrapText="1"/>
    </xf>
    <xf numFmtId="165" fontId="32" fillId="5" borderId="1" xfId="3" applyNumberFormat="1" applyFont="1" applyFill="1" applyBorder="1" applyAlignment="1" applyProtection="1">
      <alignment vertical="center"/>
    </xf>
    <xf numFmtId="2" fontId="17" fillId="5" borderId="1" xfId="1" applyNumberFormat="1" applyFont="1" applyFill="1" applyBorder="1" applyAlignment="1">
      <alignment vertical="center"/>
    </xf>
    <xf numFmtId="2" fontId="11" fillId="5" borderId="1" xfId="1" applyNumberFormat="1" applyFont="1" applyFill="1" applyBorder="1" applyAlignment="1">
      <alignment vertical="center"/>
    </xf>
    <xf numFmtId="0" fontId="23" fillId="5" borderId="1" xfId="1" applyFont="1" applyFill="1" applyBorder="1" applyAlignment="1">
      <alignment horizontal="center" vertical="center"/>
    </xf>
    <xf numFmtId="0" fontId="23" fillId="0" borderId="1" xfId="1" applyFont="1" applyFill="1" applyBorder="1" applyAlignment="1">
      <alignment horizontal="center" vertical="center"/>
    </xf>
    <xf numFmtId="1" fontId="11" fillId="0" borderId="1" xfId="1" applyNumberFormat="1" applyFont="1" applyFill="1" applyBorder="1" applyAlignment="1">
      <alignment horizontal="center" vertical="center" wrapText="1"/>
    </xf>
    <xf numFmtId="165" fontId="11" fillId="0" borderId="1" xfId="5" applyNumberFormat="1" applyFont="1" applyFill="1" applyBorder="1" applyAlignment="1" applyProtection="1">
      <alignment vertical="center"/>
    </xf>
    <xf numFmtId="0" fontId="17" fillId="0" borderId="0" xfId="1" applyFont="1" applyFill="1"/>
    <xf numFmtId="1" fontId="11" fillId="0" borderId="1" xfId="6" applyNumberFormat="1" applyFont="1" applyFill="1" applyBorder="1" applyAlignment="1">
      <alignment horizontal="center" vertical="center" wrapText="1"/>
    </xf>
    <xf numFmtId="9" fontId="11" fillId="0" borderId="1" xfId="1" applyNumberFormat="1" applyFont="1" applyFill="1" applyBorder="1" applyAlignment="1">
      <alignment horizontal="center" vertical="center" wrapText="1"/>
    </xf>
    <xf numFmtId="0" fontId="11" fillId="0" borderId="1" xfId="1" applyFont="1" applyFill="1" applyBorder="1" applyAlignment="1">
      <alignment horizontal="center" vertical="center" wrapText="1"/>
    </xf>
    <xf numFmtId="165" fontId="11" fillId="0" borderId="1" xfId="3" applyNumberFormat="1" applyFont="1" applyFill="1" applyBorder="1" applyAlignment="1" applyProtection="1">
      <alignment vertical="center"/>
    </xf>
    <xf numFmtId="166" fontId="14" fillId="5" borderId="31" xfId="0" applyNumberFormat="1" applyFont="1" applyFill="1" applyBorder="1" applyAlignment="1">
      <alignment horizontal="center" vertical="center"/>
    </xf>
    <xf numFmtId="166" fontId="14" fillId="5" borderId="32" xfId="0" applyNumberFormat="1" applyFont="1" applyFill="1" applyBorder="1" applyAlignment="1">
      <alignment vertical="top"/>
    </xf>
    <xf numFmtId="0" fontId="2" fillId="0" borderId="1" xfId="1" applyFont="1" applyBorder="1"/>
    <xf numFmtId="165" fontId="2" fillId="0" borderId="1" xfId="1" applyNumberFormat="1" applyFont="1" applyBorder="1" applyAlignment="1">
      <alignment horizontal="left" vertical="center"/>
    </xf>
    <xf numFmtId="166" fontId="2" fillId="0" borderId="1" xfId="1" applyNumberFormat="1" applyFont="1" applyBorder="1"/>
    <xf numFmtId="2" fontId="3" fillId="0" borderId="1" xfId="1" applyNumberFormat="1" applyFont="1" applyBorder="1"/>
    <xf numFmtId="10" fontId="3" fillId="0" borderId="1" xfId="2" applyNumberFormat="1" applyFont="1" applyBorder="1" applyProtection="1"/>
    <xf numFmtId="39" fontId="3" fillId="0" borderId="1" xfId="1" applyNumberFormat="1" applyFont="1" applyBorder="1"/>
    <xf numFmtId="0" fontId="11" fillId="0" borderId="0" xfId="1" applyFont="1" applyFill="1"/>
    <xf numFmtId="0" fontId="32" fillId="0" borderId="1" xfId="1" applyFont="1" applyFill="1" applyBorder="1" applyAlignment="1">
      <alignment horizontal="center" vertical="center"/>
    </xf>
    <xf numFmtId="10" fontId="32" fillId="0" borderId="1" xfId="2" applyNumberFormat="1" applyFont="1" applyFill="1" applyBorder="1" applyAlignment="1">
      <alignment horizontal="center" vertical="center"/>
    </xf>
    <xf numFmtId="0" fontId="32" fillId="0" borderId="1" xfId="1" applyFont="1" applyFill="1" applyBorder="1" applyAlignment="1">
      <alignment horizontal="center" vertical="center" wrapText="1"/>
    </xf>
    <xf numFmtId="0" fontId="23" fillId="0" borderId="1" xfId="1" applyFont="1" applyFill="1" applyBorder="1" applyAlignment="1">
      <alignment horizontal="left" vertical="center"/>
    </xf>
    <xf numFmtId="0" fontId="23" fillId="0" borderId="1" xfId="1" applyFont="1" applyFill="1" applyBorder="1" applyAlignment="1">
      <alignment vertical="center"/>
    </xf>
    <xf numFmtId="165" fontId="32" fillId="0" borderId="1" xfId="6" applyNumberFormat="1" applyFont="1" applyFill="1" applyBorder="1" applyAlignment="1">
      <alignment horizontal="right" vertical="center" wrapText="1"/>
    </xf>
    <xf numFmtId="2" fontId="17" fillId="0" borderId="1" xfId="1" applyNumberFormat="1" applyFont="1" applyFill="1" applyBorder="1" applyAlignment="1">
      <alignment vertical="center"/>
    </xf>
    <xf numFmtId="39" fontId="11" fillId="0" borderId="1" xfId="1" applyNumberFormat="1" applyFont="1" applyFill="1" applyBorder="1" applyAlignment="1">
      <alignment vertical="center"/>
    </xf>
    <xf numFmtId="0" fontId="17" fillId="0" borderId="1" xfId="1" applyFont="1" applyFill="1" applyBorder="1"/>
    <xf numFmtId="2" fontId="11" fillId="0" borderId="1" xfId="1" applyNumberFormat="1" applyFont="1" applyFill="1" applyBorder="1" applyAlignment="1">
      <alignment vertical="center"/>
    </xf>
    <xf numFmtId="0" fontId="31" fillId="0" borderId="24" xfId="0" applyFont="1" applyBorder="1" applyAlignment="1">
      <alignment horizontal="left" vertical="top" wrapText="1"/>
    </xf>
    <xf numFmtId="0" fontId="24" fillId="0" borderId="25" xfId="0" applyFont="1" applyBorder="1"/>
    <xf numFmtId="0" fontId="24" fillId="0" borderId="26" xfId="0" applyFont="1" applyBorder="1"/>
    <xf numFmtId="0" fontId="17" fillId="0" borderId="20" xfId="0" applyFont="1" applyBorder="1" applyAlignment="1">
      <alignment horizontal="left" vertical="center" wrapText="1"/>
    </xf>
    <xf numFmtId="0" fontId="24" fillId="0" borderId="21" xfId="0" applyFont="1" applyBorder="1"/>
    <xf numFmtId="0" fontId="24" fillId="0" borderId="22" xfId="0" applyFont="1" applyBorder="1"/>
    <xf numFmtId="0" fontId="24" fillId="0" borderId="28" xfId="0" applyFont="1" applyBorder="1"/>
    <xf numFmtId="0" fontId="24" fillId="0" borderId="29" xfId="0" applyFont="1" applyBorder="1"/>
    <xf numFmtId="0" fontId="24" fillId="0" borderId="30" xfId="0" applyFont="1" applyBorder="1"/>
    <xf numFmtId="166" fontId="17" fillId="0" borderId="20" xfId="0" applyNumberFormat="1" applyFont="1" applyBorder="1" applyAlignment="1">
      <alignment horizontal="left" vertical="center"/>
    </xf>
    <xf numFmtId="0" fontId="17" fillId="0" borderId="19" xfId="0" applyFont="1" applyBorder="1" applyAlignment="1">
      <alignment horizontal="left" vertical="center" wrapText="1"/>
    </xf>
    <xf numFmtId="0" fontId="24" fillId="0" borderId="33" xfId="0" applyFont="1" applyBorder="1"/>
    <xf numFmtId="49" fontId="17" fillId="0" borderId="20" xfId="0" applyNumberFormat="1" applyFont="1" applyBorder="1" applyAlignment="1">
      <alignment horizontal="left" vertical="center" wrapText="1"/>
    </xf>
    <xf numFmtId="0" fontId="23" fillId="3" borderId="19" xfId="0" applyFont="1" applyFill="1" applyBorder="1" applyAlignment="1">
      <alignment horizontal="center" vertical="center"/>
    </xf>
    <xf numFmtId="0" fontId="17" fillId="3" borderId="19" xfId="0" applyFont="1" applyFill="1" applyBorder="1" applyAlignment="1">
      <alignment horizontal="center" vertical="center" wrapText="1"/>
    </xf>
    <xf numFmtId="166" fontId="23" fillId="3" borderId="24" xfId="0" applyNumberFormat="1" applyFont="1" applyFill="1" applyBorder="1" applyAlignment="1">
      <alignment horizontal="center" vertical="center"/>
    </xf>
    <xf numFmtId="2" fontId="23" fillId="3" borderId="24" xfId="0" applyNumberFormat="1" applyFont="1" applyFill="1" applyBorder="1" applyAlignment="1">
      <alignment horizontal="center" vertical="center"/>
    </xf>
    <xf numFmtId="0" fontId="17" fillId="0" borderId="20" xfId="0" applyFont="1" applyBorder="1" applyAlignment="1">
      <alignment wrapText="1"/>
    </xf>
    <xf numFmtId="0" fontId="24" fillId="0" borderId="31" xfId="0" applyFont="1" applyBorder="1"/>
    <xf numFmtId="0" fontId="0" fillId="0" borderId="0" xfId="0"/>
    <xf numFmtId="0" fontId="24" fillId="0" borderId="32" xfId="0" applyFont="1" applyBorder="1"/>
    <xf numFmtId="9" fontId="17" fillId="6" borderId="19" xfId="0" applyNumberFormat="1" applyFont="1" applyFill="1" applyBorder="1" applyAlignment="1">
      <alignment horizontal="center" vertical="center"/>
    </xf>
    <xf numFmtId="0" fontId="30" fillId="6" borderId="19" xfId="0" applyFont="1" applyFill="1" applyBorder="1" applyAlignment="1">
      <alignment vertical="center" wrapText="1"/>
    </xf>
    <xf numFmtId="0" fontId="30" fillId="6" borderId="19" xfId="0" applyFont="1" applyFill="1" applyBorder="1" applyAlignment="1">
      <alignment horizontal="center" vertical="center" wrapText="1"/>
    </xf>
    <xf numFmtId="172" fontId="17" fillId="6" borderId="19" xfId="0" applyNumberFormat="1" applyFont="1" applyFill="1" applyBorder="1" applyAlignment="1">
      <alignment horizontal="center" vertical="center"/>
    </xf>
    <xf numFmtId="0" fontId="23" fillId="0" borderId="19" xfId="0" applyFont="1" applyBorder="1" applyAlignment="1">
      <alignment horizontal="center" vertical="center"/>
    </xf>
    <xf numFmtId="0" fontId="24" fillId="0" borderId="27" xfId="0" applyFont="1" applyBorder="1"/>
    <xf numFmtId="0" fontId="41" fillId="0" borderId="19"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2" fontId="23" fillId="0" borderId="0" xfId="0" applyNumberFormat="1" applyFont="1" applyAlignment="1">
      <alignment horizontal="center" vertical="center" wrapText="1"/>
    </xf>
    <xf numFmtId="0" fontId="17" fillId="0" borderId="24" xfId="0" applyFont="1" applyBorder="1" applyAlignment="1">
      <alignment horizontal="left" vertical="center" wrapText="1"/>
    </xf>
    <xf numFmtId="2" fontId="23" fillId="0" borderId="24" xfId="0" applyNumberFormat="1" applyFont="1" applyBorder="1" applyAlignment="1">
      <alignment horizontal="center" vertical="center"/>
    </xf>
    <xf numFmtId="10" fontId="17" fillId="0" borderId="24" xfId="0" applyNumberFormat="1" applyFont="1" applyBorder="1" applyAlignment="1">
      <alignment horizontal="center"/>
    </xf>
    <xf numFmtId="2" fontId="17" fillId="0" borderId="24" xfId="0" applyNumberFormat="1" applyFont="1" applyBorder="1" applyAlignment="1">
      <alignment horizontal="center" vertical="center" wrapText="1"/>
    </xf>
    <xf numFmtId="0" fontId="35" fillId="0" borderId="24" xfId="0" applyFont="1" applyBorder="1" applyAlignment="1">
      <alignment horizontal="center"/>
    </xf>
    <xf numFmtId="0" fontId="39" fillId="0" borderId="19" xfId="0" applyFont="1" applyBorder="1" applyAlignment="1">
      <alignment horizontal="center" vertical="center" wrapText="1"/>
    </xf>
    <xf numFmtId="0" fontId="39" fillId="0" borderId="19" xfId="0" applyFont="1" applyBorder="1" applyAlignment="1">
      <alignment horizontal="center" vertical="center"/>
    </xf>
    <xf numFmtId="0" fontId="17" fillId="0" borderId="25" xfId="0" applyFont="1" applyBorder="1" applyAlignment="1">
      <alignment horizontal="center"/>
    </xf>
    <xf numFmtId="0" fontId="23" fillId="0" borderId="24" xfId="0" applyFont="1" applyBorder="1" applyAlignment="1">
      <alignment horizontal="left"/>
    </xf>
    <xf numFmtId="0" fontId="17" fillId="0" borderId="24" xfId="0" applyFont="1" applyBorder="1" applyAlignment="1">
      <alignment horizontal="left" vertical="center"/>
    </xf>
    <xf numFmtId="0" fontId="39" fillId="0" borderId="20" xfId="0" applyFont="1" applyBorder="1" applyAlignment="1">
      <alignment horizontal="left" vertical="top" wrapText="1"/>
    </xf>
    <xf numFmtId="2" fontId="23" fillId="0" borderId="24" xfId="0" applyNumberFormat="1" applyFont="1" applyBorder="1" applyAlignment="1">
      <alignment horizontal="center" vertical="center" wrapText="1"/>
    </xf>
    <xf numFmtId="1" fontId="17" fillId="0" borderId="24" xfId="0" applyNumberFormat="1" applyFont="1" applyBorder="1" applyAlignment="1">
      <alignment horizontal="left" vertical="center"/>
    </xf>
    <xf numFmtId="2" fontId="17" fillId="0" borderId="24" xfId="0" applyNumberFormat="1" applyFont="1" applyBorder="1" applyAlignment="1">
      <alignment horizontal="left" vertical="center" wrapText="1"/>
    </xf>
    <xf numFmtId="0" fontId="23" fillId="6" borderId="24" xfId="0" applyFont="1" applyFill="1" applyBorder="1" applyAlignment="1">
      <alignment horizontal="left" vertical="top" wrapText="1"/>
    </xf>
    <xf numFmtId="2" fontId="17" fillId="6" borderId="24" xfId="0" applyNumberFormat="1" applyFont="1" applyFill="1" applyBorder="1" applyAlignment="1">
      <alignment horizontal="left" vertical="center" wrapText="1"/>
    </xf>
    <xf numFmtId="0" fontId="17" fillId="0" borderId="19" xfId="0" applyFont="1" applyBorder="1" applyAlignment="1">
      <alignment horizontal="center"/>
    </xf>
    <xf numFmtId="0" fontId="17" fillId="0" borderId="20" xfId="0" applyFont="1" applyBorder="1" applyAlignment="1">
      <alignment horizontal="center" vertical="center"/>
    </xf>
    <xf numFmtId="0" fontId="17" fillId="0" borderId="20" xfId="0" applyFont="1" applyBorder="1" applyAlignment="1">
      <alignment horizontal="center"/>
    </xf>
    <xf numFmtId="0" fontId="17" fillId="4" borderId="20" xfId="0" applyFont="1" applyFill="1" applyBorder="1" applyAlignment="1">
      <alignment horizontal="left" vertical="center" wrapText="1"/>
    </xf>
    <xf numFmtId="0" fontId="17" fillId="4" borderId="20" xfId="0" applyFont="1" applyFill="1" applyBorder="1" applyAlignment="1">
      <alignment horizontal="center" vertical="center" wrapText="1"/>
    </xf>
    <xf numFmtId="0" fontId="17" fillId="4" borderId="19" xfId="0" applyFont="1" applyFill="1" applyBorder="1" applyAlignment="1">
      <alignment horizontal="left" vertical="center" wrapText="1"/>
    </xf>
    <xf numFmtId="0" fontId="23" fillId="3" borderId="20" xfId="0" applyFont="1" applyFill="1" applyBorder="1" applyAlignment="1">
      <alignment horizontal="center" vertical="center"/>
    </xf>
    <xf numFmtId="166" fontId="31" fillId="3" borderId="20" xfId="0" applyNumberFormat="1" applyFont="1" applyFill="1" applyBorder="1" applyAlignment="1">
      <alignment horizontal="center" vertical="center"/>
    </xf>
    <xf numFmtId="2" fontId="31" fillId="3" borderId="20" xfId="0" applyNumberFormat="1" applyFont="1" applyFill="1" applyBorder="1" applyAlignment="1">
      <alignment horizontal="center" vertical="center"/>
    </xf>
    <xf numFmtId="0" fontId="29" fillId="0" borderId="20" xfId="0" applyFont="1" applyBorder="1" applyAlignment="1">
      <alignment wrapText="1"/>
    </xf>
    <xf numFmtId="0" fontId="17" fillId="6" borderId="19" xfId="0" applyFont="1" applyFill="1" applyBorder="1" applyAlignment="1">
      <alignment horizontal="center" vertical="center" wrapText="1"/>
    </xf>
    <xf numFmtId="169" fontId="17" fillId="6" borderId="19" xfId="0" applyNumberFormat="1" applyFont="1" applyFill="1" applyBorder="1" applyAlignment="1">
      <alignment horizontal="center" vertical="center"/>
    </xf>
    <xf numFmtId="0" fontId="17" fillId="6" borderId="19" xfId="0" applyFont="1" applyFill="1" applyBorder="1" applyAlignment="1">
      <alignment vertical="center" wrapText="1"/>
    </xf>
    <xf numFmtId="0" fontId="17" fillId="6" borderId="19" xfId="0" applyFont="1" applyFill="1" applyBorder="1" applyAlignment="1">
      <alignment vertical="top" wrapText="1"/>
    </xf>
    <xf numFmtId="0" fontId="17" fillId="6" borderId="19" xfId="0" applyFont="1" applyFill="1" applyBorder="1" applyAlignment="1">
      <alignment horizontal="left" vertical="center" wrapText="1"/>
    </xf>
    <xf numFmtId="0" fontId="38" fillId="4" borderId="0" xfId="0" applyFont="1" applyFill="1"/>
    <xf numFmtId="0" fontId="24" fillId="0" borderId="0" xfId="0" applyFont="1"/>
    <xf numFmtId="0" fontId="17" fillId="0" borderId="19" xfId="0" applyFont="1" applyBorder="1" applyAlignment="1">
      <alignment vertical="center" wrapText="1"/>
    </xf>
    <xf numFmtId="0" fontId="23" fillId="0" borderId="20" xfId="0" applyFont="1" applyBorder="1" applyAlignment="1">
      <alignment horizontal="center" vertical="center" wrapText="1"/>
    </xf>
    <xf numFmtId="0" fontId="23" fillId="0" borderId="24" xfId="0" applyFont="1" applyBorder="1" applyAlignment="1">
      <alignment horizontal="center"/>
    </xf>
    <xf numFmtId="0" fontId="35" fillId="0" borderId="19" xfId="0" applyFont="1" applyBorder="1" applyAlignment="1">
      <alignment horizontal="center" vertical="center"/>
    </xf>
    <xf numFmtId="0" fontId="27" fillId="0" borderId="19" xfId="0" applyFont="1" applyBorder="1" applyAlignment="1">
      <alignment horizontal="center" vertical="center" wrapText="1"/>
    </xf>
    <xf numFmtId="0" fontId="23" fillId="0" borderId="19" xfId="0" applyFont="1" applyBorder="1" applyAlignment="1">
      <alignment horizontal="center" vertical="center" wrapText="1"/>
    </xf>
    <xf numFmtId="0" fontId="17" fillId="0" borderId="25" xfId="0" applyFont="1" applyBorder="1" applyAlignment="1">
      <alignment horizontal="left" vertical="center" wrapText="1"/>
    </xf>
    <xf numFmtId="0" fontId="17" fillId="0" borderId="0" xfId="0" applyFont="1" applyAlignment="1">
      <alignment horizontal="center"/>
    </xf>
    <xf numFmtId="0" fontId="35" fillId="0" borderId="20" xfId="0" applyFont="1" applyBorder="1" applyAlignment="1">
      <alignment horizontal="left" vertical="top" wrapText="1"/>
    </xf>
    <xf numFmtId="1" fontId="17" fillId="6" borderId="24" xfId="0" applyNumberFormat="1" applyFont="1" applyFill="1" applyBorder="1" applyAlignment="1">
      <alignment horizontal="left" vertical="center"/>
    </xf>
    <xf numFmtId="0" fontId="2" fillId="0" borderId="1" xfId="1" applyFont="1" applyBorder="1" applyAlignment="1">
      <alignment horizontal="center"/>
    </xf>
    <xf numFmtId="0" fontId="2" fillId="0" borderId="1" xfId="1" applyFont="1" applyBorder="1" applyAlignment="1">
      <alignment horizontal="center" vertical="center"/>
    </xf>
    <xf numFmtId="0" fontId="4" fillId="0" borderId="1" xfId="1" applyFont="1" applyBorder="1" applyAlignment="1">
      <alignment horizontal="left"/>
    </xf>
    <xf numFmtId="0" fontId="2" fillId="0" borderId="1" xfId="1" applyFont="1" applyBorder="1" applyAlignment="1">
      <alignment horizontal="left" vertical="center" wrapText="1"/>
    </xf>
    <xf numFmtId="2" fontId="2" fillId="0" borderId="1" xfId="1" applyNumberFormat="1" applyFont="1" applyBorder="1" applyAlignment="1">
      <alignment horizontal="center" vertical="center" wrapText="1"/>
    </xf>
    <xf numFmtId="1" fontId="2" fillId="0" borderId="7" xfId="1" applyNumberFormat="1" applyFont="1" applyBorder="1" applyAlignment="1">
      <alignment horizontal="left" vertical="center"/>
    </xf>
    <xf numFmtId="1" fontId="2" fillId="0" borderId="6" xfId="1" applyNumberFormat="1" applyFont="1" applyBorder="1" applyAlignment="1">
      <alignment horizontal="left" vertical="center"/>
    </xf>
    <xf numFmtId="1" fontId="2" fillId="0" borderId="5" xfId="1" applyNumberFormat="1" applyFont="1" applyBorder="1" applyAlignment="1">
      <alignment horizontal="left" vertical="center"/>
    </xf>
    <xf numFmtId="10" fontId="2" fillId="0" borderId="1" xfId="2" applyNumberFormat="1" applyFont="1" applyBorder="1" applyAlignment="1">
      <alignment horizontal="center" wrapText="1"/>
    </xf>
    <xf numFmtId="0" fontId="4" fillId="0" borderId="1" xfId="1" applyFont="1" applyBorder="1" applyAlignment="1">
      <alignment horizontal="left" vertical="center" wrapText="1"/>
    </xf>
    <xf numFmtId="2" fontId="2" fillId="0" borderId="1" xfId="1" applyNumberFormat="1" applyFont="1" applyBorder="1" applyAlignment="1">
      <alignment horizontal="left" vertical="center" wrapText="1"/>
    </xf>
    <xf numFmtId="0" fontId="2" fillId="0" borderId="1" xfId="1" applyFont="1" applyBorder="1" applyAlignment="1">
      <alignment horizontal="left" vertical="center"/>
    </xf>
    <xf numFmtId="0" fontId="4" fillId="0" borderId="1" xfId="1" applyFont="1" applyBorder="1" applyAlignment="1">
      <alignment horizontal="left" vertical="top" wrapText="1"/>
    </xf>
    <xf numFmtId="2" fontId="4" fillId="0" borderId="1" xfId="1" applyNumberFormat="1" applyFont="1" applyBorder="1" applyAlignment="1">
      <alignment horizontal="center" vertical="center" wrapText="1"/>
    </xf>
    <xf numFmtId="2" fontId="4" fillId="0" borderId="1" xfId="1" applyNumberFormat="1" applyFont="1" applyBorder="1" applyAlignment="1">
      <alignment horizontal="center" vertical="center"/>
    </xf>
    <xf numFmtId="0" fontId="5" fillId="0" borderId="1" xfId="1" applyFont="1" applyBorder="1" applyAlignment="1">
      <alignment horizontal="center" vertical="center" wrapText="1"/>
    </xf>
    <xf numFmtId="0" fontId="5" fillId="0" borderId="1" xfId="1" applyFont="1" applyBorder="1" applyAlignment="1">
      <alignment horizontal="center"/>
    </xf>
    <xf numFmtId="0" fontId="5" fillId="0" borderId="1" xfId="1" applyFont="1" applyBorder="1" applyAlignment="1">
      <alignment horizontal="center" vertical="center"/>
    </xf>
    <xf numFmtId="0" fontId="2" fillId="2" borderId="14" xfId="1" applyFont="1" applyFill="1" applyBorder="1" applyAlignment="1">
      <alignment horizontal="left" vertical="center" wrapText="1"/>
    </xf>
    <xf numFmtId="0" fontId="2" fillId="2" borderId="10" xfId="1" applyFont="1" applyFill="1" applyBorder="1" applyAlignment="1">
      <alignment horizontal="left" vertical="center" wrapText="1"/>
    </xf>
    <xf numFmtId="0" fontId="3" fillId="2" borderId="1" xfId="1" applyFont="1" applyFill="1" applyBorder="1" applyAlignment="1">
      <alignment horizontal="center" vertical="center" wrapText="1"/>
    </xf>
    <xf numFmtId="14" fontId="3" fillId="2" borderId="1" xfId="1" applyNumberFormat="1" applyFont="1" applyFill="1" applyBorder="1" applyAlignment="1">
      <alignment horizontal="center" vertical="center"/>
    </xf>
    <xf numFmtId="9" fontId="3" fillId="2" borderId="1" xfId="7" applyFont="1" applyFill="1" applyBorder="1" applyAlignment="1" applyProtection="1">
      <alignment horizontal="center" vertical="center"/>
    </xf>
    <xf numFmtId="0" fontId="6" fillId="0" borderId="1" xfId="1" applyFont="1" applyBorder="1" applyAlignment="1">
      <alignment horizontal="center" vertical="center" wrapText="1"/>
    </xf>
    <xf numFmtId="0" fontId="2" fillId="2" borderId="1" xfId="1" applyFont="1" applyFill="1" applyBorder="1" applyAlignment="1">
      <alignment horizontal="center" vertical="center"/>
    </xf>
    <xf numFmtId="0" fontId="2" fillId="2" borderId="1" xfId="1" applyFont="1" applyFill="1" applyBorder="1" applyAlignment="1">
      <alignment horizontal="left" vertical="center" wrapText="1"/>
    </xf>
    <xf numFmtId="169" fontId="2" fillId="2" borderId="1" xfId="1" applyNumberFormat="1" applyFont="1" applyFill="1" applyBorder="1" applyAlignment="1">
      <alignment horizontal="center" vertical="center"/>
    </xf>
    <xf numFmtId="0" fontId="3" fillId="2" borderId="14"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 xfId="1" applyFont="1" applyFill="1" applyBorder="1" applyAlignment="1">
      <alignment horizontal="left" vertical="center" wrapText="1"/>
    </xf>
    <xf numFmtId="9" fontId="3" fillId="2" borderId="14" xfId="7" applyFont="1" applyFill="1" applyBorder="1" applyAlignment="1" applyProtection="1">
      <alignment horizontal="center" vertical="center"/>
    </xf>
    <xf numFmtId="9" fontId="3" fillId="2" borderId="10" xfId="7" applyFont="1" applyFill="1" applyBorder="1" applyAlignment="1" applyProtection="1">
      <alignment horizontal="center" vertical="center"/>
    </xf>
    <xf numFmtId="169" fontId="2" fillId="2" borderId="14" xfId="1" applyNumberFormat="1" applyFont="1" applyFill="1" applyBorder="1" applyAlignment="1">
      <alignment horizontal="center" vertical="center"/>
    </xf>
    <xf numFmtId="169" fontId="2" fillId="2" borderId="10" xfId="1" applyNumberFormat="1" applyFont="1" applyFill="1" applyBorder="1" applyAlignment="1">
      <alignment horizontal="center" vertical="center"/>
    </xf>
    <xf numFmtId="0" fontId="3" fillId="2" borderId="14" xfId="1" applyFont="1" applyFill="1" applyBorder="1" applyAlignment="1">
      <alignment horizontal="left" vertical="center" wrapText="1"/>
    </xf>
    <xf numFmtId="0" fontId="3" fillId="2" borderId="10" xfId="1" applyFont="1" applyFill="1" applyBorder="1" applyAlignment="1">
      <alignment horizontal="left" vertical="center" wrapText="1"/>
    </xf>
    <xf numFmtId="0" fontId="11" fillId="2" borderId="14" xfId="1" applyFont="1" applyFill="1" applyBorder="1" applyAlignment="1">
      <alignment horizontal="left" vertical="center" wrapText="1"/>
    </xf>
    <xf numFmtId="0" fontId="11" fillId="2" borderId="10" xfId="1" applyFont="1" applyFill="1" applyBorder="1" applyAlignment="1">
      <alignment horizontal="left" vertical="center" wrapText="1"/>
    </xf>
    <xf numFmtId="0" fontId="11" fillId="2" borderId="1" xfId="1" applyFont="1" applyFill="1" applyBorder="1" applyAlignment="1">
      <alignment horizontal="left" vertical="center" wrapText="1"/>
    </xf>
    <xf numFmtId="1" fontId="2" fillId="2" borderId="1" xfId="1" applyNumberFormat="1" applyFont="1" applyFill="1" applyBorder="1" applyAlignment="1">
      <alignment horizontal="center" vertical="center"/>
    </xf>
    <xf numFmtId="0" fontId="5" fillId="5" borderId="1" xfId="1" applyFont="1" applyFill="1" applyBorder="1" applyAlignment="1">
      <alignment horizontal="center" vertical="center"/>
    </xf>
    <xf numFmtId="0" fontId="3" fillId="5" borderId="1" xfId="1" applyFont="1" applyFill="1" applyBorder="1" applyAlignment="1">
      <alignment horizontal="center" vertical="center" wrapText="1"/>
    </xf>
    <xf numFmtId="0" fontId="14" fillId="2" borderId="1" xfId="0" applyFont="1" applyFill="1" applyBorder="1" applyAlignment="1">
      <alignment horizontal="center" vertical="center"/>
    </xf>
    <xf numFmtId="0" fontId="9" fillId="2" borderId="1" xfId="0" applyFont="1" applyFill="1" applyBorder="1"/>
    <xf numFmtId="166" fontId="14" fillId="2" borderId="1" xfId="0" applyNumberFormat="1" applyFont="1" applyFill="1" applyBorder="1" applyAlignment="1">
      <alignment horizontal="center" vertical="top"/>
    </xf>
    <xf numFmtId="2" fontId="14" fillId="2" borderId="1" xfId="0" applyNumberFormat="1" applyFont="1" applyFill="1" applyBorder="1" applyAlignment="1">
      <alignment horizontal="left" vertical="center"/>
    </xf>
    <xf numFmtId="0" fontId="14" fillId="0" borderId="1" xfId="0" applyFont="1" applyBorder="1" applyAlignment="1">
      <alignment horizontal="left" vertical="center" wrapText="1"/>
    </xf>
    <xf numFmtId="0" fontId="9" fillId="0" borderId="1" xfId="0" applyFont="1" applyBorder="1" applyAlignment="1">
      <alignment horizontal="left" vertical="top" wrapText="1"/>
    </xf>
    <xf numFmtId="0" fontId="13" fillId="0" borderId="1" xfId="0" applyFont="1" applyBorder="1"/>
    <xf numFmtId="0" fontId="9" fillId="0" borderId="1" xfId="0" applyFont="1" applyBorder="1"/>
    <xf numFmtId="0" fontId="9" fillId="0" borderId="1" xfId="0" applyFont="1" applyBorder="1" applyAlignment="1">
      <alignment horizontal="left" vertical="center" wrapText="1"/>
    </xf>
    <xf numFmtId="0" fontId="9" fillId="0" borderId="1" xfId="0" applyFont="1" applyBorder="1" applyAlignment="1">
      <alignment horizontal="left"/>
    </xf>
    <xf numFmtId="0" fontId="14" fillId="0" borderId="1" xfId="0" applyFont="1" applyBorder="1" applyAlignment="1">
      <alignment horizontal="left" vertical="top" wrapText="1"/>
    </xf>
    <xf numFmtId="0" fontId="9" fillId="0" borderId="1" xfId="0" applyFont="1" applyBorder="1" applyAlignment="1">
      <alignment vertical="top"/>
    </xf>
    <xf numFmtId="0" fontId="13" fillId="0" borderId="1" xfId="0" applyFont="1" applyBorder="1" applyAlignment="1">
      <alignment vertical="top"/>
    </xf>
    <xf numFmtId="0" fontId="9" fillId="0" borderId="1" xfId="0" applyFont="1" applyBorder="1" applyAlignment="1">
      <alignment horizontal="left" vertical="center"/>
    </xf>
    <xf numFmtId="0" fontId="14" fillId="0" borderId="14" xfId="0" applyFont="1" applyBorder="1" applyAlignment="1">
      <alignment horizontal="left" vertical="top" wrapText="1"/>
    </xf>
    <xf numFmtId="0" fontId="9" fillId="0" borderId="14" xfId="0" applyFont="1" applyBorder="1"/>
    <xf numFmtId="0" fontId="39" fillId="6" borderId="19" xfId="0" applyFont="1" applyFill="1" applyBorder="1" applyAlignment="1">
      <alignment horizontal="left" vertical="center" wrapText="1"/>
    </xf>
    <xf numFmtId="0" fontId="40" fillId="6" borderId="20" xfId="0" applyFont="1" applyFill="1" applyBorder="1" applyAlignment="1">
      <alignment horizontal="left" vertical="center" wrapText="1"/>
    </xf>
    <xf numFmtId="173" fontId="40" fillId="6" borderId="20" xfId="0" applyNumberFormat="1" applyFont="1" applyFill="1" applyBorder="1" applyAlignment="1">
      <alignment horizontal="left" vertical="center" wrapText="1"/>
    </xf>
    <xf numFmtId="2" fontId="42" fillId="3" borderId="24" xfId="0" applyNumberFormat="1" applyFont="1" applyFill="1" applyBorder="1" applyAlignment="1">
      <alignment horizontal="center" vertical="center"/>
    </xf>
    <xf numFmtId="0" fontId="45" fillId="6" borderId="20" xfId="0" applyFont="1" applyFill="1" applyBorder="1" applyAlignment="1">
      <alignment horizontal="left" vertical="center" wrapText="1"/>
    </xf>
    <xf numFmtId="0" fontId="48" fillId="6" borderId="20" xfId="0" applyFont="1" applyFill="1" applyBorder="1" applyAlignment="1">
      <alignment horizontal="left" vertical="center" wrapText="1"/>
    </xf>
    <xf numFmtId="9" fontId="17" fillId="0" borderId="19" xfId="0" applyNumberFormat="1" applyFont="1" applyBorder="1" applyAlignment="1">
      <alignment horizontal="center" vertical="center"/>
    </xf>
    <xf numFmtId="0" fontId="30" fillId="0" borderId="19" xfId="0" applyFont="1" applyBorder="1" applyAlignment="1">
      <alignment horizontal="left" vertical="center" wrapText="1"/>
    </xf>
    <xf numFmtId="172" fontId="17" fillId="0" borderId="19" xfId="0" applyNumberFormat="1" applyFont="1" applyBorder="1" applyAlignment="1">
      <alignment horizontal="center" vertical="center"/>
    </xf>
    <xf numFmtId="0" fontId="37" fillId="0" borderId="19" xfId="0" applyFont="1" applyBorder="1" applyAlignment="1">
      <alignment horizontal="left" vertical="center" wrapText="1"/>
    </xf>
    <xf numFmtId="0" fontId="30" fillId="6" borderId="19" xfId="0" applyFont="1" applyFill="1" applyBorder="1" applyAlignment="1">
      <alignment horizontal="left" vertical="center" wrapText="1"/>
    </xf>
    <xf numFmtId="0" fontId="23" fillId="0" borderId="20" xfId="0" applyFont="1" applyBorder="1" applyAlignment="1">
      <alignment horizontal="center" vertical="center"/>
    </xf>
    <xf numFmtId="0" fontId="17" fillId="0" borderId="24" xfId="0" applyFont="1" applyBorder="1" applyAlignment="1">
      <alignment horizontal="center"/>
    </xf>
    <xf numFmtId="0" fontId="25" fillId="0" borderId="20" xfId="0" applyFont="1" applyBorder="1" applyAlignment="1">
      <alignment horizontal="left" vertical="top" wrapText="1"/>
    </xf>
    <xf numFmtId="0" fontId="17" fillId="0" borderId="21" xfId="0" applyFont="1" applyBorder="1" applyAlignment="1">
      <alignment horizontal="left" vertical="center" wrapText="1"/>
    </xf>
    <xf numFmtId="0" fontId="17" fillId="6" borderId="20" xfId="0" applyFont="1" applyFill="1" applyBorder="1" applyAlignment="1">
      <alignment horizontal="left" vertical="center" wrapText="1"/>
    </xf>
    <xf numFmtId="0" fontId="17" fillId="0" borderId="20" xfId="0" applyFont="1" applyBorder="1" applyAlignment="1">
      <alignment horizontal="left" vertical="center"/>
    </xf>
    <xf numFmtId="0" fontId="23" fillId="3" borderId="31" xfId="0" applyFont="1" applyFill="1" applyBorder="1" applyAlignment="1">
      <alignment horizontal="center" vertical="center"/>
    </xf>
    <xf numFmtId="0" fontId="17" fillId="3" borderId="27" xfId="0" applyFont="1" applyFill="1" applyBorder="1" applyAlignment="1">
      <alignment horizontal="center" vertical="center" wrapText="1"/>
    </xf>
    <xf numFmtId="166" fontId="31" fillId="3" borderId="24" xfId="0" applyNumberFormat="1" applyFont="1" applyFill="1" applyBorder="1" applyAlignment="1">
      <alignment horizontal="center" vertical="center"/>
    </xf>
    <xf numFmtId="0" fontId="17" fillId="0" borderId="39" xfId="0" applyFont="1" applyBorder="1" applyAlignment="1">
      <alignment horizontal="left" vertical="center" wrapText="1"/>
    </xf>
    <xf numFmtId="0" fontId="24" fillId="0" borderId="38" xfId="0" applyFont="1" applyBorder="1"/>
    <xf numFmtId="0" fontId="17" fillId="0" borderId="40" xfId="0" applyFont="1" applyBorder="1" applyAlignment="1">
      <alignment horizontal="left" vertical="center" wrapText="1"/>
    </xf>
    <xf numFmtId="0" fontId="24" fillId="0" borderId="41" xfId="0" applyFont="1" applyBorder="1"/>
    <xf numFmtId="0" fontId="24" fillId="0" borderId="42" xfId="0" applyFont="1" applyBorder="1"/>
    <xf numFmtId="0" fontId="17" fillId="0" borderId="31" xfId="0" applyFont="1" applyBorder="1" applyAlignment="1">
      <alignment horizontal="left" vertical="center" wrapText="1"/>
    </xf>
    <xf numFmtId="0" fontId="17" fillId="6" borderId="21" xfId="0" applyFont="1" applyFill="1" applyBorder="1" applyAlignment="1">
      <alignment horizontal="left" vertical="center" wrapText="1"/>
    </xf>
    <xf numFmtId="0" fontId="23" fillId="6" borderId="25" xfId="0" applyFont="1" applyFill="1" applyBorder="1" applyAlignment="1">
      <alignment horizontal="left" vertical="top" wrapText="1"/>
    </xf>
    <xf numFmtId="0" fontId="30" fillId="0" borderId="20" xfId="0" applyFont="1" applyBorder="1" applyAlignment="1">
      <alignment horizontal="left" vertical="center" wrapText="1"/>
    </xf>
    <xf numFmtId="0" fontId="29" fillId="0" borderId="20" xfId="0" applyFont="1" applyBorder="1" applyAlignment="1">
      <alignment horizontal="left" vertical="top" wrapText="1"/>
    </xf>
    <xf numFmtId="0" fontId="25" fillId="0" borderId="19" xfId="0" applyFont="1" applyBorder="1" applyAlignment="1">
      <alignment horizontal="center" vertical="center" wrapText="1"/>
    </xf>
    <xf numFmtId="2" fontId="23" fillId="0" borderId="0" xfId="0" applyNumberFormat="1" applyFont="1" applyAlignment="1">
      <alignment horizontal="center" vertical="center"/>
    </xf>
    <xf numFmtId="0" fontId="2" fillId="0" borderId="14" xfId="1" applyFont="1" applyBorder="1" applyAlignment="1">
      <alignment horizontal="center"/>
    </xf>
    <xf numFmtId="0" fontId="2" fillId="0" borderId="18" xfId="1" applyFont="1" applyBorder="1" applyAlignment="1">
      <alignment horizontal="center"/>
    </xf>
    <xf numFmtId="0" fontId="2" fillId="0" borderId="10" xfId="1" applyFont="1" applyBorder="1" applyAlignment="1">
      <alignment horizontal="center"/>
    </xf>
    <xf numFmtId="0" fontId="2" fillId="0" borderId="7" xfId="1" applyFont="1" applyBorder="1" applyAlignment="1">
      <alignment horizontal="center" vertical="center"/>
    </xf>
    <xf numFmtId="0" fontId="2" fillId="0" borderId="6" xfId="1" applyFont="1" applyBorder="1" applyAlignment="1">
      <alignment horizontal="center" vertical="center"/>
    </xf>
    <xf numFmtId="0" fontId="2" fillId="0" borderId="5" xfId="1" applyFont="1" applyBorder="1" applyAlignment="1">
      <alignment horizontal="center" vertical="center"/>
    </xf>
    <xf numFmtId="0" fontId="2" fillId="0" borderId="4" xfId="1" applyFont="1" applyBorder="1" applyAlignment="1">
      <alignment horizontal="center" vertical="center"/>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4" fillId="0" borderId="13" xfId="1" applyFont="1" applyBorder="1" applyAlignment="1">
      <alignment horizontal="left"/>
    </xf>
    <xf numFmtId="0" fontId="4" fillId="0" borderId="12" xfId="1" applyFont="1" applyBorder="1" applyAlignment="1">
      <alignment horizontal="left"/>
    </xf>
    <xf numFmtId="0" fontId="4" fillId="0" borderId="11" xfId="1" applyFont="1" applyBorder="1" applyAlignment="1">
      <alignment horizontal="left"/>
    </xf>
    <xf numFmtId="0" fontId="2" fillId="0" borderId="7" xfId="1" applyFont="1" applyBorder="1" applyAlignment="1">
      <alignment horizontal="center"/>
    </xf>
    <xf numFmtId="0" fontId="2" fillId="0" borderId="5" xfId="1" applyFont="1" applyBorder="1" applyAlignment="1">
      <alignment horizontal="center"/>
    </xf>
    <xf numFmtId="0" fontId="2" fillId="0" borderId="9" xfId="1" applyFont="1" applyBorder="1" applyAlignment="1">
      <alignment horizontal="center"/>
    </xf>
    <xf numFmtId="0" fontId="2" fillId="0" borderId="8" xfId="1" applyFont="1" applyBorder="1" applyAlignment="1">
      <alignment horizontal="center"/>
    </xf>
    <xf numFmtId="0" fontId="2" fillId="0" borderId="4" xfId="1" applyFont="1" applyBorder="1" applyAlignment="1">
      <alignment horizontal="center"/>
    </xf>
    <xf numFmtId="0" fontId="2" fillId="0" borderId="2" xfId="1" applyFont="1" applyBorder="1" applyAlignment="1">
      <alignment horizontal="center"/>
    </xf>
    <xf numFmtId="0" fontId="2" fillId="0" borderId="13" xfId="1" applyFont="1" applyBorder="1" applyAlignment="1">
      <alignment horizontal="left" vertical="center" wrapText="1"/>
    </xf>
    <xf numFmtId="0" fontId="2" fillId="0" borderId="12" xfId="1" applyFont="1" applyBorder="1" applyAlignment="1">
      <alignment horizontal="left" vertical="center" wrapText="1"/>
    </xf>
    <xf numFmtId="0" fontId="2" fillId="0" borderId="11" xfId="1" applyFont="1" applyBorder="1" applyAlignment="1">
      <alignment horizontal="left" vertical="center" wrapText="1"/>
    </xf>
    <xf numFmtId="2" fontId="2" fillId="0" borderId="13" xfId="1" applyNumberFormat="1" applyFont="1" applyBorder="1" applyAlignment="1">
      <alignment horizontal="center" vertical="center" wrapText="1"/>
    </xf>
    <xf numFmtId="2" fontId="2" fillId="0" borderId="12" xfId="1" applyNumberFormat="1" applyFont="1" applyBorder="1" applyAlignment="1">
      <alignment horizontal="center" vertical="center" wrapText="1"/>
    </xf>
    <xf numFmtId="2" fontId="2" fillId="0" borderId="11" xfId="1" applyNumberFormat="1" applyFont="1" applyBorder="1" applyAlignment="1">
      <alignment horizontal="center" vertical="center" wrapText="1"/>
    </xf>
    <xf numFmtId="1" fontId="2" fillId="0" borderId="13" xfId="1" applyNumberFormat="1" applyFont="1" applyBorder="1" applyAlignment="1">
      <alignment horizontal="left" vertical="center"/>
    </xf>
    <xf numFmtId="1" fontId="2" fillId="0" borderId="12" xfId="1" applyNumberFormat="1" applyFont="1" applyBorder="1" applyAlignment="1">
      <alignment horizontal="left" vertical="center"/>
    </xf>
    <xf numFmtId="1" fontId="2" fillId="0" borderId="11" xfId="1" applyNumberFormat="1" applyFont="1" applyBorder="1" applyAlignment="1">
      <alignment horizontal="left" vertical="center"/>
    </xf>
    <xf numFmtId="2" fontId="2" fillId="0" borderId="13" xfId="1" applyNumberFormat="1" applyFont="1" applyBorder="1" applyAlignment="1">
      <alignment horizontal="left" vertical="center" wrapText="1"/>
    </xf>
    <xf numFmtId="2" fontId="2" fillId="0" borderId="12" xfId="1" applyNumberFormat="1" applyFont="1" applyBorder="1" applyAlignment="1">
      <alignment horizontal="left" vertical="center" wrapText="1"/>
    </xf>
    <xf numFmtId="2" fontId="2" fillId="0" borderId="11" xfId="1" applyNumberFormat="1" applyFont="1" applyBorder="1" applyAlignment="1">
      <alignment horizontal="left" vertical="center" wrapText="1"/>
    </xf>
    <xf numFmtId="0" fontId="2" fillId="0" borderId="0" xfId="1" applyFont="1" applyAlignment="1">
      <alignment horizontal="center"/>
    </xf>
    <xf numFmtId="0" fontId="2" fillId="0" borderId="13" xfId="1" applyFont="1" applyBorder="1" applyAlignment="1">
      <alignment horizontal="left" vertical="center"/>
    </xf>
    <xf numFmtId="0" fontId="2" fillId="0" borderId="12" xfId="1" applyFont="1" applyBorder="1" applyAlignment="1">
      <alignment horizontal="left" vertical="center"/>
    </xf>
    <xf numFmtId="0" fontId="2" fillId="0" borderId="11" xfId="1" applyFont="1" applyBorder="1" applyAlignment="1">
      <alignment horizontal="left" vertical="center"/>
    </xf>
    <xf numFmtId="0" fontId="4" fillId="0" borderId="7" xfId="1" applyFont="1" applyBorder="1" applyAlignment="1">
      <alignment horizontal="left" vertical="top" wrapText="1"/>
    </xf>
    <xf numFmtId="0" fontId="4" fillId="0" borderId="6" xfId="1" applyFont="1" applyBorder="1" applyAlignment="1">
      <alignment horizontal="left" vertical="top" wrapText="1"/>
    </xf>
    <xf numFmtId="0" fontId="4" fillId="0" borderId="5" xfId="1" applyFont="1" applyBorder="1" applyAlignment="1">
      <alignment horizontal="left" vertical="top" wrapText="1"/>
    </xf>
    <xf numFmtId="0" fontId="4" fillId="0" borderId="9" xfId="1" applyFont="1" applyBorder="1" applyAlignment="1">
      <alignment horizontal="left" vertical="top" wrapText="1"/>
    </xf>
    <xf numFmtId="0" fontId="4" fillId="0" borderId="0" xfId="1" applyFont="1" applyAlignment="1">
      <alignment horizontal="left" vertical="top" wrapText="1"/>
    </xf>
    <xf numFmtId="0" fontId="4" fillId="0" borderId="8" xfId="1" applyFont="1" applyBorder="1" applyAlignment="1">
      <alignment horizontal="left" vertical="top" wrapText="1"/>
    </xf>
    <xf numFmtId="0" fontId="4" fillId="0" borderId="4" xfId="1" applyFont="1" applyBorder="1" applyAlignment="1">
      <alignment horizontal="left" vertical="top" wrapText="1"/>
    </xf>
    <xf numFmtId="0" fontId="4" fillId="0" borderId="3" xfId="1" applyFont="1" applyBorder="1" applyAlignment="1">
      <alignment horizontal="left" vertical="top" wrapText="1"/>
    </xf>
    <xf numFmtId="0" fontId="4" fillId="0" borderId="2" xfId="1" applyFont="1" applyBorder="1" applyAlignment="1">
      <alignment horizontal="left" vertical="top" wrapText="1"/>
    </xf>
    <xf numFmtId="2" fontId="4" fillId="0" borderId="13" xfId="1" applyNumberFormat="1" applyFont="1" applyBorder="1" applyAlignment="1">
      <alignment horizontal="center" vertical="center" wrapText="1"/>
    </xf>
    <xf numFmtId="2" fontId="4" fillId="0" borderId="12" xfId="1" applyNumberFormat="1" applyFont="1" applyBorder="1" applyAlignment="1">
      <alignment horizontal="center" vertical="center" wrapText="1"/>
    </xf>
    <xf numFmtId="2" fontId="4" fillId="0" borderId="11" xfId="1" applyNumberFormat="1" applyFont="1" applyBorder="1" applyAlignment="1">
      <alignment horizontal="center" vertical="center" wrapText="1"/>
    </xf>
    <xf numFmtId="10" fontId="2" fillId="0" borderId="13" xfId="2" applyNumberFormat="1" applyFont="1" applyBorder="1" applyAlignment="1">
      <alignment horizontal="center"/>
    </xf>
    <xf numFmtId="10" fontId="2" fillId="0" borderId="12" xfId="2" applyNumberFormat="1" applyFont="1" applyBorder="1" applyAlignment="1">
      <alignment horizontal="center"/>
    </xf>
    <xf numFmtId="10" fontId="2" fillId="0" borderId="11" xfId="2" applyNumberFormat="1" applyFont="1" applyBorder="1" applyAlignment="1">
      <alignment horizontal="center"/>
    </xf>
    <xf numFmtId="0" fontId="32" fillId="0" borderId="1" xfId="1" applyFont="1" applyFill="1" applyBorder="1" applyAlignment="1">
      <alignment horizontal="center" vertical="center" wrapText="1"/>
    </xf>
    <xf numFmtId="0" fontId="32" fillId="0" borderId="1" xfId="1" applyFont="1" applyFill="1" applyBorder="1" applyAlignment="1">
      <alignment horizontal="center" vertical="center"/>
    </xf>
    <xf numFmtId="0" fontId="17" fillId="0" borderId="23" xfId="1" applyFont="1" applyFill="1" applyBorder="1" applyAlignment="1">
      <alignment horizontal="left" vertical="center" wrapText="1"/>
    </xf>
    <xf numFmtId="0" fontId="17" fillId="0" borderId="15" xfId="1" applyFont="1" applyFill="1" applyBorder="1" applyAlignment="1">
      <alignment horizontal="left" vertical="center" wrapText="1"/>
    </xf>
    <xf numFmtId="0" fontId="11" fillId="0" borderId="14" xfId="1" applyFont="1" applyFill="1" applyBorder="1" applyAlignment="1">
      <alignment horizontal="center" vertical="center" wrapText="1"/>
    </xf>
    <xf numFmtId="0" fontId="11" fillId="0" borderId="10" xfId="1" applyFont="1" applyFill="1" applyBorder="1" applyAlignment="1">
      <alignment horizontal="center" vertical="center" wrapText="1"/>
    </xf>
    <xf numFmtId="14" fontId="11" fillId="0" borderId="1" xfId="1" applyNumberFormat="1" applyFont="1" applyFill="1" applyBorder="1" applyAlignment="1">
      <alignment horizontal="center" vertical="center"/>
    </xf>
    <xf numFmtId="9" fontId="11" fillId="0" borderId="1" xfId="7" applyFont="1" applyFill="1" applyBorder="1" applyAlignment="1" applyProtection="1">
      <alignment horizontal="center" vertical="center"/>
    </xf>
    <xf numFmtId="0" fontId="5" fillId="0" borderId="7" xfId="1" applyFont="1" applyBorder="1" applyAlignment="1">
      <alignment horizontal="center" vertical="center" wrapText="1"/>
    </xf>
    <xf numFmtId="0" fontId="5" fillId="0" borderId="6" xfId="1" applyFont="1" applyBorder="1" applyAlignment="1">
      <alignment horizontal="center" vertical="center" wrapText="1"/>
    </xf>
    <xf numFmtId="0" fontId="5" fillId="0" borderId="5" xfId="1" applyFont="1" applyBorder="1" applyAlignment="1">
      <alignment horizontal="center" vertical="center" wrapText="1"/>
    </xf>
    <xf numFmtId="0" fontId="5" fillId="0" borderId="4" xfId="1" applyFont="1" applyBorder="1" applyAlignment="1">
      <alignment horizontal="center" vertical="center" wrapText="1"/>
    </xf>
    <xf numFmtId="0" fontId="5" fillId="0" borderId="3" xfId="1" applyFont="1" applyBorder="1" applyAlignment="1">
      <alignment horizontal="center" vertical="center" wrapText="1"/>
    </xf>
    <xf numFmtId="0" fontId="5" fillId="0" borderId="2" xfId="1" applyFont="1" applyBorder="1" applyAlignment="1">
      <alignment horizontal="center" vertical="center" wrapText="1"/>
    </xf>
    <xf numFmtId="9" fontId="17" fillId="0" borderId="13" xfId="1" applyNumberFormat="1" applyFont="1" applyFill="1" applyBorder="1" applyAlignment="1">
      <alignment horizontal="center" vertical="center"/>
    </xf>
    <xf numFmtId="0" fontId="17" fillId="0" borderId="13" xfId="1" applyFont="1" applyFill="1" applyBorder="1" applyAlignment="1">
      <alignment horizontal="center" vertical="center"/>
    </xf>
    <xf numFmtId="9" fontId="17" fillId="0" borderId="7" xfId="1" applyNumberFormat="1" applyFont="1" applyFill="1" applyBorder="1" applyAlignment="1">
      <alignment horizontal="center" vertical="center"/>
    </xf>
    <xf numFmtId="0" fontId="17" fillId="0" borderId="4" xfId="1" applyFont="1" applyFill="1" applyBorder="1" applyAlignment="1">
      <alignment horizontal="center" vertical="center"/>
    </xf>
    <xf numFmtId="0" fontId="11" fillId="0" borderId="7" xfId="1" applyFont="1" applyFill="1" applyBorder="1" applyAlignment="1">
      <alignment horizontal="left" vertical="center" wrapText="1"/>
    </xf>
    <xf numFmtId="0" fontId="11" fillId="0" borderId="4" xfId="1" applyFont="1" applyFill="1" applyBorder="1" applyAlignment="1">
      <alignment horizontal="left" vertical="center" wrapText="1"/>
    </xf>
    <xf numFmtId="0" fontId="11" fillId="0" borderId="14" xfId="1" applyFont="1" applyFill="1" applyBorder="1" applyAlignment="1">
      <alignment horizontal="left" vertical="center" wrapText="1"/>
    </xf>
    <xf numFmtId="0" fontId="11" fillId="0" borderId="10" xfId="1" applyFont="1" applyFill="1" applyBorder="1" applyAlignment="1">
      <alignment horizontal="left" vertical="center" wrapText="1"/>
    </xf>
    <xf numFmtId="14" fontId="11" fillId="0" borderId="14" xfId="1" applyNumberFormat="1" applyFont="1" applyFill="1" applyBorder="1" applyAlignment="1">
      <alignment horizontal="center" vertical="center"/>
    </xf>
    <xf numFmtId="14" fontId="11" fillId="0" borderId="10" xfId="1" applyNumberFormat="1" applyFont="1" applyFill="1" applyBorder="1" applyAlignment="1">
      <alignment horizontal="center" vertical="center"/>
    </xf>
    <xf numFmtId="9" fontId="11" fillId="0" borderId="14" xfId="7" applyFont="1" applyFill="1" applyBorder="1" applyAlignment="1" applyProtection="1">
      <alignment horizontal="center" vertical="center"/>
    </xf>
    <xf numFmtId="9" fontId="11" fillId="0" borderId="10" xfId="7" applyFont="1" applyFill="1" applyBorder="1" applyAlignment="1" applyProtection="1">
      <alignment horizontal="center" vertical="center"/>
    </xf>
    <xf numFmtId="0" fontId="11" fillId="0" borderId="1" xfId="0" applyFont="1" applyFill="1" applyBorder="1" applyAlignment="1">
      <alignment horizontal="center" vertical="center" wrapText="1"/>
    </xf>
    <xf numFmtId="0" fontId="11" fillId="0" borderId="1" xfId="0" applyFont="1" applyFill="1" applyBorder="1"/>
    <xf numFmtId="0" fontId="11" fillId="0" borderId="14" xfId="1" applyFont="1" applyFill="1" applyBorder="1" applyAlignment="1">
      <alignment vertical="center" wrapText="1"/>
    </xf>
    <xf numFmtId="0" fontId="11" fillId="0" borderId="10" xfId="1" applyFont="1" applyFill="1" applyBorder="1" applyAlignment="1">
      <alignment vertical="center" wrapText="1"/>
    </xf>
    <xf numFmtId="2" fontId="12" fillId="3" borderId="20" xfId="0" applyNumberFormat="1" applyFont="1" applyFill="1" applyBorder="1" applyAlignment="1">
      <alignment horizontal="center" vertical="center"/>
    </xf>
    <xf numFmtId="0" fontId="10" fillId="0" borderId="21" xfId="0" applyFont="1" applyBorder="1"/>
    <xf numFmtId="0" fontId="10" fillId="0" borderId="22" xfId="0" applyFont="1" applyBorder="1"/>
    <xf numFmtId="0" fontId="10" fillId="0" borderId="1" xfId="0" applyFont="1" applyBorder="1" applyAlignment="1">
      <alignment vertical="center" wrapText="1"/>
    </xf>
    <xf numFmtId="0" fontId="10" fillId="0" borderId="1" xfId="0" applyFont="1" applyBorder="1" applyAlignment="1">
      <alignment vertical="center"/>
    </xf>
    <xf numFmtId="0" fontId="10" fillId="0" borderId="1" xfId="0" applyFont="1" applyBorder="1" applyAlignment="1">
      <alignment horizontal="left" vertical="top" wrapText="1"/>
    </xf>
    <xf numFmtId="0" fontId="10" fillId="0" borderId="1" xfId="0" applyFont="1" applyBorder="1"/>
    <xf numFmtId="0" fontId="15" fillId="0" borderId="1" xfId="0" applyFont="1" applyBorder="1"/>
    <xf numFmtId="0" fontId="12" fillId="0" borderId="1" xfId="0" applyFont="1" applyBorder="1" applyAlignment="1">
      <alignment vertical="center" wrapText="1"/>
    </xf>
    <xf numFmtId="0" fontId="32" fillId="0" borderId="13" xfId="1" applyFont="1" applyFill="1" applyBorder="1" applyAlignment="1">
      <alignment horizontal="center" vertical="center"/>
    </xf>
    <xf numFmtId="166" fontId="12" fillId="3" borderId="20" xfId="0" applyNumberFormat="1" applyFont="1" applyFill="1" applyBorder="1" applyAlignment="1">
      <alignment horizontal="center" vertical="center"/>
    </xf>
    <xf numFmtId="0" fontId="12" fillId="0" borderId="1" xfId="0" applyFont="1" applyBorder="1" applyAlignment="1">
      <alignment horizontal="left" vertical="top" wrapText="1"/>
    </xf>
    <xf numFmtId="0" fontId="4" fillId="0" borderId="13" xfId="1" applyFont="1" applyBorder="1" applyAlignment="1">
      <alignment horizontal="left" vertical="center"/>
    </xf>
    <xf numFmtId="0" fontId="4" fillId="0" borderId="12" xfId="1" applyFont="1" applyBorder="1" applyAlignment="1">
      <alignment horizontal="left" vertical="center"/>
    </xf>
    <xf numFmtId="0" fontId="4" fillId="0" borderId="11" xfId="1" applyFont="1" applyBorder="1" applyAlignment="1">
      <alignment horizontal="left" vertical="center"/>
    </xf>
    <xf numFmtId="0" fontId="17" fillId="0" borderId="1" xfId="1" applyFont="1" applyFill="1" applyBorder="1" applyAlignment="1">
      <alignment horizontal="left" vertical="center" wrapText="1"/>
    </xf>
    <xf numFmtId="0" fontId="11" fillId="0" borderId="1" xfId="1" applyFont="1" applyFill="1" applyBorder="1" applyAlignment="1">
      <alignment horizontal="center" vertical="center" wrapText="1"/>
    </xf>
    <xf numFmtId="1" fontId="17" fillId="0" borderId="1" xfId="1" applyNumberFormat="1" applyFont="1" applyFill="1" applyBorder="1" applyAlignment="1">
      <alignment horizontal="center" vertical="center"/>
    </xf>
    <xf numFmtId="0" fontId="11" fillId="0" borderId="1" xfId="1" applyFont="1" applyFill="1" applyBorder="1" applyAlignment="1">
      <alignment horizontal="left" vertical="center" wrapText="1"/>
    </xf>
    <xf numFmtId="0" fontId="17" fillId="0" borderId="1" xfId="1" applyFont="1" applyFill="1" applyBorder="1" applyAlignment="1">
      <alignment horizontal="center" vertical="center"/>
    </xf>
    <xf numFmtId="0" fontId="14" fillId="5" borderId="31" xfId="0" applyFont="1" applyFill="1" applyBorder="1" applyAlignment="1">
      <alignment horizontal="center" vertical="center"/>
    </xf>
    <xf numFmtId="0" fontId="9" fillId="5" borderId="0" xfId="0" applyFont="1" applyFill="1" applyBorder="1"/>
    <xf numFmtId="0" fontId="9" fillId="5" borderId="32" xfId="0" applyFont="1" applyFill="1" applyBorder="1"/>
    <xf numFmtId="166" fontId="14" fillId="5" borderId="31" xfId="0" applyNumberFormat="1" applyFont="1" applyFill="1" applyBorder="1" applyAlignment="1">
      <alignment horizontal="center" vertical="top"/>
    </xf>
    <xf numFmtId="2" fontId="14" fillId="5" borderId="0" xfId="0" applyNumberFormat="1" applyFont="1" applyFill="1" applyBorder="1" applyAlignment="1">
      <alignment horizontal="left" vertical="center"/>
    </xf>
    <xf numFmtId="0" fontId="17" fillId="4" borderId="38" xfId="0" applyFont="1" applyFill="1" applyBorder="1" applyAlignment="1">
      <alignment horizontal="left" vertical="center" wrapText="1"/>
    </xf>
    <xf numFmtId="0" fontId="24" fillId="0" borderId="35" xfId="0" applyFont="1" applyBorder="1"/>
    <xf numFmtId="0" fontId="17" fillId="4" borderId="31" xfId="0" applyFont="1" applyFill="1" applyBorder="1" applyAlignment="1">
      <alignment horizontal="left" vertical="center" wrapText="1"/>
    </xf>
    <xf numFmtId="0" fontId="17" fillId="0" borderId="31" xfId="0" applyFont="1" applyBorder="1" applyAlignment="1">
      <alignment horizontal="left" vertical="top" wrapText="1"/>
    </xf>
    <xf numFmtId="0" fontId="30" fillId="6" borderId="20" xfId="0" applyFont="1" applyFill="1" applyBorder="1" applyAlignment="1">
      <alignment horizontal="center" vertical="center" wrapText="1"/>
    </xf>
    <xf numFmtId="0" fontId="23" fillId="0" borderId="20" xfId="0" applyFont="1" applyBorder="1" applyAlignment="1">
      <alignment horizontal="center" wrapText="1"/>
    </xf>
    <xf numFmtId="2" fontId="17" fillId="0" borderId="0" xfId="0" applyNumberFormat="1" applyFont="1" applyAlignment="1">
      <alignment horizontal="left" vertical="center" wrapText="1"/>
    </xf>
    <xf numFmtId="0" fontId="23" fillId="0" borderId="20" xfId="0" applyFont="1" applyBorder="1" applyAlignment="1">
      <alignment horizontal="left" vertical="top" wrapText="1"/>
    </xf>
    <xf numFmtId="0" fontId="17" fillId="6" borderId="24" xfId="0" applyFont="1" applyFill="1" applyBorder="1" applyAlignment="1">
      <alignment horizontal="left" vertical="center" wrapText="1"/>
    </xf>
  </cellXfs>
  <cellStyles count="11">
    <cellStyle name="Millares [0]" xfId="6" builtinId="6"/>
    <cellStyle name="Millares [0] 2" xfId="8"/>
    <cellStyle name="Millares 2" xfId="4"/>
    <cellStyle name="Moneda" xfId="10" builtinId="4"/>
    <cellStyle name="Moneda [0]" xfId="5" builtinId="7"/>
    <cellStyle name="Moneda 2" xfId="3"/>
    <cellStyle name="Normal" xfId="0" builtinId="0"/>
    <cellStyle name="Normal 2" xfId="1"/>
    <cellStyle name="Normal 3" xfId="9"/>
    <cellStyle name="Porcentaje" xfId="7" builtinId="5"/>
    <cellStyle name="Porcentaje 2" xfId="2"/>
  </cellStyles>
  <dxfs count="1">
    <dxf>
      <font>
        <color rgb="FF9C0006"/>
      </font>
      <fill>
        <patternFill>
          <bgColor rgb="FFFFC7CE"/>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440530</xdr:colOff>
      <xdr:row>0</xdr:row>
      <xdr:rowOff>38695</xdr:rowOff>
    </xdr:from>
    <xdr:to>
      <xdr:col>13</xdr:col>
      <xdr:colOff>619124</xdr:colOff>
      <xdr:row>3</xdr:row>
      <xdr:rowOff>131949</xdr:rowOff>
    </xdr:to>
    <xdr:pic>
      <xdr:nvPicPr>
        <xdr:cNvPr id="2" name="Imagen 1" descr="CAPIT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440530</xdr:colOff>
      <xdr:row>0</xdr:row>
      <xdr:rowOff>38695</xdr:rowOff>
    </xdr:from>
    <xdr:to>
      <xdr:col>13</xdr:col>
      <xdr:colOff>619124</xdr:colOff>
      <xdr:row>3</xdr:row>
      <xdr:rowOff>131949</xdr:rowOff>
    </xdr:to>
    <xdr:pic>
      <xdr:nvPicPr>
        <xdr:cNvPr id="3" name="Imagen 1" descr="CAPITAL">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247650</xdr:colOff>
          <xdr:row>0</xdr:row>
          <xdr:rowOff>333375</xdr:rowOff>
        </xdr:from>
        <xdr:to>
          <xdr:col>0</xdr:col>
          <xdr:colOff>3571875</xdr:colOff>
          <xdr:row>2</xdr:row>
          <xdr:rowOff>314325</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440530</xdr:colOff>
      <xdr:row>0</xdr:row>
      <xdr:rowOff>38695</xdr:rowOff>
    </xdr:from>
    <xdr:to>
      <xdr:col>13</xdr:col>
      <xdr:colOff>619124</xdr:colOff>
      <xdr:row>3</xdr:row>
      <xdr:rowOff>131949</xdr:rowOff>
    </xdr:to>
    <xdr:pic>
      <xdr:nvPicPr>
        <xdr:cNvPr id="4" name="Imagen 1" descr="CAPITAL">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18580" y="38695"/>
          <a:ext cx="1112044" cy="1474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438150</xdr:colOff>
      <xdr:row>0</xdr:row>
      <xdr:rowOff>38100</xdr:rowOff>
    </xdr:from>
    <xdr:ext cx="1104900" cy="1466850"/>
    <xdr:pic>
      <xdr:nvPicPr>
        <xdr:cNvPr id="5" name="image2.png" descr="CAPITAL">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oneCellAnchor>
    <xdr:from>
      <xdr:col>12</xdr:col>
      <xdr:colOff>438150</xdr:colOff>
      <xdr:row>0</xdr:row>
      <xdr:rowOff>38100</xdr:rowOff>
    </xdr:from>
    <xdr:ext cx="1104900" cy="1466850"/>
    <xdr:pic>
      <xdr:nvPicPr>
        <xdr:cNvPr id="6" name="image2.png" descr="CAPITAL">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oneCellAnchor>
    <xdr:from>
      <xdr:col>12</xdr:col>
      <xdr:colOff>438150</xdr:colOff>
      <xdr:row>0</xdr:row>
      <xdr:rowOff>38100</xdr:rowOff>
    </xdr:from>
    <xdr:ext cx="1104900" cy="1466850"/>
    <xdr:pic>
      <xdr:nvPicPr>
        <xdr:cNvPr id="7" name="image2.png" descr="CAPITAL">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xfrm>
          <a:off x="15316200" y="38100"/>
          <a:ext cx="1104900" cy="14668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0</xdr:row>
          <xdr:rowOff>95250</xdr:rowOff>
        </xdr:from>
        <xdr:to>
          <xdr:col>0</xdr:col>
          <xdr:colOff>2286000</xdr:colOff>
          <xdr:row>3</xdr:row>
          <xdr:rowOff>171450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0500-000001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635000</xdr:colOff>
      <xdr:row>0</xdr:row>
      <xdr:rowOff>14883</xdr:rowOff>
    </xdr:from>
    <xdr:to>
      <xdr:col>13</xdr:col>
      <xdr:colOff>675822</xdr:colOff>
      <xdr:row>3</xdr:row>
      <xdr:rowOff>201216</xdr:rowOff>
    </xdr:to>
    <xdr:pic>
      <xdr:nvPicPr>
        <xdr:cNvPr id="2" name="Imagen 1" descr="CAPITAL">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32200" y="14883"/>
          <a:ext cx="10980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666750</xdr:colOff>
      <xdr:row>0</xdr:row>
      <xdr:rowOff>0</xdr:rowOff>
    </xdr:from>
    <xdr:to>
      <xdr:col>13</xdr:col>
      <xdr:colOff>466272</xdr:colOff>
      <xdr:row>3</xdr:row>
      <xdr:rowOff>186333</xdr:rowOff>
    </xdr:to>
    <xdr:pic>
      <xdr:nvPicPr>
        <xdr:cNvPr id="3" name="Imagen 1" descr="CAPITAL">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63950" y="0"/>
          <a:ext cx="8567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666750</xdr:colOff>
      <xdr:row>0</xdr:row>
      <xdr:rowOff>0</xdr:rowOff>
    </xdr:from>
    <xdr:to>
      <xdr:col>13</xdr:col>
      <xdr:colOff>466272</xdr:colOff>
      <xdr:row>3</xdr:row>
      <xdr:rowOff>186333</xdr:rowOff>
    </xdr:to>
    <xdr:pic>
      <xdr:nvPicPr>
        <xdr:cNvPr id="4" name="Imagen 1" descr="CAPITAL">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63950" y="0"/>
          <a:ext cx="856797" cy="786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628650</xdr:colOff>
      <xdr:row>0</xdr:row>
      <xdr:rowOff>9525</xdr:rowOff>
    </xdr:from>
    <xdr:ext cx="1095375" cy="781050"/>
    <xdr:pic>
      <xdr:nvPicPr>
        <xdr:cNvPr id="5" name="image2.png" descr="CAPITAL">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16325850" y="9525"/>
          <a:ext cx="1095375" cy="781050"/>
        </a:xfrm>
        <a:prstGeom prst="rect">
          <a:avLst/>
        </a:prstGeom>
        <a:noFill/>
      </xdr:spPr>
    </xdr:pic>
    <xdr:clientData fLocksWithSheet="0"/>
  </xdr:oneCellAnchor>
  <xdr:oneCellAnchor>
    <xdr:from>
      <xdr:col>12</xdr:col>
      <xdr:colOff>666750</xdr:colOff>
      <xdr:row>0</xdr:row>
      <xdr:rowOff>0</xdr:rowOff>
    </xdr:from>
    <xdr:ext cx="857250" cy="781050"/>
    <xdr:pic>
      <xdr:nvPicPr>
        <xdr:cNvPr id="6" name="image2.png" descr="CAPITAL">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6363950" y="0"/>
          <a:ext cx="857250" cy="781050"/>
        </a:xfrm>
        <a:prstGeom prst="rect">
          <a:avLst/>
        </a:prstGeom>
        <a:noFill/>
      </xdr:spPr>
    </xdr:pic>
    <xdr:clientData fLocksWithSheet="0"/>
  </xdr:oneCellAnchor>
  <xdr:oneCellAnchor>
    <xdr:from>
      <xdr:col>12</xdr:col>
      <xdr:colOff>666750</xdr:colOff>
      <xdr:row>0</xdr:row>
      <xdr:rowOff>0</xdr:rowOff>
    </xdr:from>
    <xdr:ext cx="857250" cy="781050"/>
    <xdr:pic>
      <xdr:nvPicPr>
        <xdr:cNvPr id="7" name="image2.png" descr="CAPITAL">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16363950" y="0"/>
          <a:ext cx="857250" cy="7810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12</xdr:col>
      <xdr:colOff>521493</xdr:colOff>
      <xdr:row>0</xdr:row>
      <xdr:rowOff>174625</xdr:rowOff>
    </xdr:from>
    <xdr:to>
      <xdr:col>13</xdr:col>
      <xdr:colOff>774501</xdr:colOff>
      <xdr:row>3</xdr:row>
      <xdr:rowOff>380008</xdr:rowOff>
    </xdr:to>
    <xdr:pic>
      <xdr:nvPicPr>
        <xdr:cNvPr id="2" name="Imagen 1" descr="CAPIT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733425</xdr:colOff>
          <xdr:row>0</xdr:row>
          <xdr:rowOff>447675</xdr:rowOff>
        </xdr:from>
        <xdr:to>
          <xdr:col>0</xdr:col>
          <xdr:colOff>3609975</xdr:colOff>
          <xdr:row>3</xdr:row>
          <xdr:rowOff>180975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521493</xdr:colOff>
      <xdr:row>0</xdr:row>
      <xdr:rowOff>174625</xdr:rowOff>
    </xdr:from>
    <xdr:to>
      <xdr:col>13</xdr:col>
      <xdr:colOff>774501</xdr:colOff>
      <xdr:row>3</xdr:row>
      <xdr:rowOff>380008</xdr:rowOff>
    </xdr:to>
    <xdr:pic>
      <xdr:nvPicPr>
        <xdr:cNvPr id="4" name="Imagen 3" descr="CAPITAL">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521493</xdr:colOff>
      <xdr:row>0</xdr:row>
      <xdr:rowOff>174625</xdr:rowOff>
    </xdr:from>
    <xdr:to>
      <xdr:col>13</xdr:col>
      <xdr:colOff>774501</xdr:colOff>
      <xdr:row>3</xdr:row>
      <xdr:rowOff>380008</xdr:rowOff>
    </xdr:to>
    <xdr:pic>
      <xdr:nvPicPr>
        <xdr:cNvPr id="5" name="Imagen 4" descr="CAPITAL">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521493</xdr:colOff>
      <xdr:row>0</xdr:row>
      <xdr:rowOff>174625</xdr:rowOff>
    </xdr:from>
    <xdr:to>
      <xdr:col>13</xdr:col>
      <xdr:colOff>774501</xdr:colOff>
      <xdr:row>3</xdr:row>
      <xdr:rowOff>380008</xdr:rowOff>
    </xdr:to>
    <xdr:pic>
      <xdr:nvPicPr>
        <xdr:cNvPr id="6" name="Imagen 5" descr="CAPITAL">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75868" y="174625"/>
          <a:ext cx="1186458" cy="158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695325</xdr:colOff>
          <xdr:row>0</xdr:row>
          <xdr:rowOff>228600</xdr:rowOff>
        </xdr:from>
        <xdr:to>
          <xdr:col>0</xdr:col>
          <xdr:colOff>4114800</xdr:colOff>
          <xdr:row>3</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8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511968</xdr:colOff>
      <xdr:row>0</xdr:row>
      <xdr:rowOff>33934</xdr:rowOff>
    </xdr:from>
    <xdr:to>
      <xdr:col>13</xdr:col>
      <xdr:colOff>742950</xdr:colOff>
      <xdr:row>3</xdr:row>
      <xdr:rowOff>197410</xdr:rowOff>
    </xdr:to>
    <xdr:pic>
      <xdr:nvPicPr>
        <xdr:cNvPr id="2" name="Imagen 1" descr="CAPIT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511968</xdr:colOff>
      <xdr:row>0</xdr:row>
      <xdr:rowOff>33934</xdr:rowOff>
    </xdr:from>
    <xdr:to>
      <xdr:col>13</xdr:col>
      <xdr:colOff>742950</xdr:colOff>
      <xdr:row>3</xdr:row>
      <xdr:rowOff>197410</xdr:rowOff>
    </xdr:to>
    <xdr:pic>
      <xdr:nvPicPr>
        <xdr:cNvPr id="3" name="Imagen 1" descr="CAPITAL">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511968</xdr:colOff>
      <xdr:row>0</xdr:row>
      <xdr:rowOff>33934</xdr:rowOff>
    </xdr:from>
    <xdr:to>
      <xdr:col>13</xdr:col>
      <xdr:colOff>742950</xdr:colOff>
      <xdr:row>3</xdr:row>
      <xdr:rowOff>197410</xdr:rowOff>
    </xdr:to>
    <xdr:pic>
      <xdr:nvPicPr>
        <xdr:cNvPr id="4" name="Imagen 1" descr="CAPITAL">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80668" y="33934"/>
          <a:ext cx="1250157" cy="1268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504825</xdr:colOff>
      <xdr:row>0</xdr:row>
      <xdr:rowOff>28575</xdr:rowOff>
    </xdr:from>
    <xdr:ext cx="1247775" cy="1266825"/>
    <xdr:pic>
      <xdr:nvPicPr>
        <xdr:cNvPr id="5" name="image2.png" descr="CAPITAL">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oneCellAnchor>
    <xdr:from>
      <xdr:col>12</xdr:col>
      <xdr:colOff>504825</xdr:colOff>
      <xdr:row>0</xdr:row>
      <xdr:rowOff>28575</xdr:rowOff>
    </xdr:from>
    <xdr:ext cx="1247775" cy="1266825"/>
    <xdr:pic>
      <xdr:nvPicPr>
        <xdr:cNvPr id="6" name="image2.png" descr="CAPITAL">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oneCellAnchor>
    <xdr:from>
      <xdr:col>12</xdr:col>
      <xdr:colOff>504825</xdr:colOff>
      <xdr:row>0</xdr:row>
      <xdr:rowOff>28575</xdr:rowOff>
    </xdr:from>
    <xdr:ext cx="1247775" cy="1266825"/>
    <xdr:pic>
      <xdr:nvPicPr>
        <xdr:cNvPr id="7" name="image2.png" descr="CAPITAL">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xfrm>
          <a:off x="16773525" y="28575"/>
          <a:ext cx="1247775" cy="12668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1038225</xdr:colOff>
          <xdr:row>1</xdr:row>
          <xdr:rowOff>28575</xdr:rowOff>
        </xdr:from>
        <xdr:to>
          <xdr:col>0</xdr:col>
          <xdr:colOff>3305175</xdr:colOff>
          <xdr:row>3</xdr:row>
          <xdr:rowOff>152400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0600-000001B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555625</xdr:colOff>
      <xdr:row>0</xdr:row>
      <xdr:rowOff>14883</xdr:rowOff>
    </xdr:from>
    <xdr:to>
      <xdr:col>13</xdr:col>
      <xdr:colOff>523875</xdr:colOff>
      <xdr:row>3</xdr:row>
      <xdr:rowOff>166057</xdr:rowOff>
    </xdr:to>
    <xdr:pic>
      <xdr:nvPicPr>
        <xdr:cNvPr id="2" name="Imagen 1" descr="CAPITAL">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555625</xdr:colOff>
      <xdr:row>0</xdr:row>
      <xdr:rowOff>14883</xdr:rowOff>
    </xdr:from>
    <xdr:to>
      <xdr:col>13</xdr:col>
      <xdr:colOff>523875</xdr:colOff>
      <xdr:row>3</xdr:row>
      <xdr:rowOff>166057</xdr:rowOff>
    </xdr:to>
    <xdr:pic>
      <xdr:nvPicPr>
        <xdr:cNvPr id="3" name="Imagen 1" descr="CAPITAL">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555625</xdr:colOff>
      <xdr:row>0</xdr:row>
      <xdr:rowOff>14883</xdr:rowOff>
    </xdr:from>
    <xdr:to>
      <xdr:col>13</xdr:col>
      <xdr:colOff>523875</xdr:colOff>
      <xdr:row>3</xdr:row>
      <xdr:rowOff>166057</xdr:rowOff>
    </xdr:to>
    <xdr:pic>
      <xdr:nvPicPr>
        <xdr:cNvPr id="4" name="Imagen 1" descr="CAPITAL">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33725" y="14883"/>
          <a:ext cx="1073150" cy="75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552450</xdr:colOff>
      <xdr:row>0</xdr:row>
      <xdr:rowOff>9525</xdr:rowOff>
    </xdr:from>
    <xdr:ext cx="1076325" cy="742950"/>
    <xdr:pic>
      <xdr:nvPicPr>
        <xdr:cNvPr id="5" name="image2.png" descr="CAPITAL">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oneCellAnchor>
    <xdr:from>
      <xdr:col>12</xdr:col>
      <xdr:colOff>552450</xdr:colOff>
      <xdr:row>0</xdr:row>
      <xdr:rowOff>9525</xdr:rowOff>
    </xdr:from>
    <xdr:ext cx="1076325" cy="742950"/>
    <xdr:pic>
      <xdr:nvPicPr>
        <xdr:cNvPr id="6" name="image2.png" descr="CAPITAL">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oneCellAnchor>
    <xdr:from>
      <xdr:col>12</xdr:col>
      <xdr:colOff>552450</xdr:colOff>
      <xdr:row>0</xdr:row>
      <xdr:rowOff>9525</xdr:rowOff>
    </xdr:from>
    <xdr:ext cx="1076325" cy="742950"/>
    <xdr:pic>
      <xdr:nvPicPr>
        <xdr:cNvPr id="7" name="image2.png" descr="CAPITAL">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1" cstate="print"/>
        <a:stretch>
          <a:fillRect/>
        </a:stretch>
      </xdr:blipFill>
      <xdr:spPr>
        <a:xfrm>
          <a:off x="15830550" y="9525"/>
          <a:ext cx="1076325" cy="7429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12</xdr:col>
      <xdr:colOff>884464</xdr:colOff>
      <xdr:row>0</xdr:row>
      <xdr:rowOff>15875</xdr:rowOff>
    </xdr:from>
    <xdr:to>
      <xdr:col>13</xdr:col>
      <xdr:colOff>523875</xdr:colOff>
      <xdr:row>3</xdr:row>
      <xdr:rowOff>174625</xdr:rowOff>
    </xdr:to>
    <xdr:pic>
      <xdr:nvPicPr>
        <xdr:cNvPr id="2" name="Imagen 1" descr="CAPITAL">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28989" y="15875"/>
          <a:ext cx="849086" cy="75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495300</xdr:colOff>
          <xdr:row>0</xdr:row>
          <xdr:rowOff>95250</xdr:rowOff>
        </xdr:from>
        <xdr:to>
          <xdr:col>1</xdr:col>
          <xdr:colOff>2133600</xdr:colOff>
          <xdr:row>3</xdr:row>
          <xdr:rowOff>114300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0300-000001A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590551</xdr:colOff>
      <xdr:row>0</xdr:row>
      <xdr:rowOff>56125</xdr:rowOff>
    </xdr:from>
    <xdr:to>
      <xdr:col>13</xdr:col>
      <xdr:colOff>457201</xdr:colOff>
      <xdr:row>3</xdr:row>
      <xdr:rowOff>174625</xdr:rowOff>
    </xdr:to>
    <xdr:pic>
      <xdr:nvPicPr>
        <xdr:cNvPr id="3" name="Imagen 1" descr="CAPITAL">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35076" y="56125"/>
          <a:ext cx="1076325" cy="71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876300</xdr:colOff>
      <xdr:row>0</xdr:row>
      <xdr:rowOff>9525</xdr:rowOff>
    </xdr:from>
    <xdr:ext cx="857250" cy="752475"/>
    <xdr:pic>
      <xdr:nvPicPr>
        <xdr:cNvPr id="4" name="image1.png" descr="CAPITAL">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14220825" y="9525"/>
          <a:ext cx="857250" cy="752475"/>
        </a:xfrm>
        <a:prstGeom prst="rect">
          <a:avLst/>
        </a:prstGeom>
        <a:noFill/>
      </xdr:spPr>
    </xdr:pic>
    <xdr:clientData fLocksWithSheet="0"/>
  </xdr:oneCellAnchor>
  <xdr:oneCellAnchor>
    <xdr:from>
      <xdr:col>12</xdr:col>
      <xdr:colOff>590550</xdr:colOff>
      <xdr:row>0</xdr:row>
      <xdr:rowOff>47625</xdr:rowOff>
    </xdr:from>
    <xdr:ext cx="1076325" cy="714375"/>
    <xdr:pic>
      <xdr:nvPicPr>
        <xdr:cNvPr id="5" name="image1.png" descr="CAPITAL">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13935075" y="47625"/>
          <a:ext cx="1076325" cy="7143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495300</xdr:colOff>
          <xdr:row>0</xdr:row>
          <xdr:rowOff>95250</xdr:rowOff>
        </xdr:from>
        <xdr:to>
          <xdr:col>0</xdr:col>
          <xdr:colOff>2533650</xdr:colOff>
          <xdr:row>3</xdr:row>
          <xdr:rowOff>180975</xdr:rowOff>
        </xdr:to>
        <xdr:sp macro="" textlink="">
          <xdr:nvSpPr>
            <xdr:cNvPr id="44034" name="Object 2" descr="rId1" hidden="1">
              <a:extLst>
                <a:ext uri="{63B3BB69-23CF-44E3-9099-C40C66FF867C}">
                  <a14:compatExt spid="_x0000_s44034"/>
                </a:ext>
                <a:ext uri="{FF2B5EF4-FFF2-40B4-BE49-F238E27FC236}">
                  <a16:creationId xmlns:a16="http://schemas.microsoft.com/office/drawing/2014/main" id="{00000000-0008-0000-03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12</xdr:col>
      <xdr:colOff>775607</xdr:colOff>
      <xdr:row>0</xdr:row>
      <xdr:rowOff>0</xdr:rowOff>
    </xdr:from>
    <xdr:to>
      <xdr:col>13</xdr:col>
      <xdr:colOff>149679</xdr:colOff>
      <xdr:row>3</xdr:row>
      <xdr:rowOff>190499</xdr:rowOff>
    </xdr:to>
    <xdr:pic>
      <xdr:nvPicPr>
        <xdr:cNvPr id="2" name="Imagen 1" descr="CAPITA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68182" y="0"/>
          <a:ext cx="888547"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581025</xdr:colOff>
          <xdr:row>0</xdr:row>
          <xdr:rowOff>38100</xdr:rowOff>
        </xdr:from>
        <xdr:to>
          <xdr:col>0</xdr:col>
          <xdr:colOff>3686175</xdr:colOff>
          <xdr:row>3</xdr:row>
          <xdr:rowOff>190500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01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352425</xdr:colOff>
          <xdr:row>1</xdr:row>
          <xdr:rowOff>0</xdr:rowOff>
        </xdr:from>
        <xdr:to>
          <xdr:col>0</xdr:col>
          <xdr:colOff>3524250</xdr:colOff>
          <xdr:row>3</xdr:row>
          <xdr:rowOff>238125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416718</xdr:colOff>
      <xdr:row>0</xdr:row>
      <xdr:rowOff>110133</xdr:rowOff>
    </xdr:from>
    <xdr:to>
      <xdr:col>13</xdr:col>
      <xdr:colOff>669726</xdr:colOff>
      <xdr:row>3</xdr:row>
      <xdr:rowOff>363141</xdr:rowOff>
    </xdr:to>
    <xdr:pic>
      <xdr:nvPicPr>
        <xdr:cNvPr id="3" name="Imagen 2" descr="CAPITA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23568" y="110133"/>
          <a:ext cx="1472208" cy="1634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609600</xdr:colOff>
      <xdr:row>0</xdr:row>
      <xdr:rowOff>51283</xdr:rowOff>
    </xdr:from>
    <xdr:to>
      <xdr:col>13</xdr:col>
      <xdr:colOff>381000</xdr:colOff>
      <xdr:row>3</xdr:row>
      <xdr:rowOff>163116</xdr:rowOff>
    </xdr:to>
    <xdr:pic>
      <xdr:nvPicPr>
        <xdr:cNvPr id="2" name="Imagen 1" descr="CAPITAL">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35300" y="51283"/>
          <a:ext cx="704850" cy="71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609600</xdr:colOff>
      <xdr:row>0</xdr:row>
      <xdr:rowOff>51283</xdr:rowOff>
    </xdr:from>
    <xdr:to>
      <xdr:col>13</xdr:col>
      <xdr:colOff>381000</xdr:colOff>
      <xdr:row>3</xdr:row>
      <xdr:rowOff>163116</xdr:rowOff>
    </xdr:to>
    <xdr:pic>
      <xdr:nvPicPr>
        <xdr:cNvPr id="3" name="Imagen 1" descr="CAPITAL">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35300" y="51283"/>
          <a:ext cx="704850" cy="71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609600</xdr:colOff>
      <xdr:row>0</xdr:row>
      <xdr:rowOff>47625</xdr:rowOff>
    </xdr:from>
    <xdr:ext cx="704850" cy="704850"/>
    <xdr:pic>
      <xdr:nvPicPr>
        <xdr:cNvPr id="4" name="image2.png" descr="CAPITAL">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xfrm>
          <a:off x="15735300" y="47625"/>
          <a:ext cx="704850" cy="704850"/>
        </a:xfrm>
        <a:prstGeom prst="rect">
          <a:avLst/>
        </a:prstGeom>
        <a:noFill/>
      </xdr:spPr>
    </xdr:pic>
    <xdr:clientData fLocksWithSheet="0"/>
  </xdr:oneCellAnchor>
  <xdr:oneCellAnchor>
    <xdr:from>
      <xdr:col>12</xdr:col>
      <xdr:colOff>609600</xdr:colOff>
      <xdr:row>0</xdr:row>
      <xdr:rowOff>47625</xdr:rowOff>
    </xdr:from>
    <xdr:ext cx="704850" cy="704850"/>
    <xdr:pic>
      <xdr:nvPicPr>
        <xdr:cNvPr id="5" name="image2.png" descr="CAPITAL">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xfrm>
          <a:off x="15735300" y="47625"/>
          <a:ext cx="704850" cy="704850"/>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0</xdr:col>
          <xdr:colOff>200025</xdr:colOff>
          <xdr:row>0</xdr:row>
          <xdr:rowOff>19050</xdr:rowOff>
        </xdr:from>
        <xdr:to>
          <xdr:col>0</xdr:col>
          <xdr:colOff>3429000</xdr:colOff>
          <xdr:row>4</xdr:row>
          <xdr:rowOff>19050</xdr:rowOff>
        </xdr:to>
        <xdr:sp macro="" textlink="">
          <xdr:nvSpPr>
            <xdr:cNvPr id="45060" name="Object 4" descr="rId2" hidden="1">
              <a:extLst>
                <a:ext uri="{63B3BB69-23CF-44E3-9099-C40C66FF867C}">
                  <a14:compatExt spid="_x0000_s45060"/>
                </a:ext>
                <a:ext uri="{FF2B5EF4-FFF2-40B4-BE49-F238E27FC236}">
                  <a16:creationId xmlns:a16="http://schemas.microsoft.com/office/drawing/2014/main" id="{00000000-0008-0000-0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5" Type="http://schemas.openxmlformats.org/officeDocument/2006/relationships/comments" Target="../comments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omments" Target="../comments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4.vml"/><Relationship Id="rId1" Type="http://schemas.openxmlformats.org/officeDocument/2006/relationships/drawing" Target="../drawings/drawing4.xml"/><Relationship Id="rId5" Type="http://schemas.openxmlformats.org/officeDocument/2006/relationships/comments" Target="../comments3.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drawing" Target="../drawings/drawing5.xml"/><Relationship Id="rId5" Type="http://schemas.openxmlformats.org/officeDocument/2006/relationships/comments" Target="../comments4.xml"/><Relationship Id="rId4" Type="http://schemas.openxmlformats.org/officeDocument/2006/relationships/image" Target="../media/image1.emf"/></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6.bin"/><Relationship Id="rId7"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image" Target="../media/image3.png"/><Relationship Id="rId5" Type="http://schemas.openxmlformats.org/officeDocument/2006/relationships/oleObject" Target="../embeddings/oleObject7.bin"/><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1.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9.vml"/><Relationship Id="rId1" Type="http://schemas.openxmlformats.org/officeDocument/2006/relationships/drawing" Target="../drawings/drawing9.xml"/><Relationship Id="rId5" Type="http://schemas.openxmlformats.org/officeDocument/2006/relationships/comments" Target="../comments6.xml"/><Relationship Id="rId4" Type="http://schemas.openxmlformats.org/officeDocument/2006/relationships/image" Target="../media/image4.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abSelected="1" topLeftCell="A13" zoomScale="60" zoomScaleNormal="60" workbookViewId="0">
      <selection activeCell="E25" sqref="E25"/>
    </sheetView>
  </sheetViews>
  <sheetFormatPr baseColWidth="10" defaultColWidth="14.42578125" defaultRowHeight="15"/>
  <cols>
    <col min="1" max="1" width="63.28515625" customWidth="1"/>
    <col min="2" max="2" width="10.28515625" customWidth="1"/>
    <col min="3" max="3" width="17.7109375" customWidth="1"/>
    <col min="4" max="4" width="10" customWidth="1"/>
    <col min="5" max="5" width="22.5703125" customWidth="1"/>
    <col min="6" max="6" width="23" customWidth="1"/>
    <col min="7" max="7" width="10.28515625" customWidth="1"/>
    <col min="8" max="8" width="13.42578125" customWidth="1"/>
    <col min="9" max="9" width="9.5703125" customWidth="1"/>
    <col min="10" max="10" width="15.7109375" customWidth="1"/>
    <col min="11" max="11" width="14.85546875" customWidth="1"/>
    <col min="12" max="12" width="12.42578125" customWidth="1"/>
    <col min="13" max="13" width="14" customWidth="1"/>
    <col min="14" max="15" width="14.5703125" customWidth="1"/>
    <col min="16" max="16" width="33.85546875" customWidth="1"/>
    <col min="17" max="17" width="12.5703125" hidden="1" customWidth="1"/>
    <col min="18" max="18" width="24.28515625" customWidth="1"/>
    <col min="19" max="19" width="22.5703125" customWidth="1"/>
    <col min="20" max="21" width="12.5703125" customWidth="1"/>
    <col min="22" max="22" width="16.85546875" customWidth="1"/>
    <col min="23" max="23" width="12.5703125" customWidth="1"/>
    <col min="24" max="24" width="30.140625" customWidth="1"/>
    <col min="25" max="25" width="15.42578125" customWidth="1"/>
    <col min="26" max="26" width="15.85546875" customWidth="1"/>
    <col min="27" max="27" width="24.42578125" customWidth="1"/>
    <col min="28" max="28" width="17.140625" customWidth="1"/>
    <col min="29" max="34" width="12.5703125" customWidth="1"/>
  </cols>
  <sheetData>
    <row r="1" spans="1:34" ht="37.5" customHeight="1">
      <c r="A1" s="320"/>
      <c r="B1" s="321" t="s">
        <v>320</v>
      </c>
      <c r="C1" s="277"/>
      <c r="D1" s="277"/>
      <c r="E1" s="277"/>
      <c r="F1" s="277"/>
      <c r="G1" s="277"/>
      <c r="H1" s="278"/>
      <c r="I1" s="312" t="s">
        <v>321</v>
      </c>
      <c r="J1" s="274"/>
      <c r="K1" s="274"/>
      <c r="L1" s="275"/>
      <c r="M1" s="322"/>
      <c r="N1" s="278"/>
      <c r="O1" s="89"/>
      <c r="P1" s="79"/>
      <c r="Q1" s="79"/>
      <c r="R1" s="79"/>
      <c r="S1" s="79"/>
      <c r="T1" s="79"/>
      <c r="U1" s="79"/>
      <c r="V1" s="79"/>
      <c r="W1" s="79"/>
      <c r="X1" s="79"/>
      <c r="Y1" s="79"/>
      <c r="Z1" s="79"/>
      <c r="AA1" s="79"/>
      <c r="AB1" s="79"/>
      <c r="AC1" s="79"/>
      <c r="AD1" s="79"/>
      <c r="AE1" s="79"/>
      <c r="AF1" s="79"/>
      <c r="AG1" s="79"/>
      <c r="AH1" s="79"/>
    </row>
    <row r="2" spans="1:34" ht="37.5" customHeight="1">
      <c r="A2" s="299"/>
      <c r="B2" s="279"/>
      <c r="C2" s="280"/>
      <c r="D2" s="280"/>
      <c r="E2" s="280"/>
      <c r="F2" s="280"/>
      <c r="G2" s="280"/>
      <c r="H2" s="281"/>
      <c r="I2" s="312" t="s">
        <v>322</v>
      </c>
      <c r="J2" s="274"/>
      <c r="K2" s="274"/>
      <c r="L2" s="275"/>
      <c r="M2" s="291"/>
      <c r="N2" s="293"/>
      <c r="O2" s="89"/>
      <c r="P2" s="79"/>
      <c r="Q2" s="79"/>
      <c r="R2" s="79"/>
      <c r="S2" s="79"/>
      <c r="T2" s="79"/>
      <c r="U2" s="79"/>
      <c r="V2" s="79"/>
      <c r="W2" s="79"/>
      <c r="X2" s="79"/>
      <c r="Y2" s="79"/>
      <c r="Z2" s="79"/>
      <c r="AA2" s="79"/>
      <c r="AB2" s="79"/>
      <c r="AC2" s="79"/>
      <c r="AD2" s="79"/>
      <c r="AE2" s="79"/>
      <c r="AF2" s="79"/>
      <c r="AG2" s="79"/>
      <c r="AH2" s="79"/>
    </row>
    <row r="3" spans="1:34" ht="33.75" customHeight="1">
      <c r="A3" s="299"/>
      <c r="B3" s="321" t="s">
        <v>323</v>
      </c>
      <c r="C3" s="277"/>
      <c r="D3" s="277"/>
      <c r="E3" s="277"/>
      <c r="F3" s="277"/>
      <c r="G3" s="277"/>
      <c r="H3" s="278"/>
      <c r="I3" s="312" t="s">
        <v>324</v>
      </c>
      <c r="J3" s="274"/>
      <c r="K3" s="274"/>
      <c r="L3" s="275"/>
      <c r="M3" s="291"/>
      <c r="N3" s="293"/>
      <c r="O3" s="89"/>
      <c r="P3" s="79"/>
      <c r="Q3" s="79"/>
      <c r="R3" s="79"/>
      <c r="S3" s="79"/>
      <c r="T3" s="79"/>
      <c r="U3" s="79"/>
      <c r="V3" s="79"/>
      <c r="W3" s="79"/>
      <c r="X3" s="79"/>
      <c r="Y3" s="79"/>
      <c r="Z3" s="79"/>
      <c r="AA3" s="79"/>
      <c r="AB3" s="79"/>
      <c r="AC3" s="79"/>
      <c r="AD3" s="79"/>
      <c r="AE3" s="79"/>
      <c r="AF3" s="79"/>
      <c r="AG3" s="79"/>
      <c r="AH3" s="79"/>
    </row>
    <row r="4" spans="1:34" ht="15.75">
      <c r="A4" s="284"/>
      <c r="B4" s="279"/>
      <c r="C4" s="280"/>
      <c r="D4" s="280"/>
      <c r="E4" s="280"/>
      <c r="F4" s="280"/>
      <c r="G4" s="280"/>
      <c r="H4" s="281"/>
      <c r="I4" s="312" t="s">
        <v>325</v>
      </c>
      <c r="J4" s="274"/>
      <c r="K4" s="274"/>
      <c r="L4" s="275"/>
      <c r="M4" s="279"/>
      <c r="N4" s="281"/>
      <c r="O4" s="89"/>
      <c r="P4" s="79"/>
      <c r="Q4" s="79"/>
      <c r="R4" s="79"/>
      <c r="S4" s="79"/>
      <c r="T4" s="79"/>
      <c r="U4" s="79"/>
      <c r="V4" s="79"/>
      <c r="W4" s="79"/>
      <c r="X4" s="79"/>
      <c r="Y4" s="79"/>
      <c r="Z4" s="79"/>
      <c r="AA4" s="79"/>
      <c r="AB4" s="79"/>
      <c r="AC4" s="79"/>
      <c r="AD4" s="79"/>
      <c r="AE4" s="79"/>
      <c r="AF4" s="79"/>
      <c r="AG4" s="79"/>
      <c r="AH4" s="79"/>
    </row>
    <row r="5" spans="1:34" ht="15.75">
      <c r="A5" s="311"/>
      <c r="B5" s="274"/>
      <c r="C5" s="274"/>
      <c r="D5" s="274"/>
      <c r="E5" s="274"/>
      <c r="F5" s="274"/>
      <c r="G5" s="274"/>
      <c r="H5" s="274"/>
      <c r="I5" s="274"/>
      <c r="J5" s="274"/>
      <c r="K5" s="274"/>
      <c r="L5" s="274"/>
      <c r="M5" s="274"/>
      <c r="N5" s="274"/>
      <c r="O5" s="89"/>
      <c r="P5" s="79"/>
      <c r="Q5" s="79"/>
      <c r="R5" s="79"/>
      <c r="S5" s="79"/>
      <c r="T5" s="79"/>
      <c r="U5" s="79"/>
      <c r="V5" s="79"/>
      <c r="W5" s="79"/>
      <c r="X5" s="79"/>
      <c r="Y5" s="79"/>
      <c r="Z5" s="79"/>
      <c r="AA5" s="79"/>
      <c r="AB5" s="79"/>
      <c r="AC5" s="79"/>
      <c r="AD5" s="79"/>
      <c r="AE5" s="79"/>
      <c r="AF5" s="79"/>
      <c r="AG5" s="79"/>
      <c r="AH5" s="79"/>
    </row>
    <row r="6" spans="1:34" ht="15.75">
      <c r="A6" s="312" t="s">
        <v>326</v>
      </c>
      <c r="B6" s="274"/>
      <c r="C6" s="274"/>
      <c r="D6" s="274"/>
      <c r="E6" s="274"/>
      <c r="F6" s="274"/>
      <c r="G6" s="274"/>
      <c r="H6" s="274"/>
      <c r="I6" s="274"/>
      <c r="J6" s="274"/>
      <c r="K6" s="274"/>
      <c r="L6" s="274"/>
      <c r="M6" s="274"/>
      <c r="N6" s="275"/>
      <c r="O6" s="93"/>
      <c r="P6" s="79"/>
      <c r="Q6" s="79"/>
      <c r="R6" s="79"/>
      <c r="S6" s="79"/>
      <c r="T6" s="79"/>
      <c r="U6" s="79"/>
      <c r="V6" s="79"/>
      <c r="W6" s="79"/>
      <c r="X6" s="79"/>
      <c r="Y6" s="79"/>
      <c r="Z6" s="79"/>
      <c r="AA6" s="79"/>
      <c r="AB6" s="79"/>
      <c r="AC6" s="79"/>
      <c r="AD6" s="79"/>
      <c r="AE6" s="79"/>
      <c r="AF6" s="79"/>
      <c r="AG6" s="79"/>
      <c r="AH6" s="79"/>
    </row>
    <row r="7" spans="1:34" ht="15.75">
      <c r="A7" s="80" t="s">
        <v>286</v>
      </c>
      <c r="B7" s="312" t="s">
        <v>551</v>
      </c>
      <c r="C7" s="274"/>
      <c r="D7" s="274"/>
      <c r="E7" s="274"/>
      <c r="F7" s="274"/>
      <c r="G7" s="274"/>
      <c r="H7" s="274"/>
      <c r="I7" s="274"/>
      <c r="J7" s="274"/>
      <c r="K7" s="274"/>
      <c r="L7" s="274"/>
      <c r="M7" s="274"/>
      <c r="N7" s="275"/>
      <c r="O7" s="93"/>
      <c r="P7" s="79"/>
      <c r="Q7" s="79"/>
      <c r="R7" s="79"/>
      <c r="S7" s="79"/>
      <c r="T7" s="79"/>
      <c r="U7" s="79"/>
      <c r="V7" s="79"/>
      <c r="W7" s="79"/>
      <c r="X7" s="79"/>
      <c r="Y7" s="79"/>
      <c r="Z7" s="79"/>
      <c r="AA7" s="79"/>
      <c r="AB7" s="79"/>
      <c r="AC7" s="79"/>
      <c r="AD7" s="79"/>
      <c r="AE7" s="79"/>
      <c r="AF7" s="79"/>
      <c r="AG7" s="79"/>
      <c r="AH7" s="79"/>
    </row>
    <row r="8" spans="1:34" ht="15.75" customHeight="1">
      <c r="A8" s="81" t="s">
        <v>32</v>
      </c>
      <c r="B8" s="313" t="s">
        <v>33</v>
      </c>
      <c r="C8" s="274"/>
      <c r="D8" s="274"/>
      <c r="E8" s="274"/>
      <c r="F8" s="275"/>
      <c r="G8" s="314" t="s">
        <v>469</v>
      </c>
      <c r="H8" s="277"/>
      <c r="I8" s="278"/>
      <c r="J8" s="315" t="s">
        <v>31</v>
      </c>
      <c r="K8" s="274"/>
      <c r="L8" s="274"/>
      <c r="M8" s="274"/>
      <c r="N8" s="275"/>
      <c r="O8" s="84"/>
      <c r="P8" s="303"/>
      <c r="Q8" s="292"/>
      <c r="R8" s="292"/>
      <c r="S8" s="79"/>
      <c r="T8" s="79"/>
      <c r="U8" s="79"/>
      <c r="V8" s="79"/>
      <c r="W8" s="79"/>
      <c r="X8" s="79"/>
      <c r="Y8" s="79"/>
      <c r="Z8" s="79"/>
      <c r="AA8" s="79"/>
      <c r="AB8" s="79"/>
      <c r="AC8" s="79"/>
      <c r="AD8" s="79"/>
      <c r="AE8" s="79"/>
      <c r="AF8" s="79"/>
      <c r="AG8" s="79"/>
      <c r="AH8" s="79"/>
    </row>
    <row r="9" spans="1:34" ht="15.75" customHeight="1">
      <c r="A9" s="82" t="s">
        <v>30</v>
      </c>
      <c r="B9" s="304" t="s">
        <v>328</v>
      </c>
      <c r="C9" s="274"/>
      <c r="D9" s="274"/>
      <c r="E9" s="274"/>
      <c r="F9" s="275"/>
      <c r="G9" s="291"/>
      <c r="H9" s="292"/>
      <c r="I9" s="293"/>
      <c r="J9" s="83" t="s">
        <v>29</v>
      </c>
      <c r="K9" s="305" t="s">
        <v>28</v>
      </c>
      <c r="L9" s="274"/>
      <c r="M9" s="275"/>
      <c r="N9" s="83" t="s">
        <v>27</v>
      </c>
      <c r="O9" s="88"/>
      <c r="P9" s="84"/>
      <c r="Q9" s="84"/>
      <c r="R9" s="84"/>
      <c r="S9" s="79"/>
      <c r="T9" s="79"/>
      <c r="U9" s="79"/>
      <c r="V9" s="79"/>
      <c r="W9" s="79"/>
      <c r="X9" s="79"/>
      <c r="Y9" s="79"/>
      <c r="Z9" s="79"/>
      <c r="AA9" s="79"/>
      <c r="AB9" s="79"/>
      <c r="AC9" s="79"/>
      <c r="AD9" s="79"/>
      <c r="AE9" s="79"/>
      <c r="AF9" s="79"/>
      <c r="AG9" s="79"/>
      <c r="AH9" s="79"/>
    </row>
    <row r="10" spans="1:34" ht="15.75" customHeight="1">
      <c r="A10" s="85" t="s">
        <v>26</v>
      </c>
      <c r="B10" s="304" t="s">
        <v>405</v>
      </c>
      <c r="C10" s="274"/>
      <c r="D10" s="274"/>
      <c r="E10" s="274"/>
      <c r="F10" s="275"/>
      <c r="G10" s="291"/>
      <c r="H10" s="292"/>
      <c r="I10" s="293"/>
      <c r="J10" s="86"/>
      <c r="K10" s="306"/>
      <c r="L10" s="274"/>
      <c r="M10" s="275"/>
      <c r="N10" s="87"/>
      <c r="O10" s="93"/>
      <c r="P10" s="93"/>
      <c r="Q10" s="93"/>
      <c r="R10" s="93"/>
      <c r="S10" s="93"/>
      <c r="T10" s="93"/>
      <c r="U10" s="93"/>
      <c r="V10" s="93"/>
      <c r="W10" s="93"/>
      <c r="X10" s="93"/>
      <c r="Y10" s="93"/>
      <c r="Z10" s="93"/>
      <c r="AA10" s="93"/>
      <c r="AB10" s="93"/>
      <c r="AC10" s="93"/>
      <c r="AD10" s="93"/>
      <c r="AE10" s="93"/>
      <c r="AF10" s="93"/>
      <c r="AG10" s="93"/>
      <c r="AH10" s="93"/>
    </row>
    <row r="11" spans="1:34" ht="42.75" customHeight="1">
      <c r="A11" s="90" t="s">
        <v>25</v>
      </c>
      <c r="B11" s="304" t="s">
        <v>470</v>
      </c>
      <c r="C11" s="274"/>
      <c r="D11" s="274"/>
      <c r="E11" s="274"/>
      <c r="F11" s="275"/>
      <c r="G11" s="291"/>
      <c r="H11" s="292"/>
      <c r="I11" s="293"/>
      <c r="J11" s="91"/>
      <c r="K11" s="307"/>
      <c r="L11" s="274"/>
      <c r="M11" s="275"/>
      <c r="N11" s="92"/>
      <c r="O11" s="93"/>
      <c r="P11" s="93"/>
      <c r="Q11" s="93"/>
      <c r="R11" s="93"/>
      <c r="S11" s="93"/>
      <c r="T11" s="93"/>
      <c r="U11" s="93"/>
      <c r="V11" s="93"/>
      <c r="W11" s="93"/>
      <c r="X11" s="93"/>
      <c r="Y11" s="93"/>
      <c r="Z11" s="93"/>
      <c r="AA11" s="93"/>
      <c r="AB11" s="93"/>
      <c r="AC11" s="93"/>
      <c r="AD11" s="93"/>
      <c r="AE11" s="93"/>
      <c r="AF11" s="93"/>
      <c r="AG11" s="93"/>
      <c r="AH11" s="93"/>
    </row>
    <row r="12" spans="1:34" ht="15.75">
      <c r="A12" s="208" t="s">
        <v>24</v>
      </c>
      <c r="B12" s="316">
        <v>2020730010039</v>
      </c>
      <c r="C12" s="274"/>
      <c r="D12" s="274"/>
      <c r="E12" s="274"/>
      <c r="F12" s="275"/>
      <c r="G12" s="291"/>
      <c r="H12" s="292"/>
      <c r="I12" s="293"/>
      <c r="J12" s="95"/>
      <c r="K12" s="317"/>
      <c r="L12" s="274"/>
      <c r="M12" s="275"/>
      <c r="N12" s="96"/>
      <c r="O12" s="93"/>
      <c r="P12" s="93"/>
      <c r="Q12" s="93"/>
      <c r="R12" s="93"/>
      <c r="S12" s="93"/>
      <c r="T12" s="93"/>
      <c r="U12" s="93"/>
      <c r="V12" s="93"/>
      <c r="W12" s="93"/>
      <c r="X12" s="93"/>
      <c r="Y12" s="93"/>
      <c r="Z12" s="93"/>
      <c r="AA12" s="93"/>
      <c r="AB12" s="93"/>
      <c r="AC12" s="93"/>
      <c r="AD12" s="93"/>
      <c r="AE12" s="93"/>
      <c r="AF12" s="93"/>
      <c r="AG12" s="93"/>
      <c r="AH12" s="93"/>
    </row>
    <row r="13" spans="1:34" ht="31.5" customHeight="1">
      <c r="A13" s="140" t="s">
        <v>471</v>
      </c>
      <c r="B13" s="318" t="s">
        <v>472</v>
      </c>
      <c r="C13" s="274"/>
      <c r="D13" s="274"/>
      <c r="E13" s="274"/>
      <c r="F13" s="275"/>
      <c r="G13" s="279"/>
      <c r="H13" s="280"/>
      <c r="I13" s="281"/>
      <c r="J13" s="97"/>
      <c r="K13" s="319"/>
      <c r="L13" s="274"/>
      <c r="M13" s="275"/>
      <c r="N13" s="98"/>
      <c r="O13" s="93"/>
      <c r="P13" s="93"/>
      <c r="Q13" s="93"/>
      <c r="R13" s="93"/>
      <c r="S13" s="93"/>
      <c r="T13" s="93"/>
      <c r="U13" s="93"/>
      <c r="V13" s="93"/>
      <c r="W13" s="93"/>
      <c r="X13" s="93"/>
      <c r="Y13" s="93"/>
      <c r="Z13" s="93"/>
      <c r="AA13" s="93"/>
      <c r="AB13" s="93"/>
      <c r="AC13" s="93"/>
      <c r="AD13" s="93"/>
      <c r="AE13" s="93"/>
      <c r="AF13" s="93"/>
      <c r="AG13" s="93"/>
      <c r="AH13" s="93"/>
    </row>
    <row r="14" spans="1:34" ht="15.75" customHeight="1">
      <c r="A14" s="298" t="s">
        <v>23</v>
      </c>
      <c r="B14" s="300" t="s">
        <v>473</v>
      </c>
      <c r="C14" s="301" t="s">
        <v>21</v>
      </c>
      <c r="D14" s="301" t="s">
        <v>20</v>
      </c>
      <c r="E14" s="301" t="s">
        <v>42</v>
      </c>
      <c r="F14" s="302" t="s">
        <v>474</v>
      </c>
      <c r="G14" s="277"/>
      <c r="H14" s="277"/>
      <c r="I14" s="278"/>
      <c r="J14" s="302" t="s">
        <v>17</v>
      </c>
      <c r="K14" s="278"/>
      <c r="L14" s="308" t="s">
        <v>16</v>
      </c>
      <c r="M14" s="274"/>
      <c r="N14" s="275"/>
      <c r="O14" s="93"/>
      <c r="P14" s="93"/>
      <c r="Q14" s="93"/>
      <c r="R14" s="93"/>
      <c r="S14" s="93"/>
      <c r="T14" s="93"/>
      <c r="U14" s="93"/>
      <c r="V14" s="93"/>
      <c r="W14" s="93"/>
      <c r="X14" s="93"/>
      <c r="Y14" s="93"/>
      <c r="Z14" s="93"/>
      <c r="AA14" s="93"/>
      <c r="AB14" s="93"/>
      <c r="AC14" s="93"/>
      <c r="AD14" s="93"/>
      <c r="AE14" s="93"/>
      <c r="AF14" s="93"/>
      <c r="AG14" s="93"/>
      <c r="AH14" s="93"/>
    </row>
    <row r="15" spans="1:34" ht="15" customHeight="1">
      <c r="A15" s="299"/>
      <c r="B15" s="299"/>
      <c r="C15" s="299"/>
      <c r="D15" s="299"/>
      <c r="E15" s="299"/>
      <c r="F15" s="279"/>
      <c r="G15" s="280"/>
      <c r="H15" s="280"/>
      <c r="I15" s="281"/>
      <c r="J15" s="279"/>
      <c r="K15" s="281"/>
      <c r="L15" s="309" t="s">
        <v>15</v>
      </c>
      <c r="M15" s="309" t="s">
        <v>14</v>
      </c>
      <c r="N15" s="310" t="s">
        <v>13</v>
      </c>
      <c r="O15" s="209"/>
      <c r="P15" s="99"/>
      <c r="Q15" s="79"/>
      <c r="R15" s="102"/>
      <c r="S15" s="79"/>
      <c r="T15" s="101"/>
      <c r="U15" s="102"/>
      <c r="V15" s="103"/>
      <c r="W15" s="79"/>
      <c r="X15" s="79"/>
      <c r="Y15" s="79"/>
      <c r="Z15" s="79"/>
      <c r="AA15" s="79"/>
      <c r="AB15" s="79"/>
      <c r="AC15" s="79"/>
      <c r="AD15" s="79"/>
      <c r="AE15" s="79"/>
      <c r="AF15" s="79"/>
      <c r="AG15" s="79"/>
      <c r="AH15" s="79"/>
    </row>
    <row r="16" spans="1:34" ht="30">
      <c r="A16" s="284"/>
      <c r="B16" s="284"/>
      <c r="C16" s="284"/>
      <c r="D16" s="284"/>
      <c r="E16" s="284"/>
      <c r="F16" s="210" t="s">
        <v>12</v>
      </c>
      <c r="G16" s="210" t="s">
        <v>11</v>
      </c>
      <c r="H16" s="210" t="s">
        <v>10</v>
      </c>
      <c r="I16" s="211" t="s">
        <v>9</v>
      </c>
      <c r="J16" s="210" t="s">
        <v>8</v>
      </c>
      <c r="K16" s="212" t="s">
        <v>7</v>
      </c>
      <c r="L16" s="284"/>
      <c r="M16" s="284"/>
      <c r="N16" s="284"/>
      <c r="O16" s="209"/>
      <c r="P16" s="99"/>
      <c r="Q16" s="79"/>
      <c r="R16" s="102"/>
      <c r="S16" s="79"/>
      <c r="T16" s="101"/>
      <c r="U16" s="102"/>
      <c r="V16" s="103"/>
      <c r="W16" s="79"/>
      <c r="X16" s="79"/>
      <c r="Y16" s="79"/>
      <c r="Z16" s="79"/>
      <c r="AA16" s="79"/>
      <c r="AB16" s="79"/>
      <c r="AC16" s="79"/>
      <c r="AD16" s="79"/>
      <c r="AE16" s="79"/>
      <c r="AF16" s="79"/>
      <c r="AG16" s="79"/>
      <c r="AH16" s="79"/>
    </row>
    <row r="17" spans="1:34" ht="29.25" customHeight="1">
      <c r="A17" s="295" t="s">
        <v>475</v>
      </c>
      <c r="B17" s="120" t="s">
        <v>1</v>
      </c>
      <c r="C17" s="296" t="s">
        <v>476</v>
      </c>
      <c r="D17" s="213">
        <v>1</v>
      </c>
      <c r="E17" s="109">
        <f t="shared" ref="E17:E24" si="0">F17</f>
        <v>222616667</v>
      </c>
      <c r="F17" s="109">
        <v>222616667</v>
      </c>
      <c r="G17" s="109">
        <v>0</v>
      </c>
      <c r="H17" s="109">
        <v>0</v>
      </c>
      <c r="I17" s="109">
        <v>0</v>
      </c>
      <c r="J17" s="297">
        <v>45414</v>
      </c>
      <c r="K17" s="297">
        <v>45656</v>
      </c>
      <c r="L17" s="294">
        <f t="shared" ref="L17:M17" si="1">D18/D17</f>
        <v>0</v>
      </c>
      <c r="M17" s="294">
        <f t="shared" si="1"/>
        <v>0</v>
      </c>
      <c r="N17" s="294" t="e">
        <f>L17*L17/M17</f>
        <v>#DIV/0!</v>
      </c>
      <c r="O17" s="149"/>
      <c r="P17" s="111"/>
      <c r="Q17" s="111"/>
      <c r="R17" s="111"/>
      <c r="S17" s="111"/>
      <c r="T17" s="111"/>
      <c r="U17" s="111"/>
      <c r="V17" s="115"/>
      <c r="W17" s="111"/>
      <c r="X17" s="111"/>
      <c r="Y17" s="111"/>
      <c r="Z17" s="111"/>
      <c r="AA17" s="111"/>
      <c r="AB17" s="111"/>
      <c r="AC17" s="111"/>
      <c r="AD17" s="111"/>
      <c r="AE17" s="111"/>
      <c r="AF17" s="111"/>
      <c r="AG17" s="111"/>
      <c r="AH17" s="111"/>
    </row>
    <row r="18" spans="1:34" ht="29.25" customHeight="1">
      <c r="A18" s="284"/>
      <c r="B18" s="120" t="s">
        <v>0</v>
      </c>
      <c r="C18" s="284"/>
      <c r="D18" s="213">
        <v>0</v>
      </c>
      <c r="E18" s="109">
        <f t="shared" si="0"/>
        <v>0</v>
      </c>
      <c r="F18" s="109">
        <v>0</v>
      </c>
      <c r="G18" s="109">
        <v>0</v>
      </c>
      <c r="H18" s="109">
        <v>0</v>
      </c>
      <c r="I18" s="109">
        <v>0</v>
      </c>
      <c r="J18" s="284"/>
      <c r="K18" s="284"/>
      <c r="L18" s="284"/>
      <c r="M18" s="284"/>
      <c r="N18" s="284"/>
      <c r="O18" s="214"/>
      <c r="P18" s="111"/>
      <c r="Q18" s="111"/>
      <c r="R18" s="111"/>
      <c r="S18" s="111"/>
      <c r="T18" s="111"/>
      <c r="U18" s="111"/>
      <c r="V18" s="115"/>
      <c r="W18" s="111"/>
      <c r="X18" s="111"/>
      <c r="Y18" s="111"/>
      <c r="Z18" s="111"/>
      <c r="AA18" s="111"/>
      <c r="AB18" s="111"/>
      <c r="AC18" s="111"/>
      <c r="AD18" s="111"/>
      <c r="AE18" s="111"/>
      <c r="AF18" s="111"/>
      <c r="AG18" s="111"/>
      <c r="AH18" s="111"/>
    </row>
    <row r="19" spans="1:34" ht="25.5" customHeight="1">
      <c r="A19" s="295" t="s">
        <v>477</v>
      </c>
      <c r="B19" s="120" t="s">
        <v>1</v>
      </c>
      <c r="C19" s="296" t="s">
        <v>478</v>
      </c>
      <c r="D19" s="213">
        <v>3</v>
      </c>
      <c r="E19" s="109">
        <f t="shared" si="0"/>
        <v>60000000</v>
      </c>
      <c r="F19" s="109">
        <v>60000000</v>
      </c>
      <c r="G19" s="109">
        <v>0</v>
      </c>
      <c r="H19" s="109">
        <v>0</v>
      </c>
      <c r="I19" s="109">
        <v>0</v>
      </c>
      <c r="J19" s="297">
        <v>45346</v>
      </c>
      <c r="K19" s="297">
        <v>45656</v>
      </c>
      <c r="L19" s="294">
        <f t="shared" ref="L19:M19" si="2">D20/D19</f>
        <v>0</v>
      </c>
      <c r="M19" s="294">
        <f t="shared" si="2"/>
        <v>0.5</v>
      </c>
      <c r="N19" s="294">
        <f>L19*L19/M19</f>
        <v>0</v>
      </c>
      <c r="O19" s="149"/>
      <c r="P19" s="111"/>
      <c r="Q19" s="111"/>
      <c r="R19" s="114"/>
      <c r="S19" s="111"/>
      <c r="T19" s="111"/>
      <c r="U19" s="111"/>
      <c r="V19" s="111"/>
      <c r="W19" s="111"/>
      <c r="X19" s="111"/>
      <c r="Y19" s="111"/>
      <c r="Z19" s="111"/>
      <c r="AA19" s="111"/>
      <c r="AB19" s="111"/>
      <c r="AC19" s="111"/>
      <c r="AD19" s="111"/>
      <c r="AE19" s="111"/>
      <c r="AF19" s="111"/>
      <c r="AG19" s="111"/>
      <c r="AH19" s="111"/>
    </row>
    <row r="20" spans="1:34" ht="42" customHeight="1">
      <c r="A20" s="284"/>
      <c r="B20" s="120" t="s">
        <v>0</v>
      </c>
      <c r="C20" s="284"/>
      <c r="D20" s="213">
        <v>0</v>
      </c>
      <c r="E20" s="109">
        <f t="shared" si="0"/>
        <v>30000000</v>
      </c>
      <c r="F20" s="109">
        <f>15000000+15000000</f>
        <v>30000000</v>
      </c>
      <c r="G20" s="109">
        <v>0</v>
      </c>
      <c r="H20" s="109">
        <v>0</v>
      </c>
      <c r="I20" s="109">
        <v>0</v>
      </c>
      <c r="J20" s="284"/>
      <c r="K20" s="284"/>
      <c r="L20" s="284"/>
      <c r="M20" s="284"/>
      <c r="N20" s="284"/>
      <c r="O20" s="149"/>
      <c r="P20" s="111"/>
      <c r="Q20" s="111"/>
      <c r="R20" s="111"/>
      <c r="S20" s="111"/>
      <c r="T20" s="111"/>
      <c r="U20" s="111"/>
      <c r="V20" s="115"/>
      <c r="W20" s="111"/>
      <c r="X20" s="111"/>
      <c r="Y20" s="111"/>
      <c r="Z20" s="111"/>
      <c r="AA20" s="111"/>
      <c r="AB20" s="111"/>
      <c r="AC20" s="111"/>
      <c r="AD20" s="111"/>
      <c r="AE20" s="111"/>
      <c r="AF20" s="111"/>
      <c r="AG20" s="111"/>
      <c r="AH20" s="111"/>
    </row>
    <row r="21" spans="1:34" ht="39" customHeight="1">
      <c r="A21" s="295" t="s">
        <v>479</v>
      </c>
      <c r="B21" s="120" t="s">
        <v>1</v>
      </c>
      <c r="C21" s="296" t="s">
        <v>480</v>
      </c>
      <c r="D21" s="213">
        <v>2</v>
      </c>
      <c r="E21" s="109">
        <f t="shared" si="0"/>
        <v>24050000</v>
      </c>
      <c r="F21" s="109">
        <v>24050000</v>
      </c>
      <c r="G21" s="109">
        <v>0</v>
      </c>
      <c r="H21" s="109">
        <v>0</v>
      </c>
      <c r="I21" s="109">
        <v>0</v>
      </c>
      <c r="J21" s="297">
        <v>45353</v>
      </c>
      <c r="K21" s="297">
        <v>45656</v>
      </c>
      <c r="L21" s="294">
        <f t="shared" ref="L21:M21" si="3">D22/D21</f>
        <v>0</v>
      </c>
      <c r="M21" s="294">
        <f t="shared" si="3"/>
        <v>1</v>
      </c>
      <c r="N21" s="294">
        <f>L21*L21/M21</f>
        <v>0</v>
      </c>
      <c r="O21" s="149"/>
      <c r="P21" s="111"/>
      <c r="Q21" s="111"/>
      <c r="R21" s="111"/>
      <c r="S21" s="111"/>
      <c r="T21" s="111"/>
      <c r="U21" s="111"/>
      <c r="V21" s="111"/>
      <c r="W21" s="111"/>
      <c r="X21" s="111"/>
      <c r="Y21" s="111"/>
      <c r="Z21" s="111"/>
      <c r="AA21" s="111"/>
      <c r="AB21" s="111"/>
      <c r="AC21" s="111"/>
      <c r="AD21" s="111"/>
      <c r="AE21" s="111"/>
      <c r="AF21" s="111"/>
      <c r="AG21" s="111"/>
      <c r="AH21" s="111"/>
    </row>
    <row r="22" spans="1:34" ht="39" customHeight="1">
      <c r="A22" s="284"/>
      <c r="B22" s="120" t="s">
        <v>0</v>
      </c>
      <c r="C22" s="284"/>
      <c r="D22" s="213">
        <v>0</v>
      </c>
      <c r="E22" s="109">
        <f t="shared" si="0"/>
        <v>24050000</v>
      </c>
      <c r="F22" s="109">
        <v>24050000</v>
      </c>
      <c r="G22" s="109">
        <v>0</v>
      </c>
      <c r="H22" s="109">
        <v>0</v>
      </c>
      <c r="I22" s="109">
        <v>0</v>
      </c>
      <c r="J22" s="284"/>
      <c r="K22" s="284"/>
      <c r="L22" s="284"/>
      <c r="M22" s="284"/>
      <c r="N22" s="284"/>
      <c r="O22" s="149"/>
      <c r="P22" s="111"/>
      <c r="Q22" s="111"/>
      <c r="R22" s="111"/>
      <c r="S22" s="111"/>
      <c r="T22" s="111"/>
      <c r="U22" s="111"/>
      <c r="V22" s="111"/>
      <c r="W22" s="111"/>
      <c r="X22" s="111"/>
      <c r="Y22" s="111"/>
      <c r="Z22" s="111"/>
      <c r="AA22" s="111"/>
      <c r="AB22" s="111"/>
      <c r="AC22" s="111"/>
      <c r="AD22" s="111"/>
      <c r="AE22" s="111"/>
      <c r="AF22" s="111"/>
      <c r="AG22" s="111"/>
      <c r="AH22" s="111"/>
    </row>
    <row r="23" spans="1:34" ht="34.5" customHeight="1">
      <c r="A23" s="295" t="s">
        <v>481</v>
      </c>
      <c r="B23" s="120" t="s">
        <v>1</v>
      </c>
      <c r="C23" s="296" t="s">
        <v>482</v>
      </c>
      <c r="D23" s="215">
        <v>1</v>
      </c>
      <c r="E23" s="109">
        <f t="shared" si="0"/>
        <v>23333333</v>
      </c>
      <c r="F23" s="109">
        <v>23333333</v>
      </c>
      <c r="G23" s="109">
        <v>0</v>
      </c>
      <c r="H23" s="109">
        <v>0</v>
      </c>
      <c r="I23" s="109">
        <v>0</v>
      </c>
      <c r="J23" s="297">
        <v>45383</v>
      </c>
      <c r="K23" s="297">
        <v>45656</v>
      </c>
      <c r="L23" s="294">
        <f t="shared" ref="L23:M23" si="4">D24/D23</f>
        <v>0</v>
      </c>
      <c r="M23" s="294">
        <f t="shared" si="4"/>
        <v>1</v>
      </c>
      <c r="N23" s="294">
        <f>L23*L23/M23</f>
        <v>0</v>
      </c>
      <c r="O23" s="149"/>
      <c r="P23" s="111"/>
      <c r="Q23" s="111"/>
      <c r="R23" s="114"/>
      <c r="S23" s="111"/>
      <c r="T23" s="113"/>
      <c r="U23" s="114"/>
      <c r="V23" s="115"/>
      <c r="W23" s="111"/>
      <c r="X23" s="111"/>
      <c r="Y23" s="111"/>
      <c r="Z23" s="111"/>
      <c r="AA23" s="111"/>
      <c r="AB23" s="111"/>
      <c r="AC23" s="111"/>
      <c r="AD23" s="111"/>
      <c r="AE23" s="111"/>
      <c r="AF23" s="111"/>
      <c r="AG23" s="111"/>
      <c r="AH23" s="111"/>
    </row>
    <row r="24" spans="1:34" ht="34.5" customHeight="1">
      <c r="A24" s="284"/>
      <c r="B24" s="120" t="s">
        <v>0</v>
      </c>
      <c r="C24" s="284"/>
      <c r="D24" s="213">
        <v>0</v>
      </c>
      <c r="E24" s="109">
        <f t="shared" si="0"/>
        <v>23333333</v>
      </c>
      <c r="F24" s="109">
        <v>23333333</v>
      </c>
      <c r="G24" s="109">
        <v>0</v>
      </c>
      <c r="H24" s="109">
        <v>0</v>
      </c>
      <c r="I24" s="109">
        <v>0</v>
      </c>
      <c r="J24" s="284"/>
      <c r="K24" s="284"/>
      <c r="L24" s="284"/>
      <c r="M24" s="284"/>
      <c r="N24" s="284"/>
      <c r="O24" s="149"/>
      <c r="P24" s="111"/>
      <c r="Q24" s="111"/>
      <c r="R24" s="114"/>
      <c r="S24" s="111"/>
      <c r="T24" s="113"/>
      <c r="U24" s="114"/>
      <c r="V24" s="115"/>
      <c r="W24" s="111"/>
      <c r="X24" s="111"/>
      <c r="Y24" s="111"/>
      <c r="Z24" s="111"/>
      <c r="AA24" s="111"/>
      <c r="AB24" s="111"/>
      <c r="AC24" s="111"/>
      <c r="AD24" s="111"/>
      <c r="AE24" s="111"/>
      <c r="AF24" s="111"/>
      <c r="AG24" s="111"/>
      <c r="AH24" s="111"/>
    </row>
    <row r="25" spans="1:34" ht="15.75" customHeight="1">
      <c r="A25" s="286" t="s">
        <v>6</v>
      </c>
      <c r="B25" s="121" t="s">
        <v>1</v>
      </c>
      <c r="C25" s="287"/>
      <c r="D25" s="122"/>
      <c r="E25" s="123">
        <f t="shared" ref="E25:I25" si="5">SUM(E17+E19+E21+E23)</f>
        <v>330000000</v>
      </c>
      <c r="F25" s="123">
        <f t="shared" si="5"/>
        <v>330000000</v>
      </c>
      <c r="G25" s="123">
        <f t="shared" si="5"/>
        <v>0</v>
      </c>
      <c r="H25" s="123">
        <f t="shared" si="5"/>
        <v>0</v>
      </c>
      <c r="I25" s="123">
        <f t="shared" si="5"/>
        <v>0</v>
      </c>
      <c r="J25" s="124"/>
      <c r="K25" s="125"/>
      <c r="L25" s="125"/>
      <c r="M25" s="125"/>
      <c r="N25" s="126"/>
      <c r="O25" s="111"/>
      <c r="P25" s="79"/>
      <c r="Q25" s="79"/>
      <c r="R25" s="79"/>
      <c r="S25" s="79"/>
      <c r="T25" s="79"/>
      <c r="U25" s="79"/>
      <c r="V25" s="79"/>
      <c r="W25" s="79"/>
      <c r="X25" s="79"/>
      <c r="Y25" s="79"/>
      <c r="Z25" s="79"/>
      <c r="AA25" s="79"/>
      <c r="AB25" s="79"/>
      <c r="AC25" s="79"/>
      <c r="AD25" s="79"/>
      <c r="AE25" s="79"/>
      <c r="AF25" s="79"/>
      <c r="AG25" s="79"/>
      <c r="AH25" s="79"/>
    </row>
    <row r="26" spans="1:34" ht="15.75" customHeight="1">
      <c r="A26" s="284"/>
      <c r="B26" s="121" t="s">
        <v>0</v>
      </c>
      <c r="C26" s="284"/>
      <c r="D26" s="122"/>
      <c r="E26" s="123">
        <f t="shared" ref="E26:I26" si="6">SUM(E18+E20+E22+E24)</f>
        <v>77383333</v>
      </c>
      <c r="F26" s="123">
        <f t="shared" si="6"/>
        <v>77383333</v>
      </c>
      <c r="G26" s="123">
        <f t="shared" si="6"/>
        <v>0</v>
      </c>
      <c r="H26" s="123">
        <f t="shared" si="6"/>
        <v>0</v>
      </c>
      <c r="I26" s="123">
        <f t="shared" si="6"/>
        <v>0</v>
      </c>
      <c r="J26" s="124"/>
      <c r="K26" s="125"/>
      <c r="L26" s="125"/>
      <c r="M26" s="125"/>
      <c r="N26" s="126"/>
      <c r="O26" s="111"/>
      <c r="P26" s="79"/>
      <c r="Q26" s="79"/>
      <c r="R26" s="79"/>
      <c r="S26" s="79"/>
      <c r="T26" s="79"/>
      <c r="U26" s="79"/>
      <c r="V26" s="79"/>
      <c r="W26" s="79"/>
      <c r="X26" s="79"/>
      <c r="Y26" s="79"/>
      <c r="Z26" s="79"/>
      <c r="AA26" s="79"/>
      <c r="AB26" s="79"/>
      <c r="AC26" s="79"/>
      <c r="AD26" s="79"/>
      <c r="AE26" s="79"/>
      <c r="AF26" s="79"/>
      <c r="AG26" s="79"/>
      <c r="AH26" s="79"/>
    </row>
    <row r="27" spans="1:34" ht="39.75" customHeight="1">
      <c r="A27" s="216" t="s">
        <v>5</v>
      </c>
      <c r="B27" s="288" t="s">
        <v>4</v>
      </c>
      <c r="C27" s="274"/>
      <c r="D27" s="275"/>
      <c r="E27" s="288" t="s">
        <v>3</v>
      </c>
      <c r="F27" s="274"/>
      <c r="G27" s="274"/>
      <c r="H27" s="275"/>
      <c r="I27" s="216"/>
      <c r="J27" s="289" t="s">
        <v>2</v>
      </c>
      <c r="K27" s="274"/>
      <c r="L27" s="274"/>
      <c r="M27" s="274"/>
      <c r="N27" s="275"/>
      <c r="O27" s="79"/>
      <c r="P27" s="79"/>
      <c r="Q27" s="79"/>
      <c r="R27" s="79"/>
      <c r="S27" s="79"/>
      <c r="T27" s="79"/>
      <c r="U27" s="79"/>
      <c r="V27" s="79"/>
      <c r="W27" s="79"/>
      <c r="X27" s="79"/>
      <c r="Y27" s="79"/>
      <c r="Z27" s="79"/>
      <c r="AA27" s="79"/>
      <c r="AB27" s="79"/>
      <c r="AC27" s="79"/>
      <c r="AD27" s="79"/>
      <c r="AE27" s="79"/>
      <c r="AF27" s="79"/>
      <c r="AG27" s="79"/>
      <c r="AH27" s="79"/>
    </row>
    <row r="28" spans="1:34" ht="30.75" customHeight="1">
      <c r="A28" s="283" t="s">
        <v>483</v>
      </c>
      <c r="B28" s="276" t="s">
        <v>484</v>
      </c>
      <c r="C28" s="277"/>
      <c r="D28" s="278"/>
      <c r="E28" s="282" t="s">
        <v>485</v>
      </c>
      <c r="F28" s="277"/>
      <c r="G28" s="278"/>
      <c r="H28" s="217" t="s">
        <v>1</v>
      </c>
      <c r="I28" s="91">
        <v>1</v>
      </c>
      <c r="J28" s="290" t="s">
        <v>486</v>
      </c>
      <c r="K28" s="277"/>
      <c r="L28" s="277"/>
      <c r="M28" s="277"/>
      <c r="N28" s="278"/>
      <c r="O28" s="79"/>
      <c r="P28" s="79"/>
      <c r="Q28" s="79"/>
      <c r="R28" s="79"/>
      <c r="S28" s="79"/>
      <c r="T28" s="79"/>
      <c r="U28" s="79"/>
      <c r="V28" s="79"/>
      <c r="W28" s="79"/>
      <c r="X28" s="79"/>
      <c r="Y28" s="79"/>
      <c r="Z28" s="79"/>
      <c r="AA28" s="79"/>
      <c r="AB28" s="79"/>
      <c r="AC28" s="79"/>
      <c r="AD28" s="79"/>
      <c r="AE28" s="79"/>
      <c r="AF28" s="79"/>
      <c r="AG28" s="79"/>
      <c r="AH28" s="79"/>
    </row>
    <row r="29" spans="1:34" ht="30.75" customHeight="1">
      <c r="A29" s="284"/>
      <c r="B29" s="279"/>
      <c r="C29" s="280"/>
      <c r="D29" s="281"/>
      <c r="E29" s="279"/>
      <c r="F29" s="280"/>
      <c r="G29" s="281"/>
      <c r="H29" s="217" t="s">
        <v>0</v>
      </c>
      <c r="I29" s="91">
        <v>0</v>
      </c>
      <c r="J29" s="291"/>
      <c r="K29" s="292"/>
      <c r="L29" s="292"/>
      <c r="M29" s="292"/>
      <c r="N29" s="293"/>
      <c r="O29" s="79"/>
      <c r="P29" s="79"/>
      <c r="Q29" s="79"/>
      <c r="R29" s="79"/>
      <c r="S29" s="79"/>
      <c r="T29" s="79"/>
      <c r="U29" s="79"/>
      <c r="V29" s="79"/>
      <c r="W29" s="79"/>
      <c r="X29" s="79"/>
      <c r="Y29" s="79"/>
      <c r="Z29" s="79"/>
      <c r="AA29" s="79"/>
      <c r="AB29" s="79"/>
      <c r="AC29" s="79"/>
      <c r="AD29" s="79"/>
      <c r="AE29" s="79"/>
      <c r="AF29" s="79"/>
      <c r="AG29" s="79"/>
      <c r="AH29" s="79"/>
    </row>
    <row r="30" spans="1:34" ht="32.25" customHeight="1">
      <c r="A30" s="283" t="s">
        <v>483</v>
      </c>
      <c r="B30" s="276" t="s">
        <v>487</v>
      </c>
      <c r="C30" s="277"/>
      <c r="D30" s="278"/>
      <c r="E30" s="282" t="s">
        <v>488</v>
      </c>
      <c r="F30" s="277"/>
      <c r="G30" s="278"/>
      <c r="H30" s="217" t="s">
        <v>1</v>
      </c>
      <c r="I30" s="91">
        <v>1</v>
      </c>
      <c r="J30" s="291"/>
      <c r="K30" s="292"/>
      <c r="L30" s="292"/>
      <c r="M30" s="292"/>
      <c r="N30" s="293"/>
      <c r="O30" s="79"/>
      <c r="P30" s="79"/>
      <c r="Q30" s="79"/>
      <c r="R30" s="79"/>
      <c r="S30" s="79"/>
      <c r="T30" s="79"/>
      <c r="U30" s="79"/>
      <c r="V30" s="79"/>
      <c r="W30" s="79"/>
      <c r="X30" s="79"/>
      <c r="Y30" s="79"/>
      <c r="Z30" s="79"/>
      <c r="AA30" s="79"/>
      <c r="AB30" s="79"/>
      <c r="AC30" s="79"/>
      <c r="AD30" s="79"/>
      <c r="AE30" s="79"/>
      <c r="AF30" s="79"/>
      <c r="AG30" s="79"/>
      <c r="AH30" s="79"/>
    </row>
    <row r="31" spans="1:34" ht="32.25" customHeight="1">
      <c r="A31" s="284"/>
      <c r="B31" s="279"/>
      <c r="C31" s="280"/>
      <c r="D31" s="281"/>
      <c r="E31" s="279"/>
      <c r="F31" s="280"/>
      <c r="G31" s="281"/>
      <c r="H31" s="217" t="s">
        <v>0</v>
      </c>
      <c r="I31" s="91">
        <v>0</v>
      </c>
      <c r="J31" s="291"/>
      <c r="K31" s="292"/>
      <c r="L31" s="292"/>
      <c r="M31" s="292"/>
      <c r="N31" s="293"/>
      <c r="O31" s="79"/>
      <c r="P31" s="79"/>
      <c r="Q31" s="79"/>
      <c r="R31" s="79"/>
      <c r="S31" s="79"/>
      <c r="T31" s="79"/>
      <c r="U31" s="79"/>
      <c r="V31" s="79"/>
      <c r="W31" s="79"/>
      <c r="X31" s="79"/>
      <c r="Y31" s="79"/>
      <c r="Z31" s="79"/>
      <c r="AA31" s="79"/>
      <c r="AB31" s="79"/>
      <c r="AC31" s="79"/>
      <c r="AD31" s="79"/>
      <c r="AE31" s="79"/>
      <c r="AF31" s="79"/>
      <c r="AG31" s="79"/>
      <c r="AH31" s="79"/>
    </row>
    <row r="32" spans="1:34" ht="36.75" customHeight="1">
      <c r="A32" s="283" t="s">
        <v>483</v>
      </c>
      <c r="B32" s="276" t="s">
        <v>489</v>
      </c>
      <c r="C32" s="277"/>
      <c r="D32" s="278"/>
      <c r="E32" s="276" t="s">
        <v>490</v>
      </c>
      <c r="F32" s="277"/>
      <c r="G32" s="278"/>
      <c r="H32" s="217" t="s">
        <v>1</v>
      </c>
      <c r="I32" s="91">
        <v>1</v>
      </c>
      <c r="J32" s="291"/>
      <c r="K32" s="292"/>
      <c r="L32" s="292"/>
      <c r="M32" s="292"/>
      <c r="N32" s="293"/>
      <c r="O32" s="79"/>
      <c r="P32" s="79"/>
      <c r="Q32" s="79"/>
      <c r="R32" s="79"/>
      <c r="S32" s="79"/>
      <c r="T32" s="79"/>
      <c r="U32" s="79"/>
      <c r="V32" s="79"/>
      <c r="W32" s="79"/>
      <c r="X32" s="79"/>
      <c r="Y32" s="79"/>
      <c r="Z32" s="79"/>
      <c r="AA32" s="79"/>
      <c r="AB32" s="79"/>
      <c r="AC32" s="79"/>
      <c r="AD32" s="79"/>
      <c r="AE32" s="79"/>
      <c r="AF32" s="79"/>
      <c r="AG32" s="79"/>
      <c r="AH32" s="79"/>
    </row>
    <row r="33" spans="1:34" ht="36.75" customHeight="1">
      <c r="A33" s="284"/>
      <c r="B33" s="279"/>
      <c r="C33" s="280"/>
      <c r="D33" s="281"/>
      <c r="E33" s="279"/>
      <c r="F33" s="280"/>
      <c r="G33" s="281"/>
      <c r="H33" s="217" t="s">
        <v>0</v>
      </c>
      <c r="I33" s="91">
        <v>0</v>
      </c>
      <c r="J33" s="291"/>
      <c r="K33" s="292"/>
      <c r="L33" s="292"/>
      <c r="M33" s="292"/>
      <c r="N33" s="293"/>
      <c r="O33" s="79"/>
      <c r="P33" s="79"/>
      <c r="Q33" s="79"/>
      <c r="R33" s="79"/>
      <c r="S33" s="79"/>
      <c r="T33" s="79"/>
      <c r="U33" s="79"/>
      <c r="V33" s="79"/>
      <c r="W33" s="79"/>
      <c r="X33" s="79"/>
      <c r="Y33" s="79"/>
      <c r="Z33" s="79"/>
      <c r="AA33" s="79"/>
      <c r="AB33" s="79"/>
      <c r="AC33" s="79"/>
      <c r="AD33" s="79"/>
      <c r="AE33" s="79"/>
      <c r="AF33" s="79"/>
      <c r="AG33" s="79"/>
      <c r="AH33" s="79"/>
    </row>
    <row r="34" spans="1:34" ht="59.25" customHeight="1">
      <c r="A34" s="283" t="s">
        <v>491</v>
      </c>
      <c r="B34" s="276" t="s">
        <v>492</v>
      </c>
      <c r="C34" s="277"/>
      <c r="D34" s="278"/>
      <c r="E34" s="285" t="s">
        <v>493</v>
      </c>
      <c r="F34" s="277"/>
      <c r="G34" s="278"/>
      <c r="H34" s="217" t="s">
        <v>1</v>
      </c>
      <c r="I34" s="91">
        <v>1</v>
      </c>
      <c r="J34" s="291"/>
      <c r="K34" s="292"/>
      <c r="L34" s="292"/>
      <c r="M34" s="292"/>
      <c r="N34" s="293"/>
      <c r="O34" s="79"/>
      <c r="P34" s="79"/>
      <c r="Q34" s="79"/>
      <c r="R34" s="79"/>
      <c r="S34" s="79"/>
      <c r="T34" s="79"/>
      <c r="U34" s="79"/>
      <c r="V34" s="79"/>
      <c r="W34" s="79"/>
      <c r="X34" s="79"/>
      <c r="Y34" s="79"/>
      <c r="Z34" s="79"/>
      <c r="AA34" s="79"/>
      <c r="AB34" s="79"/>
      <c r="AC34" s="79"/>
      <c r="AD34" s="79"/>
      <c r="AE34" s="79"/>
      <c r="AF34" s="79"/>
      <c r="AG34" s="79"/>
      <c r="AH34" s="79"/>
    </row>
    <row r="35" spans="1:34" ht="59.25" customHeight="1">
      <c r="A35" s="284"/>
      <c r="B35" s="279"/>
      <c r="C35" s="280"/>
      <c r="D35" s="281"/>
      <c r="E35" s="279"/>
      <c r="F35" s="280"/>
      <c r="G35" s="281"/>
      <c r="H35" s="217" t="s">
        <v>0</v>
      </c>
      <c r="I35" s="91">
        <v>0</v>
      </c>
      <c r="J35" s="279"/>
      <c r="K35" s="280"/>
      <c r="L35" s="280"/>
      <c r="M35" s="280"/>
      <c r="N35" s="281"/>
      <c r="O35" s="79"/>
      <c r="P35" s="79"/>
      <c r="Q35" s="79"/>
      <c r="R35" s="79"/>
      <c r="S35" s="79"/>
      <c r="T35" s="79"/>
      <c r="U35" s="79"/>
      <c r="V35" s="79"/>
      <c r="W35" s="79"/>
      <c r="X35" s="79"/>
      <c r="Y35" s="79"/>
      <c r="Z35" s="79"/>
      <c r="AA35" s="79"/>
      <c r="AB35" s="79"/>
      <c r="AC35" s="79"/>
      <c r="AD35" s="79"/>
      <c r="AE35" s="79"/>
      <c r="AF35" s="79"/>
      <c r="AG35" s="79"/>
      <c r="AH35" s="79"/>
    </row>
    <row r="36" spans="1:34" ht="92.25" customHeight="1">
      <c r="A36" s="273" t="s">
        <v>494</v>
      </c>
      <c r="B36" s="274"/>
      <c r="C36" s="274"/>
      <c r="D36" s="274"/>
      <c r="E36" s="274"/>
      <c r="F36" s="274"/>
      <c r="G36" s="274"/>
      <c r="H36" s="274"/>
      <c r="I36" s="274"/>
      <c r="J36" s="274"/>
      <c r="K36" s="274"/>
      <c r="L36" s="274"/>
      <c r="M36" s="274"/>
      <c r="N36" s="275"/>
      <c r="O36" s="170"/>
      <c r="P36" s="79"/>
      <c r="Q36" s="79"/>
      <c r="R36" s="79"/>
      <c r="S36" s="79"/>
      <c r="T36" s="79"/>
      <c r="U36" s="79"/>
      <c r="V36" s="79"/>
      <c r="W36" s="79"/>
      <c r="X36" s="79"/>
      <c r="Y36" s="79"/>
      <c r="Z36" s="79"/>
      <c r="AA36" s="79"/>
      <c r="AB36" s="79"/>
      <c r="AC36" s="79"/>
      <c r="AD36" s="79"/>
      <c r="AE36" s="79"/>
      <c r="AF36" s="79"/>
      <c r="AG36" s="79"/>
      <c r="AH36" s="79"/>
    </row>
    <row r="37" spans="1:34" ht="15.75" customHeight="1">
      <c r="A37" s="79"/>
      <c r="B37" s="79"/>
      <c r="C37" s="79"/>
      <c r="D37" s="79"/>
      <c r="E37" s="79"/>
      <c r="F37" s="79"/>
      <c r="G37" s="79"/>
      <c r="H37" s="79"/>
      <c r="I37" s="79"/>
      <c r="J37" s="130"/>
      <c r="K37" s="130"/>
      <c r="L37" s="79"/>
      <c r="M37" s="79"/>
      <c r="N37" s="79"/>
      <c r="O37" s="79"/>
      <c r="P37" s="79"/>
      <c r="Q37" s="79"/>
      <c r="R37" s="79"/>
      <c r="S37" s="79"/>
      <c r="T37" s="79"/>
      <c r="U37" s="79"/>
      <c r="V37" s="79"/>
      <c r="W37" s="79"/>
      <c r="X37" s="79"/>
      <c r="Y37" s="79"/>
      <c r="Z37" s="79"/>
      <c r="AA37" s="79"/>
      <c r="AB37" s="79"/>
      <c r="AC37" s="79"/>
      <c r="AD37" s="79"/>
      <c r="AE37" s="79"/>
      <c r="AF37" s="79"/>
      <c r="AG37" s="79"/>
      <c r="AH37" s="79"/>
    </row>
    <row r="38" spans="1:34" ht="15.75" customHeight="1">
      <c r="A38" s="79"/>
      <c r="B38" s="79"/>
      <c r="C38" s="79"/>
      <c r="D38" s="79"/>
      <c r="E38" s="79"/>
      <c r="F38" s="79"/>
      <c r="G38" s="79"/>
      <c r="H38" s="79"/>
      <c r="I38" s="79"/>
      <c r="J38" s="130"/>
      <c r="K38" s="130"/>
      <c r="L38" s="79"/>
      <c r="M38" s="79"/>
      <c r="N38" s="79"/>
      <c r="O38" s="79"/>
      <c r="P38" s="79"/>
      <c r="Q38" s="79"/>
      <c r="R38" s="79"/>
      <c r="S38" s="79"/>
      <c r="T38" s="79"/>
      <c r="U38" s="79"/>
      <c r="V38" s="79"/>
      <c r="W38" s="79"/>
      <c r="X38" s="79"/>
      <c r="Y38" s="79"/>
      <c r="Z38" s="79"/>
      <c r="AA38" s="79"/>
      <c r="AB38" s="79"/>
      <c r="AC38" s="79"/>
      <c r="AD38" s="79"/>
      <c r="AE38" s="79"/>
      <c r="AF38" s="79"/>
      <c r="AG38" s="79"/>
      <c r="AH38" s="79"/>
    </row>
    <row r="39" spans="1:34" ht="15.75" customHeight="1">
      <c r="A39" s="79"/>
      <c r="B39" s="79"/>
      <c r="C39" s="79"/>
      <c r="D39" s="79"/>
      <c r="E39" s="79"/>
      <c r="F39" s="79"/>
      <c r="G39" s="79"/>
      <c r="H39" s="79"/>
      <c r="I39" s="79"/>
      <c r="J39" s="130"/>
      <c r="K39" s="130"/>
      <c r="L39" s="79"/>
      <c r="M39" s="79"/>
      <c r="N39" s="79"/>
      <c r="O39" s="79"/>
      <c r="P39" s="79"/>
      <c r="Q39" s="79"/>
      <c r="R39" s="79"/>
      <c r="S39" s="79"/>
      <c r="T39" s="79"/>
      <c r="U39" s="79"/>
      <c r="V39" s="79"/>
      <c r="W39" s="79"/>
      <c r="X39" s="79"/>
      <c r="Y39" s="79"/>
      <c r="Z39" s="79"/>
      <c r="AA39" s="79"/>
      <c r="AB39" s="79"/>
      <c r="AC39" s="79"/>
      <c r="AD39" s="79"/>
      <c r="AE39" s="79"/>
      <c r="AF39" s="79"/>
      <c r="AG39" s="79"/>
      <c r="AH39" s="79"/>
    </row>
    <row r="40" spans="1:34" ht="15.75" customHeight="1">
      <c r="A40" s="79"/>
      <c r="B40" s="79"/>
      <c r="C40" s="79"/>
      <c r="D40" s="79"/>
      <c r="E40" s="79"/>
      <c r="F40" s="79"/>
      <c r="G40" s="79"/>
      <c r="H40" s="79"/>
      <c r="I40" s="79"/>
      <c r="J40" s="130"/>
      <c r="K40" s="130"/>
      <c r="L40" s="79"/>
      <c r="M40" s="79"/>
      <c r="N40" s="79"/>
      <c r="O40" s="79"/>
      <c r="P40" s="79"/>
      <c r="Q40" s="79"/>
      <c r="R40" s="79"/>
      <c r="S40" s="79"/>
      <c r="T40" s="79"/>
      <c r="U40" s="79"/>
      <c r="V40" s="79"/>
      <c r="W40" s="79"/>
      <c r="X40" s="79"/>
      <c r="Y40" s="79"/>
      <c r="Z40" s="79"/>
      <c r="AA40" s="79"/>
      <c r="AB40" s="79"/>
      <c r="AC40" s="79"/>
      <c r="AD40" s="79"/>
      <c r="AE40" s="79"/>
      <c r="AF40" s="79"/>
      <c r="AG40" s="79"/>
      <c r="AH40" s="79"/>
    </row>
    <row r="41" spans="1:34" ht="15.75" customHeight="1">
      <c r="A41" s="79"/>
      <c r="B41" s="79"/>
      <c r="C41" s="79"/>
      <c r="D41" s="79"/>
      <c r="E41" s="79"/>
      <c r="F41" s="79"/>
      <c r="G41" s="79"/>
      <c r="H41" s="79"/>
      <c r="I41" s="79"/>
      <c r="J41" s="130"/>
      <c r="K41" s="130"/>
      <c r="L41" s="79"/>
      <c r="M41" s="79"/>
      <c r="N41" s="79"/>
      <c r="O41" s="79"/>
      <c r="P41" s="79"/>
      <c r="Q41" s="79"/>
      <c r="R41" s="79"/>
      <c r="S41" s="79"/>
      <c r="T41" s="79"/>
      <c r="U41" s="79"/>
      <c r="V41" s="79"/>
      <c r="W41" s="79"/>
      <c r="X41" s="79"/>
      <c r="Y41" s="79"/>
      <c r="Z41" s="79"/>
      <c r="AA41" s="79"/>
      <c r="AB41" s="79"/>
      <c r="AC41" s="79"/>
      <c r="AD41" s="79"/>
      <c r="AE41" s="79"/>
      <c r="AF41" s="79"/>
      <c r="AG41" s="79"/>
      <c r="AH41" s="79"/>
    </row>
    <row r="42" spans="1:34" ht="15.75" customHeight="1">
      <c r="A42" s="79"/>
      <c r="B42" s="79"/>
      <c r="C42" s="79"/>
      <c r="D42" s="79"/>
      <c r="E42" s="79"/>
      <c r="F42" s="79"/>
      <c r="G42" s="79"/>
      <c r="H42" s="79"/>
      <c r="I42" s="79"/>
      <c r="J42" s="130"/>
      <c r="K42" s="130"/>
      <c r="L42" s="79"/>
      <c r="M42" s="79"/>
      <c r="N42" s="79"/>
      <c r="O42" s="79"/>
      <c r="P42" s="79"/>
      <c r="Q42" s="79"/>
      <c r="R42" s="79"/>
      <c r="S42" s="79"/>
      <c r="T42" s="79"/>
      <c r="U42" s="79"/>
      <c r="V42" s="79"/>
      <c r="W42" s="79"/>
      <c r="X42" s="79"/>
      <c r="Y42" s="79"/>
      <c r="Z42" s="79"/>
      <c r="AA42" s="79"/>
      <c r="AB42" s="79"/>
      <c r="AC42" s="79"/>
      <c r="AD42" s="79"/>
      <c r="AE42" s="79"/>
      <c r="AF42" s="79"/>
      <c r="AG42" s="79"/>
      <c r="AH42" s="79"/>
    </row>
    <row r="43" spans="1:34" ht="15.75" customHeight="1">
      <c r="A43" s="79"/>
      <c r="B43" s="79"/>
      <c r="C43" s="79"/>
      <c r="D43" s="79"/>
      <c r="E43" s="79"/>
      <c r="F43" s="79"/>
      <c r="G43" s="79"/>
      <c r="H43" s="79"/>
      <c r="I43" s="79"/>
      <c r="J43" s="130"/>
      <c r="K43" s="130"/>
      <c r="L43" s="79"/>
      <c r="M43" s="79"/>
      <c r="N43" s="79"/>
      <c r="O43" s="79"/>
      <c r="P43" s="79"/>
      <c r="Q43" s="79"/>
      <c r="R43" s="79"/>
      <c r="S43" s="79"/>
      <c r="T43" s="79"/>
      <c r="U43" s="79"/>
      <c r="V43" s="79"/>
      <c r="W43" s="79"/>
      <c r="X43" s="79"/>
      <c r="Y43" s="79"/>
      <c r="Z43" s="79"/>
      <c r="AA43" s="79"/>
      <c r="AB43" s="79"/>
      <c r="AC43" s="79"/>
      <c r="AD43" s="79"/>
      <c r="AE43" s="79"/>
      <c r="AF43" s="79"/>
      <c r="AG43" s="79"/>
      <c r="AH43" s="79"/>
    </row>
    <row r="44" spans="1:34" ht="15.75" customHeight="1">
      <c r="A44" s="79"/>
      <c r="B44" s="79"/>
      <c r="C44" s="79"/>
      <c r="D44" s="79"/>
      <c r="E44" s="79"/>
      <c r="F44" s="79"/>
      <c r="G44" s="79"/>
      <c r="H44" s="79"/>
      <c r="I44" s="79"/>
      <c r="J44" s="130"/>
      <c r="K44" s="130"/>
      <c r="L44" s="79"/>
      <c r="M44" s="79"/>
      <c r="N44" s="79"/>
      <c r="O44" s="79"/>
      <c r="P44" s="79"/>
      <c r="Q44" s="79"/>
      <c r="R44" s="79"/>
      <c r="S44" s="79"/>
      <c r="T44" s="79"/>
      <c r="U44" s="79"/>
      <c r="V44" s="79"/>
      <c r="W44" s="79"/>
      <c r="X44" s="79"/>
      <c r="Y44" s="79"/>
      <c r="Z44" s="79"/>
      <c r="AA44" s="79"/>
      <c r="AB44" s="79"/>
      <c r="AC44" s="79"/>
      <c r="AD44" s="79"/>
      <c r="AE44" s="79"/>
      <c r="AF44" s="79"/>
      <c r="AG44" s="79"/>
      <c r="AH44" s="79"/>
    </row>
    <row r="45" spans="1:34" ht="15.75" customHeight="1">
      <c r="A45" s="79"/>
      <c r="B45" s="79"/>
      <c r="C45" s="79"/>
      <c r="D45" s="79"/>
      <c r="E45" s="79"/>
      <c r="F45" s="79"/>
      <c r="G45" s="79"/>
      <c r="H45" s="79"/>
      <c r="I45" s="79"/>
      <c r="J45" s="130"/>
      <c r="K45" s="130"/>
      <c r="L45" s="79"/>
      <c r="M45" s="79"/>
      <c r="N45" s="79"/>
      <c r="O45" s="79"/>
      <c r="P45" s="79"/>
      <c r="Q45" s="79"/>
      <c r="R45" s="79"/>
      <c r="S45" s="79"/>
      <c r="T45" s="79"/>
      <c r="U45" s="79"/>
      <c r="V45" s="79"/>
      <c r="W45" s="79"/>
      <c r="X45" s="79"/>
      <c r="Y45" s="79"/>
      <c r="Z45" s="79"/>
      <c r="AA45" s="79"/>
      <c r="AB45" s="79"/>
      <c r="AC45" s="79"/>
      <c r="AD45" s="79"/>
      <c r="AE45" s="79"/>
      <c r="AF45" s="79"/>
      <c r="AG45" s="79"/>
      <c r="AH45" s="79"/>
    </row>
    <row r="46" spans="1:34" ht="15.75" customHeight="1">
      <c r="A46" s="79"/>
      <c r="B46" s="79"/>
      <c r="C46" s="79"/>
      <c r="D46" s="79"/>
      <c r="E46" s="79"/>
      <c r="F46" s="79"/>
      <c r="G46" s="79"/>
      <c r="H46" s="79"/>
      <c r="I46" s="79"/>
      <c r="J46" s="130"/>
      <c r="K46" s="130"/>
      <c r="L46" s="79"/>
      <c r="M46" s="79"/>
      <c r="N46" s="79"/>
      <c r="O46" s="79"/>
      <c r="P46" s="79"/>
      <c r="Q46" s="79"/>
      <c r="R46" s="79"/>
      <c r="S46" s="79"/>
      <c r="T46" s="79"/>
      <c r="U46" s="79"/>
      <c r="V46" s="79"/>
      <c r="W46" s="79"/>
      <c r="X46" s="79"/>
      <c r="Y46" s="79"/>
      <c r="Z46" s="79"/>
      <c r="AA46" s="79"/>
      <c r="AB46" s="79"/>
      <c r="AC46" s="79"/>
      <c r="AD46" s="79"/>
      <c r="AE46" s="79"/>
      <c r="AF46" s="79"/>
      <c r="AG46" s="79"/>
      <c r="AH46" s="79"/>
    </row>
    <row r="47" spans="1:34" ht="15.75" customHeight="1">
      <c r="A47" s="79"/>
      <c r="B47" s="79"/>
      <c r="C47" s="79"/>
      <c r="D47" s="79"/>
      <c r="E47" s="79"/>
      <c r="F47" s="79"/>
      <c r="G47" s="79"/>
      <c r="H47" s="79"/>
      <c r="I47" s="79"/>
      <c r="J47" s="130"/>
      <c r="K47" s="130"/>
      <c r="L47" s="79"/>
      <c r="M47" s="79"/>
      <c r="N47" s="79"/>
      <c r="O47" s="79"/>
      <c r="P47" s="79"/>
      <c r="Q47" s="79"/>
      <c r="R47" s="79"/>
      <c r="S47" s="79"/>
      <c r="T47" s="79"/>
      <c r="U47" s="79"/>
      <c r="V47" s="79"/>
      <c r="W47" s="79"/>
      <c r="X47" s="79"/>
      <c r="Y47" s="79"/>
      <c r="Z47" s="79"/>
      <c r="AA47" s="79"/>
      <c r="AB47" s="79"/>
      <c r="AC47" s="79"/>
      <c r="AD47" s="79"/>
      <c r="AE47" s="79"/>
      <c r="AF47" s="79"/>
      <c r="AG47" s="79"/>
      <c r="AH47" s="79"/>
    </row>
    <row r="48" spans="1:34" ht="15.75" customHeight="1">
      <c r="A48" s="79"/>
      <c r="B48" s="79"/>
      <c r="C48" s="79"/>
      <c r="D48" s="79"/>
      <c r="E48" s="79"/>
      <c r="F48" s="79"/>
      <c r="G48" s="79"/>
      <c r="H48" s="79"/>
      <c r="I48" s="79"/>
      <c r="J48" s="130"/>
      <c r="K48" s="130"/>
      <c r="L48" s="79"/>
      <c r="M48" s="79"/>
      <c r="N48" s="79"/>
      <c r="O48" s="79"/>
      <c r="P48" s="79"/>
      <c r="Q48" s="79"/>
      <c r="R48" s="79"/>
      <c r="S48" s="79"/>
      <c r="T48" s="79"/>
      <c r="U48" s="79"/>
      <c r="V48" s="79"/>
      <c r="W48" s="79"/>
      <c r="X48" s="79"/>
      <c r="Y48" s="79"/>
      <c r="Z48" s="79"/>
      <c r="AA48" s="79"/>
      <c r="AB48" s="79"/>
      <c r="AC48" s="79"/>
      <c r="AD48" s="79"/>
      <c r="AE48" s="79"/>
      <c r="AF48" s="79"/>
      <c r="AG48" s="79"/>
      <c r="AH48" s="79"/>
    </row>
    <row r="49" spans="1:34" ht="15.75" customHeight="1">
      <c r="A49" s="79"/>
      <c r="B49" s="79"/>
      <c r="C49" s="79"/>
      <c r="D49" s="79"/>
      <c r="E49" s="79"/>
      <c r="F49" s="79"/>
      <c r="G49" s="79"/>
      <c r="H49" s="79"/>
      <c r="I49" s="79"/>
      <c r="J49" s="130"/>
      <c r="K49" s="130"/>
      <c r="L49" s="79"/>
      <c r="M49" s="79"/>
      <c r="N49" s="79"/>
      <c r="O49" s="79"/>
      <c r="P49" s="79"/>
      <c r="Q49" s="79"/>
      <c r="R49" s="79"/>
      <c r="S49" s="79"/>
      <c r="T49" s="79"/>
      <c r="U49" s="79"/>
      <c r="V49" s="79"/>
      <c r="W49" s="79"/>
      <c r="X49" s="79"/>
      <c r="Y49" s="79"/>
      <c r="Z49" s="79"/>
      <c r="AA49" s="79"/>
      <c r="AB49" s="79"/>
      <c r="AC49" s="79"/>
      <c r="AD49" s="79"/>
      <c r="AE49" s="79"/>
      <c r="AF49" s="79"/>
      <c r="AG49" s="79"/>
      <c r="AH49" s="79"/>
    </row>
    <row r="50" spans="1:34" ht="15.75" customHeight="1">
      <c r="A50" s="79"/>
      <c r="B50" s="79"/>
      <c r="C50" s="79"/>
      <c r="D50" s="79"/>
      <c r="E50" s="79"/>
      <c r="F50" s="79"/>
      <c r="G50" s="79"/>
      <c r="H50" s="79"/>
      <c r="I50" s="79"/>
      <c r="J50" s="130"/>
      <c r="K50" s="130"/>
      <c r="L50" s="79"/>
      <c r="M50" s="79"/>
      <c r="N50" s="79"/>
      <c r="O50" s="79"/>
      <c r="P50" s="79"/>
      <c r="Q50" s="79"/>
      <c r="R50" s="79"/>
      <c r="S50" s="79"/>
      <c r="T50" s="79"/>
      <c r="U50" s="79"/>
      <c r="V50" s="79"/>
      <c r="W50" s="79"/>
      <c r="X50" s="79"/>
      <c r="Y50" s="79"/>
      <c r="Z50" s="79"/>
      <c r="AA50" s="79"/>
      <c r="AB50" s="79"/>
      <c r="AC50" s="79"/>
      <c r="AD50" s="79"/>
      <c r="AE50" s="79"/>
      <c r="AF50" s="79"/>
      <c r="AG50" s="79"/>
      <c r="AH50" s="79"/>
    </row>
    <row r="51" spans="1:34" ht="15.75" customHeight="1">
      <c r="A51" s="79"/>
      <c r="B51" s="79"/>
      <c r="C51" s="79"/>
      <c r="D51" s="79"/>
      <c r="E51" s="79"/>
      <c r="F51" s="79"/>
      <c r="G51" s="79"/>
      <c r="H51" s="79"/>
      <c r="I51" s="79"/>
      <c r="J51" s="130"/>
      <c r="K51" s="130"/>
      <c r="L51" s="79"/>
      <c r="M51" s="79"/>
      <c r="N51" s="79"/>
      <c r="O51" s="79"/>
      <c r="P51" s="79"/>
      <c r="Q51" s="79"/>
      <c r="R51" s="79"/>
      <c r="S51" s="79"/>
      <c r="T51" s="79"/>
      <c r="U51" s="79"/>
      <c r="V51" s="79"/>
      <c r="W51" s="79"/>
      <c r="X51" s="79"/>
      <c r="Y51" s="79"/>
      <c r="Z51" s="79"/>
      <c r="AA51" s="79"/>
      <c r="AB51" s="79"/>
      <c r="AC51" s="79"/>
      <c r="AD51" s="79"/>
      <c r="AE51" s="79"/>
      <c r="AF51" s="79"/>
      <c r="AG51" s="79"/>
      <c r="AH51" s="79"/>
    </row>
    <row r="52" spans="1:34" ht="15.75" customHeight="1">
      <c r="A52" s="79"/>
      <c r="B52" s="79"/>
      <c r="C52" s="79"/>
      <c r="D52" s="79"/>
      <c r="E52" s="79"/>
      <c r="F52" s="79"/>
      <c r="G52" s="79"/>
      <c r="H52" s="79"/>
      <c r="I52" s="79"/>
      <c r="J52" s="130"/>
      <c r="K52" s="130"/>
      <c r="L52" s="79"/>
      <c r="M52" s="79"/>
      <c r="N52" s="79"/>
      <c r="O52" s="79"/>
      <c r="P52" s="79"/>
      <c r="Q52" s="79"/>
      <c r="R52" s="79"/>
      <c r="S52" s="79"/>
      <c r="T52" s="79"/>
      <c r="U52" s="79"/>
      <c r="V52" s="79"/>
      <c r="W52" s="79"/>
      <c r="X52" s="79"/>
      <c r="Y52" s="79"/>
      <c r="Z52" s="79"/>
      <c r="AA52" s="79"/>
      <c r="AB52" s="79"/>
      <c r="AC52" s="79"/>
      <c r="AD52" s="79"/>
      <c r="AE52" s="79"/>
      <c r="AF52" s="79"/>
      <c r="AG52" s="79"/>
      <c r="AH52" s="79"/>
    </row>
    <row r="53" spans="1:34" ht="15.75" customHeight="1">
      <c r="A53" s="79"/>
      <c r="B53" s="79"/>
      <c r="C53" s="79"/>
      <c r="D53" s="79"/>
      <c r="E53" s="79"/>
      <c r="F53" s="79"/>
      <c r="G53" s="79"/>
      <c r="H53" s="79"/>
      <c r="I53" s="79"/>
      <c r="J53" s="130"/>
      <c r="K53" s="130"/>
      <c r="L53" s="79"/>
      <c r="M53" s="79"/>
      <c r="N53" s="79"/>
      <c r="O53" s="79"/>
      <c r="P53" s="79"/>
      <c r="Q53" s="79"/>
      <c r="R53" s="79"/>
      <c r="S53" s="79"/>
      <c r="T53" s="79"/>
      <c r="U53" s="79"/>
      <c r="V53" s="79"/>
      <c r="W53" s="79"/>
      <c r="X53" s="79"/>
      <c r="Y53" s="79"/>
      <c r="Z53" s="79"/>
      <c r="AA53" s="79"/>
      <c r="AB53" s="79"/>
      <c r="AC53" s="79"/>
      <c r="AD53" s="79"/>
      <c r="AE53" s="79"/>
      <c r="AF53" s="79"/>
      <c r="AG53" s="79"/>
      <c r="AH53" s="79"/>
    </row>
    <row r="54" spans="1:34" ht="15.75" customHeight="1">
      <c r="A54" s="79"/>
      <c r="B54" s="79"/>
      <c r="C54" s="79"/>
      <c r="D54" s="79"/>
      <c r="E54" s="79"/>
      <c r="F54" s="79"/>
      <c r="G54" s="79"/>
      <c r="H54" s="79"/>
      <c r="I54" s="79"/>
      <c r="J54" s="130"/>
      <c r="K54" s="130"/>
      <c r="L54" s="79"/>
      <c r="M54" s="79"/>
      <c r="N54" s="79"/>
      <c r="O54" s="79"/>
      <c r="P54" s="79"/>
      <c r="Q54" s="79"/>
      <c r="R54" s="79"/>
      <c r="S54" s="79"/>
      <c r="T54" s="79"/>
      <c r="U54" s="79"/>
      <c r="V54" s="79"/>
      <c r="W54" s="79"/>
      <c r="X54" s="79"/>
      <c r="Y54" s="79"/>
      <c r="Z54" s="79"/>
      <c r="AA54" s="79"/>
      <c r="AB54" s="79"/>
      <c r="AC54" s="79"/>
      <c r="AD54" s="79"/>
      <c r="AE54" s="79"/>
      <c r="AF54" s="79"/>
      <c r="AG54" s="79"/>
      <c r="AH54" s="79"/>
    </row>
    <row r="55" spans="1:34" ht="15.75" customHeight="1">
      <c r="A55" s="79"/>
      <c r="B55" s="79"/>
      <c r="C55" s="79"/>
      <c r="D55" s="79"/>
      <c r="E55" s="79"/>
      <c r="F55" s="79"/>
      <c r="G55" s="79"/>
      <c r="H55" s="79"/>
      <c r="I55" s="79"/>
      <c r="J55" s="130"/>
      <c r="K55" s="130"/>
      <c r="L55" s="79"/>
      <c r="M55" s="79"/>
      <c r="N55" s="79"/>
      <c r="O55" s="79"/>
      <c r="P55" s="79"/>
      <c r="Q55" s="79"/>
      <c r="R55" s="79"/>
      <c r="S55" s="79"/>
      <c r="T55" s="79"/>
      <c r="U55" s="79"/>
      <c r="V55" s="79"/>
      <c r="W55" s="79"/>
      <c r="X55" s="79"/>
      <c r="Y55" s="79"/>
      <c r="Z55" s="79"/>
      <c r="AA55" s="79"/>
      <c r="AB55" s="79"/>
      <c r="AC55" s="79"/>
      <c r="AD55" s="79"/>
      <c r="AE55" s="79"/>
      <c r="AF55" s="79"/>
      <c r="AG55" s="79"/>
      <c r="AH55" s="79"/>
    </row>
    <row r="56" spans="1:34" ht="15.75" customHeight="1">
      <c r="A56" s="79"/>
      <c r="B56" s="79"/>
      <c r="C56" s="79"/>
      <c r="D56" s="79"/>
      <c r="E56" s="79"/>
      <c r="F56" s="79"/>
      <c r="G56" s="79"/>
      <c r="H56" s="79"/>
      <c r="I56" s="79"/>
      <c r="J56" s="130"/>
      <c r="K56" s="130"/>
      <c r="L56" s="79"/>
      <c r="M56" s="79"/>
      <c r="N56" s="79"/>
      <c r="O56" s="79"/>
      <c r="P56" s="79"/>
      <c r="Q56" s="79"/>
      <c r="R56" s="79"/>
      <c r="S56" s="79"/>
      <c r="T56" s="79"/>
      <c r="U56" s="79"/>
      <c r="V56" s="79"/>
      <c r="W56" s="79"/>
      <c r="X56" s="79"/>
      <c r="Y56" s="79"/>
      <c r="Z56" s="79"/>
      <c r="AA56" s="79"/>
      <c r="AB56" s="79"/>
      <c r="AC56" s="79"/>
      <c r="AD56" s="79"/>
      <c r="AE56" s="79"/>
      <c r="AF56" s="79"/>
      <c r="AG56" s="79"/>
      <c r="AH56" s="79"/>
    </row>
    <row r="57" spans="1:34" ht="15.75" customHeight="1">
      <c r="A57" s="79"/>
      <c r="B57" s="79"/>
      <c r="C57" s="79"/>
      <c r="D57" s="79"/>
      <c r="E57" s="79"/>
      <c r="F57" s="79"/>
      <c r="G57" s="79"/>
      <c r="H57" s="79"/>
      <c r="I57" s="79"/>
      <c r="J57" s="130"/>
      <c r="K57" s="130"/>
      <c r="L57" s="79"/>
      <c r="M57" s="79"/>
      <c r="N57" s="79"/>
      <c r="O57" s="79"/>
      <c r="P57" s="79"/>
      <c r="Q57" s="79"/>
      <c r="R57" s="79"/>
      <c r="S57" s="79"/>
      <c r="T57" s="79"/>
      <c r="U57" s="79"/>
      <c r="V57" s="79"/>
      <c r="W57" s="79"/>
      <c r="X57" s="79"/>
      <c r="Y57" s="79"/>
      <c r="Z57" s="79"/>
      <c r="AA57" s="79"/>
      <c r="AB57" s="79"/>
      <c r="AC57" s="79"/>
      <c r="AD57" s="79"/>
      <c r="AE57" s="79"/>
      <c r="AF57" s="79"/>
      <c r="AG57" s="79"/>
      <c r="AH57" s="79"/>
    </row>
    <row r="58" spans="1:34" ht="15.75" customHeight="1">
      <c r="A58" s="79"/>
      <c r="B58" s="79"/>
      <c r="C58" s="79"/>
      <c r="D58" s="79"/>
      <c r="E58" s="79"/>
      <c r="F58" s="79"/>
      <c r="G58" s="79"/>
      <c r="H58" s="79"/>
      <c r="I58" s="79"/>
      <c r="J58" s="130"/>
      <c r="K58" s="130"/>
      <c r="L58" s="79"/>
      <c r="M58" s="79"/>
      <c r="N58" s="79"/>
      <c r="O58" s="79"/>
      <c r="P58" s="79"/>
      <c r="Q58" s="79"/>
      <c r="R58" s="79"/>
      <c r="S58" s="79"/>
      <c r="T58" s="79"/>
      <c r="U58" s="79"/>
      <c r="V58" s="79"/>
      <c r="W58" s="79"/>
      <c r="X58" s="79"/>
      <c r="Y58" s="79"/>
      <c r="Z58" s="79"/>
      <c r="AA58" s="79"/>
      <c r="AB58" s="79"/>
      <c r="AC58" s="79"/>
      <c r="AD58" s="79"/>
      <c r="AE58" s="79"/>
      <c r="AF58" s="79"/>
      <c r="AG58" s="79"/>
      <c r="AH58" s="79"/>
    </row>
    <row r="59" spans="1:34" ht="15.75" customHeight="1">
      <c r="A59" s="79"/>
      <c r="B59" s="79"/>
      <c r="C59" s="79"/>
      <c r="D59" s="79"/>
      <c r="E59" s="79"/>
      <c r="F59" s="79"/>
      <c r="G59" s="79"/>
      <c r="H59" s="79"/>
      <c r="I59" s="79"/>
      <c r="J59" s="130"/>
      <c r="K59" s="130"/>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5.75" customHeight="1">
      <c r="A60" s="79"/>
      <c r="B60" s="79"/>
      <c r="C60" s="79"/>
      <c r="D60" s="79"/>
      <c r="E60" s="79"/>
      <c r="F60" s="79"/>
      <c r="G60" s="79"/>
      <c r="H60" s="79"/>
      <c r="I60" s="79"/>
      <c r="J60" s="130"/>
      <c r="K60" s="130"/>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5.75" customHeight="1">
      <c r="A61" s="79"/>
      <c r="B61" s="79"/>
      <c r="C61" s="79"/>
      <c r="D61" s="79"/>
      <c r="E61" s="79"/>
      <c r="F61" s="79"/>
      <c r="G61" s="79"/>
      <c r="H61" s="79"/>
      <c r="I61" s="79"/>
      <c r="J61" s="130"/>
      <c r="K61" s="130"/>
      <c r="L61" s="79"/>
      <c r="M61" s="79"/>
      <c r="N61" s="79"/>
      <c r="O61" s="79"/>
      <c r="P61" s="79"/>
      <c r="Q61" s="79"/>
      <c r="R61" s="79"/>
      <c r="S61" s="79"/>
      <c r="T61" s="79"/>
      <c r="U61" s="79"/>
      <c r="V61" s="79"/>
      <c r="W61" s="79"/>
      <c r="X61" s="79"/>
      <c r="Y61" s="79"/>
      <c r="Z61" s="79"/>
      <c r="AA61" s="79"/>
      <c r="AB61" s="79"/>
      <c r="AC61" s="79"/>
      <c r="AD61" s="79"/>
      <c r="AE61" s="79"/>
      <c r="AF61" s="79"/>
      <c r="AG61" s="79"/>
      <c r="AH61" s="79"/>
    </row>
    <row r="62" spans="1:34" ht="15.75" customHeight="1">
      <c r="A62" s="79"/>
      <c r="B62" s="79"/>
      <c r="C62" s="79"/>
      <c r="D62" s="79"/>
      <c r="E62" s="79"/>
      <c r="F62" s="79"/>
      <c r="G62" s="79"/>
      <c r="H62" s="79"/>
      <c r="I62" s="79"/>
      <c r="J62" s="130"/>
      <c r="K62" s="130"/>
      <c r="L62" s="79"/>
      <c r="M62" s="79"/>
      <c r="N62" s="79"/>
      <c r="O62" s="79"/>
      <c r="P62" s="79"/>
      <c r="Q62" s="79"/>
      <c r="R62" s="79"/>
      <c r="S62" s="79"/>
      <c r="T62" s="79"/>
      <c r="U62" s="79"/>
      <c r="V62" s="79"/>
      <c r="W62" s="79"/>
      <c r="X62" s="79"/>
      <c r="Y62" s="79"/>
      <c r="Z62" s="79"/>
      <c r="AA62" s="79"/>
      <c r="AB62" s="79"/>
      <c r="AC62" s="79"/>
      <c r="AD62" s="79"/>
      <c r="AE62" s="79"/>
      <c r="AF62" s="79"/>
      <c r="AG62" s="79"/>
      <c r="AH62" s="79"/>
    </row>
    <row r="63" spans="1:34" ht="15.75" customHeight="1">
      <c r="A63" s="79"/>
      <c r="B63" s="79"/>
      <c r="C63" s="79"/>
      <c r="D63" s="79"/>
      <c r="E63" s="79"/>
      <c r="F63" s="79"/>
      <c r="G63" s="79"/>
      <c r="H63" s="79"/>
      <c r="I63" s="79"/>
      <c r="J63" s="130"/>
      <c r="K63" s="130"/>
      <c r="L63" s="79"/>
      <c r="M63" s="79"/>
      <c r="N63" s="79"/>
      <c r="O63" s="79"/>
      <c r="P63" s="79"/>
      <c r="Q63" s="79"/>
      <c r="R63" s="79"/>
      <c r="S63" s="79"/>
      <c r="T63" s="79"/>
      <c r="U63" s="79"/>
      <c r="V63" s="79"/>
      <c r="W63" s="79"/>
      <c r="X63" s="79"/>
      <c r="Y63" s="79"/>
      <c r="Z63" s="79"/>
      <c r="AA63" s="79"/>
      <c r="AB63" s="79"/>
      <c r="AC63" s="79"/>
      <c r="AD63" s="79"/>
      <c r="AE63" s="79"/>
      <c r="AF63" s="79"/>
      <c r="AG63" s="79"/>
      <c r="AH63" s="79"/>
    </row>
    <row r="64" spans="1:34" ht="15.75" customHeight="1">
      <c r="A64" s="79"/>
      <c r="B64" s="79"/>
      <c r="C64" s="79"/>
      <c r="D64" s="79"/>
      <c r="E64" s="79"/>
      <c r="F64" s="79"/>
      <c r="G64" s="79"/>
      <c r="H64" s="79"/>
      <c r="I64" s="79"/>
      <c r="J64" s="130"/>
      <c r="K64" s="130"/>
      <c r="L64" s="79"/>
      <c r="M64" s="79"/>
      <c r="N64" s="79"/>
      <c r="O64" s="79"/>
      <c r="P64" s="79"/>
      <c r="Q64" s="79"/>
      <c r="R64" s="79"/>
      <c r="S64" s="79"/>
      <c r="T64" s="79"/>
      <c r="U64" s="79"/>
      <c r="V64" s="79"/>
      <c r="W64" s="79"/>
      <c r="X64" s="79"/>
      <c r="Y64" s="79"/>
      <c r="Z64" s="79"/>
      <c r="AA64" s="79"/>
      <c r="AB64" s="79"/>
      <c r="AC64" s="79"/>
      <c r="AD64" s="79"/>
      <c r="AE64" s="79"/>
      <c r="AF64" s="79"/>
      <c r="AG64" s="79"/>
      <c r="AH64" s="79"/>
    </row>
    <row r="65" spans="1:34" ht="15.75" customHeight="1">
      <c r="A65" s="79"/>
      <c r="B65" s="79"/>
      <c r="C65" s="79"/>
      <c r="D65" s="79"/>
      <c r="E65" s="79"/>
      <c r="F65" s="79"/>
      <c r="G65" s="79"/>
      <c r="H65" s="79"/>
      <c r="I65" s="79"/>
      <c r="J65" s="130"/>
      <c r="K65" s="130"/>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c r="A66" s="79"/>
      <c r="B66" s="79"/>
      <c r="C66" s="79"/>
      <c r="D66" s="79"/>
      <c r="E66" s="79"/>
      <c r="F66" s="79"/>
      <c r="G66" s="79"/>
      <c r="H66" s="79"/>
      <c r="I66" s="79"/>
      <c r="J66" s="130"/>
      <c r="K66" s="130"/>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c r="A67" s="79"/>
      <c r="B67" s="79"/>
      <c r="C67" s="79"/>
      <c r="D67" s="79"/>
      <c r="E67" s="79"/>
      <c r="F67" s="79"/>
      <c r="G67" s="79"/>
      <c r="H67" s="79"/>
      <c r="I67" s="79"/>
      <c r="J67" s="130"/>
      <c r="K67" s="130"/>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c r="A68" s="79"/>
      <c r="B68" s="79"/>
      <c r="C68" s="79"/>
      <c r="D68" s="79"/>
      <c r="E68" s="79"/>
      <c r="F68" s="79"/>
      <c r="G68" s="79"/>
      <c r="H68" s="79"/>
      <c r="I68" s="79"/>
      <c r="J68" s="130"/>
      <c r="K68" s="130"/>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c r="A69" s="79"/>
      <c r="B69" s="79"/>
      <c r="C69" s="79"/>
      <c r="D69" s="79"/>
      <c r="E69" s="79"/>
      <c r="F69" s="79"/>
      <c r="G69" s="79"/>
      <c r="H69" s="79"/>
      <c r="I69" s="79"/>
      <c r="J69" s="130"/>
      <c r="K69" s="130"/>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c r="A70" s="79"/>
      <c r="B70" s="79"/>
      <c r="C70" s="79"/>
      <c r="D70" s="79"/>
      <c r="E70" s="79"/>
      <c r="F70" s="79"/>
      <c r="G70" s="79"/>
      <c r="H70" s="79"/>
      <c r="I70" s="79"/>
      <c r="J70" s="130"/>
      <c r="K70" s="130"/>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c r="A71" s="79"/>
      <c r="B71" s="79"/>
      <c r="C71" s="79"/>
      <c r="D71" s="79"/>
      <c r="E71" s="79"/>
      <c r="F71" s="79"/>
      <c r="G71" s="79"/>
      <c r="H71" s="79"/>
      <c r="I71" s="79"/>
      <c r="J71" s="130"/>
      <c r="K71" s="130"/>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c r="A72" s="79"/>
      <c r="B72" s="79"/>
      <c r="C72" s="79"/>
      <c r="D72" s="79"/>
      <c r="E72" s="79"/>
      <c r="F72" s="79"/>
      <c r="G72" s="79"/>
      <c r="H72" s="79"/>
      <c r="I72" s="79"/>
      <c r="J72" s="130"/>
      <c r="K72" s="130"/>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c r="A73" s="79"/>
      <c r="B73" s="79"/>
      <c r="C73" s="79"/>
      <c r="D73" s="79"/>
      <c r="E73" s="79"/>
      <c r="F73" s="79"/>
      <c r="G73" s="79"/>
      <c r="H73" s="79"/>
      <c r="I73" s="79"/>
      <c r="J73" s="130"/>
      <c r="K73" s="130"/>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c r="A74" s="79"/>
      <c r="B74" s="79"/>
      <c r="C74" s="79"/>
      <c r="D74" s="79"/>
      <c r="E74" s="79"/>
      <c r="F74" s="79"/>
      <c r="G74" s="79"/>
      <c r="H74" s="79"/>
      <c r="I74" s="79"/>
      <c r="J74" s="130"/>
      <c r="K74" s="130"/>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c r="A75" s="79"/>
      <c r="B75" s="79"/>
      <c r="C75" s="79"/>
      <c r="D75" s="79"/>
      <c r="E75" s="79"/>
      <c r="F75" s="79"/>
      <c r="G75" s="79"/>
      <c r="H75" s="79"/>
      <c r="I75" s="79"/>
      <c r="J75" s="130"/>
      <c r="K75" s="130"/>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c r="A76" s="79"/>
      <c r="B76" s="79"/>
      <c r="C76" s="79"/>
      <c r="D76" s="79"/>
      <c r="E76" s="79"/>
      <c r="F76" s="79"/>
      <c r="G76" s="79"/>
      <c r="H76" s="79"/>
      <c r="I76" s="79"/>
      <c r="J76" s="130"/>
      <c r="K76" s="130"/>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c r="A77" s="79"/>
      <c r="B77" s="79"/>
      <c r="C77" s="79"/>
      <c r="D77" s="79"/>
      <c r="E77" s="79"/>
      <c r="F77" s="79"/>
      <c r="G77" s="79"/>
      <c r="H77" s="79"/>
      <c r="I77" s="79"/>
      <c r="J77" s="130"/>
      <c r="K77" s="130"/>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c r="A78" s="79"/>
      <c r="B78" s="79"/>
      <c r="C78" s="79"/>
      <c r="D78" s="79"/>
      <c r="E78" s="79"/>
      <c r="F78" s="79"/>
      <c r="G78" s="79"/>
      <c r="H78" s="79"/>
      <c r="I78" s="79"/>
      <c r="J78" s="130"/>
      <c r="K78" s="130"/>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sheetData>
  <mergeCells count="83">
    <mergeCell ref="A1:A4"/>
    <mergeCell ref="B1:H2"/>
    <mergeCell ref="I1:L1"/>
    <mergeCell ref="M1:N4"/>
    <mergeCell ref="I2:L2"/>
    <mergeCell ref="B3:H4"/>
    <mergeCell ref="I3:L3"/>
    <mergeCell ref="I4:L4"/>
    <mergeCell ref="A5:N5"/>
    <mergeCell ref="A6:N6"/>
    <mergeCell ref="B7:N7"/>
    <mergeCell ref="B8:F8"/>
    <mergeCell ref="G8:I13"/>
    <mergeCell ref="J8:N8"/>
    <mergeCell ref="B12:F12"/>
    <mergeCell ref="K12:M12"/>
    <mergeCell ref="B13:F13"/>
    <mergeCell ref="K13:M13"/>
    <mergeCell ref="F14:I15"/>
    <mergeCell ref="P8:R8"/>
    <mergeCell ref="B9:F9"/>
    <mergeCell ref="K9:M9"/>
    <mergeCell ref="B10:F10"/>
    <mergeCell ref="K10:M10"/>
    <mergeCell ref="B11:F11"/>
    <mergeCell ref="K11:M11"/>
    <mergeCell ref="J14:K15"/>
    <mergeCell ref="L14:N14"/>
    <mergeCell ref="L15:L16"/>
    <mergeCell ref="M15:M16"/>
    <mergeCell ref="N15:N16"/>
    <mergeCell ref="A14:A16"/>
    <mergeCell ref="B14:B16"/>
    <mergeCell ref="C14:C16"/>
    <mergeCell ref="D14:D16"/>
    <mergeCell ref="E14:E16"/>
    <mergeCell ref="M17:M18"/>
    <mergeCell ref="N17:N18"/>
    <mergeCell ref="A19:A20"/>
    <mergeCell ref="C19:C20"/>
    <mergeCell ref="J19:J20"/>
    <mergeCell ref="K19:K20"/>
    <mergeCell ref="L19:L20"/>
    <mergeCell ref="M19:M20"/>
    <mergeCell ref="N19:N20"/>
    <mergeCell ref="A17:A18"/>
    <mergeCell ref="C17:C18"/>
    <mergeCell ref="J17:J18"/>
    <mergeCell ref="K17:K18"/>
    <mergeCell ref="L17:L18"/>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A28:A29"/>
    <mergeCell ref="B28:D29"/>
    <mergeCell ref="E28:G29"/>
    <mergeCell ref="J28:N35"/>
    <mergeCell ref="A30:A31"/>
    <mergeCell ref="A25:A26"/>
    <mergeCell ref="C25:C26"/>
    <mergeCell ref="B27:D27"/>
    <mergeCell ref="E27:H27"/>
    <mergeCell ref="J27:N27"/>
    <mergeCell ref="A36:N36"/>
    <mergeCell ref="B30:D31"/>
    <mergeCell ref="E30:G31"/>
    <mergeCell ref="A32:A33"/>
    <mergeCell ref="B32:D33"/>
    <mergeCell ref="E32:G33"/>
    <mergeCell ref="A34:A35"/>
    <mergeCell ref="B34:D35"/>
    <mergeCell ref="E34:G35"/>
  </mergeCells>
  <pageMargins left="0.7" right="0.7" top="0.75" bottom="0.75" header="0.3" footer="0.3"/>
  <drawing r:id="rId1"/>
  <legacyDrawing r:id="rId2"/>
  <oleObjects>
    <mc:AlternateContent xmlns:mc="http://schemas.openxmlformats.org/markup-compatibility/2006">
      <mc:Choice Requires="x14">
        <oleObject shapeId="48129" r:id="rId3">
          <objectPr defaultSize="0" autoPict="0" r:id="rId4">
            <anchor moveWithCells="1" sizeWithCells="1">
              <from>
                <xdr:col>0</xdr:col>
                <xdr:colOff>247650</xdr:colOff>
                <xdr:row>0</xdr:row>
                <xdr:rowOff>333375</xdr:rowOff>
              </from>
              <to>
                <xdr:col>0</xdr:col>
                <xdr:colOff>3571875</xdr:colOff>
                <xdr:row>2</xdr:row>
                <xdr:rowOff>314325</xdr:rowOff>
              </to>
            </anchor>
          </objectPr>
        </oleObject>
      </mc:Choice>
      <mc:Fallback>
        <oleObject shapeId="48129"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8"/>
  <sheetViews>
    <sheetView workbookViewId="0">
      <selection activeCell="H7" sqref="H7"/>
    </sheetView>
  </sheetViews>
  <sheetFormatPr baseColWidth="10" defaultRowHeight="15.75"/>
  <cols>
    <col min="1" max="1" width="11.42578125" style="60"/>
    <col min="2" max="2" width="11.140625" style="60" customWidth="1"/>
    <col min="3" max="3" width="76" style="62" customWidth="1"/>
    <col min="4" max="4" width="22.7109375" style="61" customWidth="1"/>
    <col min="5" max="16384" width="11.42578125" style="60"/>
  </cols>
  <sheetData>
    <row r="1" spans="2:4" ht="31.5">
      <c r="B1" s="75" t="s">
        <v>269</v>
      </c>
      <c r="C1" s="75" t="s">
        <v>268</v>
      </c>
      <c r="D1" s="74" t="s">
        <v>267</v>
      </c>
    </row>
    <row r="2" spans="2:4" ht="78.75">
      <c r="B2" s="66">
        <v>52</v>
      </c>
      <c r="C2" s="65" t="s">
        <v>266</v>
      </c>
      <c r="D2" s="64">
        <v>29750000</v>
      </c>
    </row>
    <row r="3" spans="2:4" ht="47.25">
      <c r="B3" s="66">
        <v>95</v>
      </c>
      <c r="C3" s="65" t="s">
        <v>265</v>
      </c>
      <c r="D3" s="64">
        <v>17850000</v>
      </c>
    </row>
    <row r="4" spans="2:4" ht="63">
      <c r="B4" s="66">
        <v>96</v>
      </c>
      <c r="C4" s="65" t="s">
        <v>264</v>
      </c>
      <c r="D4" s="64">
        <v>44450000</v>
      </c>
    </row>
    <row r="5" spans="2:4" ht="63">
      <c r="B5" s="66">
        <v>220</v>
      </c>
      <c r="C5" s="65" t="s">
        <v>263</v>
      </c>
      <c r="D5" s="64">
        <v>25200000</v>
      </c>
    </row>
    <row r="6" spans="2:4" ht="47.25">
      <c r="B6" s="66">
        <v>221</v>
      </c>
      <c r="C6" s="65" t="s">
        <v>262</v>
      </c>
      <c r="D6" s="64">
        <v>22400000</v>
      </c>
    </row>
    <row r="7" spans="2:4" ht="47.25">
      <c r="B7" s="66">
        <v>222</v>
      </c>
      <c r="C7" s="65" t="s">
        <v>261</v>
      </c>
      <c r="D7" s="64">
        <v>22400000</v>
      </c>
    </row>
    <row r="8" spans="2:4" ht="78.75">
      <c r="B8" s="66">
        <v>223</v>
      </c>
      <c r="C8" s="67" t="s">
        <v>260</v>
      </c>
      <c r="D8" s="64">
        <v>44450000</v>
      </c>
    </row>
    <row r="9" spans="2:4" ht="78.75">
      <c r="B9" s="66">
        <v>423</v>
      </c>
      <c r="C9" s="65" t="s">
        <v>259</v>
      </c>
      <c r="D9" s="64">
        <v>17850000</v>
      </c>
    </row>
    <row r="10" spans="2:4" ht="63">
      <c r="B10" s="66">
        <v>424</v>
      </c>
      <c r="C10" s="65" t="s">
        <v>258</v>
      </c>
      <c r="D10" s="64">
        <v>20300000</v>
      </c>
    </row>
    <row r="11" spans="2:4" ht="47.25">
      <c r="B11" s="66">
        <v>462</v>
      </c>
      <c r="C11" s="65" t="s">
        <v>257</v>
      </c>
      <c r="D11" s="64">
        <v>17850000</v>
      </c>
    </row>
    <row r="12" spans="2:4" ht="94.5">
      <c r="B12" s="66">
        <v>463</v>
      </c>
      <c r="C12" s="65" t="s">
        <v>256</v>
      </c>
      <c r="D12" s="64">
        <v>29750000</v>
      </c>
    </row>
    <row r="13" spans="2:4" ht="63">
      <c r="B13" s="66">
        <v>492</v>
      </c>
      <c r="C13" s="65" t="s">
        <v>255</v>
      </c>
      <c r="D13" s="64">
        <v>1900000000</v>
      </c>
    </row>
    <row r="14" spans="2:4" ht="47.25">
      <c r="B14" s="66">
        <v>505</v>
      </c>
      <c r="C14" s="65" t="s">
        <v>254</v>
      </c>
      <c r="D14" s="64">
        <v>17850000</v>
      </c>
    </row>
    <row r="15" spans="2:4" ht="63">
      <c r="B15" s="66">
        <v>506</v>
      </c>
      <c r="C15" s="67" t="s">
        <v>253</v>
      </c>
      <c r="D15" s="64">
        <v>17850000</v>
      </c>
    </row>
    <row r="16" spans="2:4" ht="47.25">
      <c r="B16" s="66">
        <v>507</v>
      </c>
      <c r="C16" s="65" t="s">
        <v>252</v>
      </c>
      <c r="D16" s="64">
        <v>14329000</v>
      </c>
    </row>
    <row r="17" spans="2:4" ht="47.25">
      <c r="B17" s="66">
        <v>508</v>
      </c>
      <c r="C17" s="65" t="s">
        <v>251</v>
      </c>
      <c r="D17" s="64">
        <v>14329000</v>
      </c>
    </row>
    <row r="18" spans="2:4" ht="47.25">
      <c r="B18" s="66">
        <v>509</v>
      </c>
      <c r="C18" s="67" t="s">
        <v>250</v>
      </c>
      <c r="D18" s="64">
        <v>14329000</v>
      </c>
    </row>
    <row r="19" spans="2:4" ht="47.25">
      <c r="B19" s="66">
        <v>510</v>
      </c>
      <c r="C19" s="65" t="s">
        <v>249</v>
      </c>
      <c r="D19" s="64">
        <v>14329000</v>
      </c>
    </row>
    <row r="20" spans="2:4" ht="47.25">
      <c r="B20" s="66">
        <v>525</v>
      </c>
      <c r="C20" s="65" t="s">
        <v>248</v>
      </c>
      <c r="D20" s="64">
        <v>14329000</v>
      </c>
    </row>
    <row r="21" spans="2:4" ht="78.75">
      <c r="B21" s="66">
        <v>526</v>
      </c>
      <c r="C21" s="65" t="s">
        <v>247</v>
      </c>
      <c r="D21" s="64">
        <v>25200000</v>
      </c>
    </row>
    <row r="22" spans="2:4" ht="94.5">
      <c r="B22" s="66">
        <v>527</v>
      </c>
      <c r="C22" s="65" t="s">
        <v>246</v>
      </c>
      <c r="D22" s="64">
        <v>17850000</v>
      </c>
    </row>
    <row r="23" spans="2:4" ht="63">
      <c r="B23" s="66">
        <v>615</v>
      </c>
      <c r="C23" s="65" t="s">
        <v>245</v>
      </c>
      <c r="D23" s="64">
        <v>20300000</v>
      </c>
    </row>
    <row r="24" spans="2:4" ht="63">
      <c r="B24" s="66">
        <v>616</v>
      </c>
      <c r="C24" s="65" t="s">
        <v>244</v>
      </c>
      <c r="D24" s="64">
        <v>37100000</v>
      </c>
    </row>
    <row r="25" spans="2:4" ht="78.75">
      <c r="B25" s="66">
        <v>619</v>
      </c>
      <c r="C25" s="65" t="s">
        <v>243</v>
      </c>
      <c r="D25" s="68">
        <v>12271000</v>
      </c>
    </row>
    <row r="26" spans="2:4" ht="63">
      <c r="B26" s="66">
        <v>620</v>
      </c>
      <c r="C26" s="65" t="s">
        <v>242</v>
      </c>
      <c r="D26" s="64">
        <v>25200000</v>
      </c>
    </row>
    <row r="27" spans="2:4" ht="47.25">
      <c r="B27" s="66">
        <v>692</v>
      </c>
      <c r="C27" s="67" t="s">
        <v>241</v>
      </c>
      <c r="D27" s="64">
        <v>21315000</v>
      </c>
    </row>
    <row r="28" spans="2:4" ht="63">
      <c r="B28" s="66">
        <v>693</v>
      </c>
      <c r="C28" s="65" t="s">
        <v>240</v>
      </c>
      <c r="D28" s="64">
        <v>20300000</v>
      </c>
    </row>
    <row r="29" spans="2:4" ht="78.75">
      <c r="B29" s="66">
        <v>694</v>
      </c>
      <c r="C29" s="65" t="s">
        <v>239</v>
      </c>
      <c r="D29" s="64">
        <v>21600000</v>
      </c>
    </row>
    <row r="30" spans="2:4" ht="47.25">
      <c r="B30" s="73">
        <v>695</v>
      </c>
      <c r="C30" s="72" t="s">
        <v>238</v>
      </c>
      <c r="D30" s="71">
        <v>17850000</v>
      </c>
    </row>
    <row r="31" spans="2:4" ht="78.75">
      <c r="B31" s="66">
        <v>770</v>
      </c>
      <c r="C31" s="65" t="s">
        <v>237</v>
      </c>
      <c r="D31" s="64">
        <v>29750000</v>
      </c>
    </row>
    <row r="32" spans="2:4" ht="78.75">
      <c r="B32" s="73">
        <v>775</v>
      </c>
      <c r="C32" s="72" t="s">
        <v>236</v>
      </c>
      <c r="D32" s="71">
        <v>28500000</v>
      </c>
    </row>
    <row r="33" spans="2:4" ht="31.5">
      <c r="B33" s="66">
        <v>798</v>
      </c>
      <c r="C33" s="65" t="s">
        <v>235</v>
      </c>
      <c r="D33" s="70">
        <v>5903589</v>
      </c>
    </row>
    <row r="34" spans="2:4" ht="78.75">
      <c r="B34" s="66">
        <v>848</v>
      </c>
      <c r="C34" s="65" t="s">
        <v>234</v>
      </c>
      <c r="D34" s="69">
        <v>20300000</v>
      </c>
    </row>
    <row r="35" spans="2:4" ht="47.25">
      <c r="B35" s="66">
        <v>849</v>
      </c>
      <c r="C35" s="65" t="s">
        <v>233</v>
      </c>
      <c r="D35" s="64">
        <v>28500000</v>
      </c>
    </row>
    <row r="36" spans="2:4" ht="78.75">
      <c r="B36" s="66">
        <v>850</v>
      </c>
      <c r="C36" s="65" t="s">
        <v>232</v>
      </c>
      <c r="D36" s="64">
        <v>12271000</v>
      </c>
    </row>
    <row r="37" spans="2:4" ht="63">
      <c r="B37" s="66">
        <v>853</v>
      </c>
      <c r="C37" s="65" t="s">
        <v>231</v>
      </c>
      <c r="D37" s="64">
        <v>12271000</v>
      </c>
    </row>
    <row r="38" spans="2:4" ht="78.75">
      <c r="B38" s="66">
        <v>854</v>
      </c>
      <c r="C38" s="65" t="s">
        <v>230</v>
      </c>
      <c r="D38" s="64">
        <v>25200000</v>
      </c>
    </row>
    <row r="39" spans="2:4" ht="63">
      <c r="B39" s="66">
        <v>857</v>
      </c>
      <c r="C39" s="65" t="s">
        <v>229</v>
      </c>
      <c r="D39" s="64">
        <v>235004000</v>
      </c>
    </row>
    <row r="40" spans="2:4" ht="63">
      <c r="B40" s="66">
        <v>866</v>
      </c>
      <c r="C40" s="67" t="s">
        <v>228</v>
      </c>
      <c r="D40" s="64">
        <v>25200000</v>
      </c>
    </row>
    <row r="41" spans="2:4" ht="78.75">
      <c r="B41" s="66">
        <v>867</v>
      </c>
      <c r="C41" s="65" t="s">
        <v>227</v>
      </c>
      <c r="D41" s="68">
        <v>14329000</v>
      </c>
    </row>
    <row r="42" spans="2:4" ht="78.75">
      <c r="B42" s="66">
        <v>868</v>
      </c>
      <c r="C42" s="65" t="s">
        <v>226</v>
      </c>
      <c r="D42" s="64">
        <v>11445000</v>
      </c>
    </row>
    <row r="43" spans="2:4" ht="78.75">
      <c r="B43" s="66">
        <v>869</v>
      </c>
      <c r="C43" s="65" t="s">
        <v>225</v>
      </c>
      <c r="D43" s="64">
        <v>11445000</v>
      </c>
    </row>
    <row r="44" spans="2:4" ht="94.5">
      <c r="B44" s="66">
        <v>887</v>
      </c>
      <c r="C44" s="65" t="s">
        <v>224</v>
      </c>
      <c r="D44" s="64">
        <v>16062000</v>
      </c>
    </row>
    <row r="45" spans="2:4" ht="78.75">
      <c r="B45" s="66">
        <v>888</v>
      </c>
      <c r="C45" s="65" t="s">
        <v>223</v>
      </c>
      <c r="D45" s="64">
        <v>11690000</v>
      </c>
    </row>
    <row r="46" spans="2:4" ht="63">
      <c r="B46" s="66">
        <v>889</v>
      </c>
      <c r="C46" s="67" t="s">
        <v>222</v>
      </c>
      <c r="D46" s="64">
        <v>20300000</v>
      </c>
    </row>
    <row r="47" spans="2:4" ht="63">
      <c r="B47" s="66">
        <v>890</v>
      </c>
      <c r="C47" s="65" t="s">
        <v>221</v>
      </c>
      <c r="D47" s="64">
        <v>14329000</v>
      </c>
    </row>
    <row r="48" spans="2:4" ht="47.25">
      <c r="B48" s="66">
        <v>955</v>
      </c>
      <c r="C48" s="65" t="s">
        <v>220</v>
      </c>
      <c r="D48" s="64">
        <v>17850000</v>
      </c>
    </row>
    <row r="49" spans="2:4" ht="47.25">
      <c r="B49" s="66">
        <v>956</v>
      </c>
      <c r="C49" s="65" t="s">
        <v>219</v>
      </c>
      <c r="D49" s="64">
        <v>20300000</v>
      </c>
    </row>
    <row r="50" spans="2:4" ht="63">
      <c r="B50" s="66">
        <v>957</v>
      </c>
      <c r="C50" s="65" t="s">
        <v>218</v>
      </c>
      <c r="D50" s="64">
        <v>17850000</v>
      </c>
    </row>
    <row r="51" spans="2:4" ht="63">
      <c r="B51" s="66">
        <v>958</v>
      </c>
      <c r="C51" s="65" t="s">
        <v>217</v>
      </c>
      <c r="D51" s="64">
        <v>17850000</v>
      </c>
    </row>
    <row r="52" spans="2:4" ht="47.25">
      <c r="B52" s="66">
        <v>959</v>
      </c>
      <c r="C52" s="65" t="s">
        <v>216</v>
      </c>
      <c r="D52" s="64">
        <v>10150000</v>
      </c>
    </row>
    <row r="53" spans="2:4" ht="63">
      <c r="B53" s="66">
        <v>960</v>
      </c>
      <c r="C53" s="65" t="s">
        <v>215</v>
      </c>
      <c r="D53" s="64">
        <v>11445000</v>
      </c>
    </row>
    <row r="54" spans="2:4" ht="63">
      <c r="B54" s="66">
        <v>961</v>
      </c>
      <c r="C54" s="65" t="s">
        <v>214</v>
      </c>
      <c r="D54" s="64">
        <v>29750000</v>
      </c>
    </row>
    <row r="55" spans="2:4" ht="78.75">
      <c r="B55" s="66">
        <v>962</v>
      </c>
      <c r="C55" s="65" t="s">
        <v>213</v>
      </c>
      <c r="D55" s="64">
        <v>14329000</v>
      </c>
    </row>
    <row r="56" spans="2:4" ht="63">
      <c r="B56" s="66">
        <v>963</v>
      </c>
      <c r="C56" s="65" t="s">
        <v>212</v>
      </c>
      <c r="D56" s="64">
        <v>26460000</v>
      </c>
    </row>
    <row r="57" spans="2:4" ht="63">
      <c r="B57" s="66">
        <v>965</v>
      </c>
      <c r="C57" s="65" t="s">
        <v>211</v>
      </c>
      <c r="D57" s="64">
        <v>12271000</v>
      </c>
    </row>
    <row r="58" spans="2:4" ht="47.25">
      <c r="B58" s="66">
        <v>971</v>
      </c>
      <c r="C58" s="65" t="s">
        <v>210</v>
      </c>
      <c r="D58" s="64">
        <v>14329000</v>
      </c>
    </row>
    <row r="59" spans="2:4" ht="63">
      <c r="B59" s="66">
        <v>972</v>
      </c>
      <c r="C59" s="65" t="s">
        <v>209</v>
      </c>
      <c r="D59" s="64">
        <v>21600000</v>
      </c>
    </row>
    <row r="60" spans="2:4" ht="47.25">
      <c r="B60" s="66">
        <v>973</v>
      </c>
      <c r="C60" s="65" t="s">
        <v>208</v>
      </c>
      <c r="D60" s="64">
        <v>12271000</v>
      </c>
    </row>
    <row r="61" spans="2:4" ht="63">
      <c r="B61" s="66">
        <v>979</v>
      </c>
      <c r="C61" s="65" t="s">
        <v>207</v>
      </c>
      <c r="D61" s="64">
        <v>44689149</v>
      </c>
    </row>
    <row r="62" spans="2:4" ht="78.75">
      <c r="B62" s="66">
        <v>2480</v>
      </c>
      <c r="C62" s="65" t="s">
        <v>206</v>
      </c>
      <c r="D62" s="64">
        <v>175191600</v>
      </c>
    </row>
    <row r="63" spans="2:4" ht="63">
      <c r="B63" s="66">
        <v>3053</v>
      </c>
      <c r="C63" s="65" t="s">
        <v>205</v>
      </c>
      <c r="D63" s="64">
        <v>986451455</v>
      </c>
    </row>
    <row r="64" spans="2:4" ht="78.75">
      <c r="B64" s="66">
        <v>4502</v>
      </c>
      <c r="C64" s="67" t="s">
        <v>204</v>
      </c>
      <c r="D64" s="64">
        <v>65362500</v>
      </c>
    </row>
    <row r="65" spans="2:4" ht="78.75">
      <c r="B65" s="66">
        <v>4567</v>
      </c>
      <c r="C65" s="67" t="s">
        <v>203</v>
      </c>
      <c r="D65" s="64">
        <v>27867119</v>
      </c>
    </row>
    <row r="66" spans="2:4" ht="78.75">
      <c r="B66" s="66">
        <v>4568</v>
      </c>
      <c r="C66" s="65" t="s">
        <v>202</v>
      </c>
      <c r="D66" s="64">
        <v>245382622</v>
      </c>
    </row>
    <row r="67" spans="2:4">
      <c r="B67" s="66"/>
      <c r="C67" s="65" t="s">
        <v>201</v>
      </c>
      <c r="D67" s="64">
        <v>1091915</v>
      </c>
    </row>
    <row r="68" spans="2:4">
      <c r="D68" s="63">
        <f>SUM(D2:D67)</f>
        <v>4813571949</v>
      </c>
    </row>
  </sheetData>
  <conditionalFormatting sqref="B1:B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B6" zoomScale="70" zoomScaleNormal="70" workbookViewId="0">
      <selection activeCell="E32" sqref="E32"/>
    </sheetView>
  </sheetViews>
  <sheetFormatPr baseColWidth="10" defaultColWidth="14.42578125" defaultRowHeight="15"/>
  <cols>
    <col min="1" max="1" width="40.5703125" customWidth="1"/>
    <col min="2" max="2" width="12.42578125" customWidth="1"/>
    <col min="3" max="3" width="20.7109375" customWidth="1"/>
    <col min="4" max="4" width="10.5703125" customWidth="1"/>
    <col min="5" max="5" width="24.42578125" customWidth="1"/>
    <col min="6" max="6" width="22.42578125" customWidth="1"/>
    <col min="7" max="7" width="13" customWidth="1"/>
    <col min="8" max="8" width="15.85546875" customWidth="1"/>
    <col min="9" max="9" width="31.28515625" customWidth="1"/>
    <col min="10" max="10" width="14" customWidth="1"/>
    <col min="11" max="11" width="17.7109375" customWidth="1"/>
    <col min="12" max="12" width="12.42578125" customWidth="1"/>
    <col min="13" max="13" width="15.85546875" customWidth="1"/>
    <col min="14" max="14" width="14.28515625" customWidth="1"/>
    <col min="15" max="15" width="12.5703125" hidden="1" customWidth="1"/>
    <col min="16" max="16" width="24.28515625" customWidth="1"/>
    <col min="17" max="17" width="22.5703125" customWidth="1"/>
    <col min="18" max="18" width="14.5703125" bestFit="1" customWidth="1"/>
    <col min="19" max="19" width="12.5703125" customWidth="1"/>
    <col min="20" max="20" width="16.85546875" customWidth="1"/>
    <col min="21" max="21" width="12.5703125" customWidth="1"/>
    <col min="22" max="22" width="30.140625" customWidth="1"/>
    <col min="23" max="23" width="15.42578125" customWidth="1"/>
    <col min="24" max="24" width="15.85546875" customWidth="1"/>
    <col min="25" max="25" width="24.42578125" customWidth="1"/>
    <col min="26" max="26" width="17.140625" customWidth="1"/>
    <col min="27" max="34" width="12.5703125" customWidth="1"/>
  </cols>
  <sheetData>
    <row r="1" spans="1:34" ht="15.75">
      <c r="A1" s="320"/>
      <c r="B1" s="321" t="s">
        <v>320</v>
      </c>
      <c r="C1" s="277"/>
      <c r="D1" s="277"/>
      <c r="E1" s="277"/>
      <c r="F1" s="277"/>
      <c r="G1" s="277"/>
      <c r="H1" s="278"/>
      <c r="I1" s="312" t="s">
        <v>321</v>
      </c>
      <c r="J1" s="274"/>
      <c r="K1" s="274"/>
      <c r="L1" s="275"/>
      <c r="M1" s="322"/>
      <c r="N1" s="278"/>
      <c r="O1" s="79"/>
      <c r="P1" s="79"/>
      <c r="Q1" s="79"/>
      <c r="R1" s="79"/>
      <c r="S1" s="79"/>
      <c r="T1" s="79"/>
      <c r="U1" s="79"/>
      <c r="V1" s="79"/>
      <c r="W1" s="79"/>
      <c r="X1" s="79"/>
      <c r="Y1" s="79"/>
      <c r="Z1" s="79"/>
      <c r="AA1" s="79"/>
      <c r="AB1" s="79"/>
      <c r="AC1" s="79"/>
      <c r="AD1" s="79"/>
      <c r="AE1" s="79"/>
      <c r="AF1" s="79"/>
      <c r="AG1" s="79"/>
      <c r="AH1" s="79"/>
    </row>
    <row r="2" spans="1:34" ht="15.75">
      <c r="A2" s="299"/>
      <c r="B2" s="279"/>
      <c r="C2" s="280"/>
      <c r="D2" s="280"/>
      <c r="E2" s="280"/>
      <c r="F2" s="280"/>
      <c r="G2" s="280"/>
      <c r="H2" s="281"/>
      <c r="I2" s="312" t="s">
        <v>322</v>
      </c>
      <c r="J2" s="274"/>
      <c r="K2" s="274"/>
      <c r="L2" s="275"/>
      <c r="M2" s="291"/>
      <c r="N2" s="293"/>
      <c r="O2" s="79"/>
      <c r="P2" s="79"/>
      <c r="Q2" s="79"/>
      <c r="R2" s="79"/>
      <c r="S2" s="79"/>
      <c r="T2" s="79"/>
      <c r="U2" s="79"/>
      <c r="V2" s="79"/>
      <c r="W2" s="79"/>
      <c r="X2" s="79"/>
      <c r="Y2" s="79"/>
      <c r="Z2" s="79"/>
      <c r="AA2" s="79"/>
      <c r="AB2" s="79"/>
      <c r="AC2" s="79"/>
      <c r="AD2" s="79"/>
      <c r="AE2" s="79"/>
      <c r="AF2" s="79"/>
      <c r="AG2" s="79"/>
      <c r="AH2" s="79"/>
    </row>
    <row r="3" spans="1:34" ht="15.75">
      <c r="A3" s="299"/>
      <c r="B3" s="321" t="s">
        <v>323</v>
      </c>
      <c r="C3" s="277"/>
      <c r="D3" s="277"/>
      <c r="E3" s="277"/>
      <c r="F3" s="277"/>
      <c r="G3" s="277"/>
      <c r="H3" s="278"/>
      <c r="I3" s="312" t="s">
        <v>324</v>
      </c>
      <c r="J3" s="274"/>
      <c r="K3" s="274"/>
      <c r="L3" s="275"/>
      <c r="M3" s="291"/>
      <c r="N3" s="293"/>
      <c r="O3" s="79"/>
      <c r="P3" s="79"/>
      <c r="Q3" s="79"/>
      <c r="R3" s="79"/>
      <c r="S3" s="79"/>
      <c r="T3" s="79"/>
      <c r="U3" s="79"/>
      <c r="V3" s="79"/>
      <c r="W3" s="79"/>
      <c r="X3" s="79"/>
      <c r="Y3" s="79"/>
      <c r="Z3" s="79"/>
      <c r="AA3" s="79"/>
      <c r="AB3" s="79"/>
      <c r="AC3" s="79"/>
      <c r="AD3" s="79"/>
      <c r="AE3" s="79"/>
      <c r="AF3" s="79"/>
      <c r="AG3" s="79"/>
      <c r="AH3" s="79"/>
    </row>
    <row r="4" spans="1:34" ht="15.75">
      <c r="A4" s="284"/>
      <c r="B4" s="279"/>
      <c r="C4" s="280"/>
      <c r="D4" s="280"/>
      <c r="E4" s="280"/>
      <c r="F4" s="280"/>
      <c r="G4" s="280"/>
      <c r="H4" s="281"/>
      <c r="I4" s="312" t="s">
        <v>325</v>
      </c>
      <c r="J4" s="274"/>
      <c r="K4" s="274"/>
      <c r="L4" s="275"/>
      <c r="M4" s="279"/>
      <c r="N4" s="281"/>
      <c r="O4" s="79"/>
      <c r="P4" s="79"/>
      <c r="Q4" s="79"/>
      <c r="R4" s="79"/>
      <c r="S4" s="79"/>
      <c r="T4" s="79"/>
      <c r="U4" s="79"/>
      <c r="V4" s="79"/>
      <c r="W4" s="79"/>
      <c r="X4" s="79"/>
      <c r="Y4" s="79"/>
      <c r="Z4" s="79"/>
      <c r="AA4" s="79"/>
      <c r="AB4" s="79"/>
      <c r="AC4" s="79"/>
      <c r="AD4" s="79"/>
      <c r="AE4" s="79"/>
      <c r="AF4" s="79"/>
      <c r="AG4" s="79"/>
      <c r="AH4" s="79"/>
    </row>
    <row r="5" spans="1:34" ht="15.75">
      <c r="A5" s="344"/>
      <c r="B5" s="292"/>
      <c r="C5" s="292"/>
      <c r="D5" s="292"/>
      <c r="E5" s="292"/>
      <c r="F5" s="292"/>
      <c r="G5" s="292"/>
      <c r="H5" s="292"/>
      <c r="I5" s="292"/>
      <c r="J5" s="292"/>
      <c r="K5" s="292"/>
      <c r="L5" s="292"/>
      <c r="M5" s="292"/>
      <c r="N5" s="292"/>
      <c r="O5" s="79"/>
      <c r="P5" s="79"/>
      <c r="Q5" s="79"/>
      <c r="R5" s="79"/>
      <c r="S5" s="79"/>
      <c r="T5" s="79"/>
      <c r="U5" s="79"/>
      <c r="V5" s="79"/>
      <c r="W5" s="79"/>
      <c r="X5" s="79"/>
      <c r="Y5" s="79"/>
      <c r="Z5" s="79"/>
      <c r="AA5" s="79"/>
      <c r="AB5" s="79"/>
      <c r="AC5" s="79"/>
      <c r="AD5" s="79"/>
      <c r="AE5" s="79"/>
      <c r="AF5" s="79"/>
      <c r="AG5" s="79"/>
      <c r="AH5" s="79"/>
    </row>
    <row r="6" spans="1:34" ht="15.75">
      <c r="A6" s="312" t="s">
        <v>326</v>
      </c>
      <c r="B6" s="274"/>
      <c r="C6" s="274"/>
      <c r="D6" s="274"/>
      <c r="E6" s="274"/>
      <c r="F6" s="274"/>
      <c r="G6" s="274"/>
      <c r="H6" s="274"/>
      <c r="I6" s="274"/>
      <c r="J6" s="274"/>
      <c r="K6" s="274"/>
      <c r="L6" s="274"/>
      <c r="M6" s="274"/>
      <c r="N6" s="275"/>
      <c r="O6" s="79"/>
      <c r="P6" s="79"/>
      <c r="Q6" s="79"/>
      <c r="R6" s="79"/>
      <c r="S6" s="79"/>
      <c r="T6" s="79"/>
      <c r="U6" s="79"/>
      <c r="V6" s="79"/>
      <c r="W6" s="79"/>
      <c r="X6" s="79"/>
      <c r="Y6" s="79"/>
      <c r="Z6" s="79"/>
      <c r="AA6" s="79"/>
      <c r="AB6" s="79"/>
      <c r="AC6" s="79"/>
      <c r="AD6" s="79"/>
      <c r="AE6" s="79"/>
      <c r="AF6" s="79"/>
      <c r="AG6" s="79"/>
      <c r="AH6" s="79"/>
    </row>
    <row r="7" spans="1:34" ht="15.75">
      <c r="A7" s="80" t="s">
        <v>286</v>
      </c>
      <c r="B7" s="312" t="s">
        <v>551</v>
      </c>
      <c r="C7" s="274"/>
      <c r="D7" s="274"/>
      <c r="E7" s="274"/>
      <c r="F7" s="274"/>
      <c r="G7" s="274"/>
      <c r="H7" s="274"/>
      <c r="I7" s="274"/>
      <c r="J7" s="274"/>
      <c r="K7" s="274"/>
      <c r="L7" s="274"/>
      <c r="M7" s="274"/>
      <c r="N7" s="275"/>
      <c r="O7" s="79"/>
      <c r="P7" s="79"/>
      <c r="Q7" s="79"/>
      <c r="R7" s="79"/>
      <c r="S7" s="79"/>
      <c r="T7" s="79"/>
      <c r="U7" s="79"/>
      <c r="V7" s="79"/>
      <c r="W7" s="79"/>
      <c r="X7" s="79"/>
      <c r="Y7" s="79"/>
      <c r="Z7" s="79"/>
      <c r="AA7" s="79"/>
      <c r="AB7" s="79"/>
      <c r="AC7" s="79"/>
      <c r="AD7" s="79"/>
      <c r="AE7" s="79"/>
      <c r="AF7" s="79"/>
      <c r="AG7" s="79"/>
      <c r="AH7" s="79"/>
    </row>
    <row r="8" spans="1:34" ht="15.75">
      <c r="A8" s="81" t="s">
        <v>32</v>
      </c>
      <c r="B8" s="313" t="s">
        <v>33</v>
      </c>
      <c r="C8" s="274"/>
      <c r="D8" s="274"/>
      <c r="E8" s="274"/>
      <c r="F8" s="275"/>
      <c r="G8" s="345" t="s">
        <v>404</v>
      </c>
      <c r="H8" s="277"/>
      <c r="I8" s="278"/>
      <c r="J8" s="315" t="s">
        <v>31</v>
      </c>
      <c r="K8" s="274"/>
      <c r="L8" s="274"/>
      <c r="M8" s="274"/>
      <c r="N8" s="275"/>
      <c r="O8" s="303"/>
      <c r="P8" s="292"/>
      <c r="Q8" s="79"/>
      <c r="R8" s="79"/>
      <c r="S8" s="79"/>
      <c r="T8" s="79"/>
      <c r="U8" s="79"/>
      <c r="V8" s="79"/>
      <c r="W8" s="79"/>
      <c r="X8" s="79"/>
      <c r="Y8" s="79"/>
      <c r="Z8" s="79"/>
      <c r="AA8" s="79"/>
      <c r="AB8" s="79"/>
      <c r="AC8" s="79"/>
      <c r="AD8" s="79"/>
      <c r="AE8" s="79"/>
      <c r="AF8" s="79"/>
      <c r="AG8" s="79"/>
      <c r="AH8" s="79"/>
    </row>
    <row r="9" spans="1:34" ht="15.75">
      <c r="A9" s="82" t="s">
        <v>30</v>
      </c>
      <c r="B9" s="343" t="s">
        <v>328</v>
      </c>
      <c r="C9" s="274"/>
      <c r="D9" s="274"/>
      <c r="E9" s="274"/>
      <c r="F9" s="275"/>
      <c r="G9" s="291"/>
      <c r="H9" s="292"/>
      <c r="I9" s="293"/>
      <c r="J9" s="83" t="s">
        <v>29</v>
      </c>
      <c r="K9" s="305" t="s">
        <v>28</v>
      </c>
      <c r="L9" s="274"/>
      <c r="M9" s="275"/>
      <c r="N9" s="83" t="s">
        <v>27</v>
      </c>
      <c r="O9" s="84"/>
      <c r="P9" s="84"/>
      <c r="Q9" s="79"/>
      <c r="R9" s="79"/>
      <c r="S9" s="79"/>
      <c r="T9" s="79"/>
      <c r="U9" s="79"/>
      <c r="V9" s="79"/>
      <c r="W9" s="79"/>
      <c r="X9" s="79"/>
      <c r="Y9" s="79"/>
      <c r="Z9" s="79"/>
      <c r="AA9" s="79"/>
      <c r="AB9" s="79"/>
      <c r="AC9" s="79"/>
      <c r="AD9" s="79"/>
      <c r="AE9" s="79"/>
      <c r="AF9" s="79"/>
      <c r="AG9" s="79"/>
      <c r="AH9" s="79"/>
    </row>
    <row r="10" spans="1:34" ht="15.75">
      <c r="A10" s="85" t="s">
        <v>26</v>
      </c>
      <c r="B10" s="304" t="s">
        <v>405</v>
      </c>
      <c r="C10" s="274"/>
      <c r="D10" s="274"/>
      <c r="E10" s="274"/>
      <c r="F10" s="275"/>
      <c r="G10" s="291"/>
      <c r="H10" s="292"/>
      <c r="I10" s="293"/>
      <c r="J10" s="86"/>
      <c r="K10" s="306"/>
      <c r="L10" s="274"/>
      <c r="M10" s="275"/>
      <c r="N10" s="87"/>
      <c r="O10" s="88"/>
      <c r="P10" s="88"/>
      <c r="Q10" s="79"/>
      <c r="R10" s="89"/>
      <c r="S10" s="89"/>
      <c r="T10" s="79"/>
      <c r="U10" s="79"/>
      <c r="V10" s="79"/>
      <c r="W10" s="79"/>
      <c r="X10" s="79"/>
      <c r="Y10" s="79"/>
      <c r="Z10" s="79"/>
      <c r="AA10" s="79"/>
      <c r="AB10" s="79"/>
      <c r="AC10" s="79"/>
      <c r="AD10" s="79"/>
      <c r="AE10" s="79"/>
      <c r="AF10" s="79"/>
      <c r="AG10" s="79"/>
      <c r="AH10" s="79"/>
    </row>
    <row r="11" spans="1:34" ht="15.75">
      <c r="A11" s="90" t="s">
        <v>25</v>
      </c>
      <c r="B11" s="304" t="s">
        <v>406</v>
      </c>
      <c r="C11" s="274"/>
      <c r="D11" s="274"/>
      <c r="E11" s="274"/>
      <c r="F11" s="275"/>
      <c r="G11" s="291"/>
      <c r="H11" s="292"/>
      <c r="I11" s="293"/>
      <c r="J11" s="91"/>
      <c r="K11" s="307"/>
      <c r="L11" s="274"/>
      <c r="M11" s="275"/>
      <c r="N11" s="92"/>
      <c r="O11" s="142"/>
      <c r="P11" s="100"/>
      <c r="Q11" s="79"/>
      <c r="R11" s="101"/>
      <c r="S11" s="102"/>
      <c r="T11" s="103"/>
      <c r="U11" s="79"/>
      <c r="V11" s="79"/>
      <c r="W11" s="79"/>
      <c r="X11" s="79"/>
      <c r="Y11" s="79"/>
      <c r="Z11" s="79"/>
      <c r="AA11" s="79"/>
      <c r="AB11" s="79"/>
      <c r="AC11" s="79"/>
      <c r="AD11" s="79"/>
      <c r="AE11" s="79"/>
      <c r="AF11" s="79"/>
      <c r="AG11" s="79"/>
      <c r="AH11" s="79"/>
    </row>
    <row r="12" spans="1:34" ht="15.75">
      <c r="A12" s="94" t="s">
        <v>24</v>
      </c>
      <c r="B12" s="346">
        <v>2020730010040</v>
      </c>
      <c r="C12" s="274"/>
      <c r="D12" s="274"/>
      <c r="E12" s="274"/>
      <c r="F12" s="275"/>
      <c r="G12" s="291"/>
      <c r="H12" s="292"/>
      <c r="I12" s="293"/>
      <c r="J12" s="95"/>
      <c r="K12" s="317"/>
      <c r="L12" s="274"/>
      <c r="M12" s="275"/>
      <c r="N12" s="96"/>
      <c r="O12" s="142"/>
      <c r="P12" s="100"/>
      <c r="Q12" s="79"/>
      <c r="R12" s="101"/>
      <c r="S12" s="102"/>
      <c r="T12" s="103"/>
      <c r="U12" s="79"/>
      <c r="V12" s="79"/>
      <c r="W12" s="79"/>
      <c r="X12" s="79"/>
      <c r="Y12" s="79"/>
      <c r="Z12" s="79"/>
      <c r="AA12" s="79"/>
      <c r="AB12" s="79"/>
      <c r="AC12" s="79"/>
      <c r="AD12" s="79"/>
      <c r="AE12" s="79"/>
      <c r="AF12" s="79"/>
      <c r="AG12" s="79"/>
      <c r="AH12" s="79"/>
    </row>
    <row r="13" spans="1:34" ht="30.75" customHeight="1">
      <c r="A13" s="140" t="s">
        <v>407</v>
      </c>
      <c r="B13" s="318" t="s">
        <v>408</v>
      </c>
      <c r="C13" s="274"/>
      <c r="D13" s="274"/>
      <c r="E13" s="274"/>
      <c r="F13" s="275"/>
      <c r="G13" s="279"/>
      <c r="H13" s="280"/>
      <c r="I13" s="281"/>
      <c r="J13" s="97"/>
      <c r="K13" s="317"/>
      <c r="L13" s="274"/>
      <c r="M13" s="275"/>
      <c r="N13" s="98"/>
      <c r="O13" s="111"/>
      <c r="P13" s="111"/>
      <c r="Q13" s="111"/>
      <c r="R13" s="111"/>
      <c r="S13" s="111"/>
      <c r="T13" s="111"/>
      <c r="U13" s="111"/>
      <c r="V13" s="111"/>
      <c r="W13" s="111"/>
      <c r="X13" s="111"/>
      <c r="Y13" s="111"/>
      <c r="Z13" s="111"/>
      <c r="AA13" s="111"/>
      <c r="AB13" s="111"/>
      <c r="AC13" s="79"/>
      <c r="AD13" s="79"/>
      <c r="AE13" s="79"/>
      <c r="AF13" s="79"/>
      <c r="AG13" s="79"/>
      <c r="AH13" s="79"/>
    </row>
    <row r="14" spans="1:34" ht="15.75" customHeight="1">
      <c r="A14" s="298" t="s">
        <v>23</v>
      </c>
      <c r="B14" s="341" t="s">
        <v>332</v>
      </c>
      <c r="C14" s="342" t="s">
        <v>21</v>
      </c>
      <c r="D14" s="342" t="s">
        <v>20</v>
      </c>
      <c r="E14" s="342" t="s">
        <v>42</v>
      </c>
      <c r="F14" s="338" t="s">
        <v>18</v>
      </c>
      <c r="G14" s="277"/>
      <c r="H14" s="277"/>
      <c r="I14" s="278"/>
      <c r="J14" s="338" t="s">
        <v>17</v>
      </c>
      <c r="K14" s="278"/>
      <c r="L14" s="339" t="s">
        <v>16</v>
      </c>
      <c r="M14" s="274"/>
      <c r="N14" s="275"/>
      <c r="O14" s="149"/>
      <c r="P14" s="149"/>
      <c r="Q14" s="149"/>
      <c r="R14" s="149"/>
      <c r="S14" s="111"/>
      <c r="T14" s="111"/>
      <c r="U14" s="111"/>
      <c r="V14" s="111"/>
      <c r="W14" s="111"/>
      <c r="X14" s="111"/>
      <c r="Y14" s="111"/>
      <c r="Z14" s="111"/>
      <c r="AA14" s="111"/>
      <c r="AB14" s="111"/>
      <c r="AC14" s="79"/>
      <c r="AD14" s="79"/>
      <c r="AE14" s="79"/>
      <c r="AF14" s="79"/>
      <c r="AG14" s="79"/>
      <c r="AH14" s="79"/>
    </row>
    <row r="15" spans="1:34" ht="15.75" customHeight="1">
      <c r="A15" s="299"/>
      <c r="B15" s="299"/>
      <c r="C15" s="299"/>
      <c r="D15" s="299"/>
      <c r="E15" s="299"/>
      <c r="F15" s="279"/>
      <c r="G15" s="280"/>
      <c r="H15" s="280"/>
      <c r="I15" s="281"/>
      <c r="J15" s="279"/>
      <c r="K15" s="281"/>
      <c r="L15" s="301" t="s">
        <v>15</v>
      </c>
      <c r="M15" s="301" t="s">
        <v>14</v>
      </c>
      <c r="N15" s="340" t="s">
        <v>13</v>
      </c>
      <c r="O15" s="111"/>
      <c r="P15" s="111"/>
      <c r="Q15" s="111"/>
      <c r="R15" s="111"/>
      <c r="S15" s="111"/>
      <c r="T15" s="111"/>
      <c r="U15" s="111"/>
      <c r="V15" s="111"/>
      <c r="W15" s="111"/>
      <c r="X15" s="111"/>
      <c r="Y15" s="111"/>
      <c r="Z15" s="111"/>
      <c r="AA15" s="111"/>
      <c r="AB15" s="111"/>
      <c r="AC15" s="111"/>
      <c r="AD15" s="111"/>
      <c r="AE15" s="111"/>
      <c r="AF15" s="111"/>
      <c r="AG15" s="79"/>
      <c r="AH15" s="79"/>
    </row>
    <row r="16" spans="1:34" ht="19.5" customHeight="1">
      <c r="A16" s="284"/>
      <c r="B16" s="284"/>
      <c r="C16" s="284"/>
      <c r="D16" s="284"/>
      <c r="E16" s="284"/>
      <c r="F16" s="104" t="s">
        <v>12</v>
      </c>
      <c r="G16" s="104" t="s">
        <v>11</v>
      </c>
      <c r="H16" s="104" t="s">
        <v>10</v>
      </c>
      <c r="I16" s="105" t="s">
        <v>9</v>
      </c>
      <c r="J16" s="104" t="s">
        <v>8</v>
      </c>
      <c r="K16" s="104" t="s">
        <v>7</v>
      </c>
      <c r="L16" s="284"/>
      <c r="M16" s="284"/>
      <c r="N16" s="284"/>
      <c r="O16" s="111"/>
      <c r="P16" s="111"/>
      <c r="Q16" s="111"/>
      <c r="R16" s="111"/>
      <c r="S16" s="111"/>
      <c r="T16" s="111"/>
      <c r="U16" s="111"/>
      <c r="V16" s="111"/>
      <c r="W16" s="111"/>
      <c r="X16" s="111"/>
      <c r="Y16" s="111"/>
      <c r="Z16" s="111"/>
      <c r="AA16" s="111"/>
      <c r="AB16" s="111"/>
      <c r="AC16" s="111"/>
      <c r="AD16" s="111"/>
      <c r="AE16" s="111"/>
      <c r="AF16" s="111"/>
      <c r="AG16" s="79"/>
      <c r="AH16" s="79"/>
    </row>
    <row r="17" spans="1:34" ht="44.25" customHeight="1">
      <c r="A17" s="334" t="s">
        <v>409</v>
      </c>
      <c r="B17" s="97" t="s">
        <v>1</v>
      </c>
      <c r="C17" s="330" t="s">
        <v>410</v>
      </c>
      <c r="D17" s="171">
        <v>1</v>
      </c>
      <c r="E17" s="109">
        <f t="shared" ref="E17:E30" si="0">SUM(I17+H17+G17+F17)</f>
        <v>129400000</v>
      </c>
      <c r="F17" s="109">
        <v>10000000</v>
      </c>
      <c r="G17" s="109">
        <v>0</v>
      </c>
      <c r="H17" s="109">
        <v>0</v>
      </c>
      <c r="I17" s="109">
        <v>119400000</v>
      </c>
      <c r="J17" s="297">
        <v>45329</v>
      </c>
      <c r="K17" s="297">
        <v>45656</v>
      </c>
      <c r="L17" s="294">
        <f t="shared" ref="L17:M17" si="1">D18/D17</f>
        <v>0</v>
      </c>
      <c r="M17" s="294">
        <f t="shared" si="1"/>
        <v>0.4088098918083462</v>
      </c>
      <c r="N17" s="331">
        <f>L17*L17/M17</f>
        <v>0</v>
      </c>
      <c r="O17" s="111"/>
      <c r="P17" s="111"/>
      <c r="Q17" s="111"/>
      <c r="R17" s="111"/>
      <c r="S17" s="111"/>
      <c r="T17" s="111"/>
      <c r="U17" s="111"/>
      <c r="V17" s="111"/>
      <c r="W17" s="111"/>
      <c r="X17" s="111"/>
      <c r="Y17" s="111"/>
      <c r="Z17" s="111"/>
      <c r="AA17" s="111"/>
      <c r="AB17" s="111"/>
      <c r="AC17" s="111"/>
      <c r="AD17" s="111"/>
      <c r="AE17" s="111"/>
      <c r="AF17" s="111"/>
      <c r="AG17" s="111"/>
      <c r="AH17" s="111"/>
    </row>
    <row r="18" spans="1:34" ht="44.25" customHeight="1">
      <c r="A18" s="284"/>
      <c r="B18" s="97" t="s">
        <v>0</v>
      </c>
      <c r="C18" s="284"/>
      <c r="D18" s="171">
        <v>0</v>
      </c>
      <c r="E18" s="109">
        <f t="shared" si="0"/>
        <v>52900000</v>
      </c>
      <c r="F18" s="109">
        <v>7500000</v>
      </c>
      <c r="G18" s="109">
        <v>0</v>
      </c>
      <c r="H18" s="109">
        <v>0</v>
      </c>
      <c r="I18" s="109">
        <v>45400000</v>
      </c>
      <c r="J18" s="284"/>
      <c r="K18" s="284"/>
      <c r="L18" s="284"/>
      <c r="M18" s="284"/>
      <c r="N18" s="284"/>
      <c r="O18" s="111"/>
      <c r="P18" s="114"/>
      <c r="Q18" s="111"/>
      <c r="R18" s="113"/>
      <c r="S18" s="114"/>
      <c r="T18" s="115"/>
      <c r="U18" s="111"/>
      <c r="V18" s="111"/>
      <c r="W18" s="111"/>
      <c r="X18" s="111"/>
      <c r="Y18" s="111"/>
      <c r="Z18" s="111"/>
      <c r="AA18" s="111"/>
      <c r="AB18" s="111"/>
      <c r="AC18" s="111"/>
      <c r="AD18" s="111"/>
      <c r="AE18" s="111"/>
      <c r="AF18" s="111"/>
      <c r="AG18" s="111"/>
      <c r="AH18" s="111"/>
    </row>
    <row r="19" spans="1:34" ht="68.25" customHeight="1">
      <c r="A19" s="334" t="s">
        <v>411</v>
      </c>
      <c r="B19" s="97" t="s">
        <v>1</v>
      </c>
      <c r="C19" s="330" t="s">
        <v>412</v>
      </c>
      <c r="D19" s="171">
        <v>1</v>
      </c>
      <c r="E19" s="109">
        <f t="shared" si="0"/>
        <v>215000000</v>
      </c>
      <c r="F19" s="109">
        <v>10000000</v>
      </c>
      <c r="G19" s="109">
        <v>0</v>
      </c>
      <c r="H19" s="109">
        <v>0</v>
      </c>
      <c r="I19" s="109">
        <v>205000000</v>
      </c>
      <c r="J19" s="297">
        <v>45323</v>
      </c>
      <c r="K19" s="297">
        <v>45656</v>
      </c>
      <c r="L19" s="294">
        <f t="shared" ref="L19:M19" si="2">D20/D19</f>
        <v>0</v>
      </c>
      <c r="M19" s="294">
        <f t="shared" si="2"/>
        <v>0.34862325581395348</v>
      </c>
      <c r="N19" s="331">
        <f>L19*L19/M19</f>
        <v>0</v>
      </c>
      <c r="O19" s="111"/>
      <c r="P19" s="114"/>
      <c r="Q19" s="111"/>
      <c r="R19" s="111"/>
      <c r="S19" s="111"/>
      <c r="T19" s="111"/>
      <c r="U19" s="111"/>
      <c r="V19" s="111"/>
      <c r="W19" s="111"/>
      <c r="X19" s="111"/>
      <c r="Y19" s="111"/>
      <c r="Z19" s="111"/>
      <c r="AA19" s="111"/>
      <c r="AB19" s="111"/>
      <c r="AC19" s="111"/>
      <c r="AD19" s="111"/>
      <c r="AE19" s="111"/>
      <c r="AF19" s="111"/>
      <c r="AG19" s="111"/>
      <c r="AH19" s="111"/>
    </row>
    <row r="20" spans="1:34" ht="68.25" customHeight="1">
      <c r="A20" s="284"/>
      <c r="B20" s="97" t="s">
        <v>0</v>
      </c>
      <c r="C20" s="284"/>
      <c r="D20" s="171">
        <v>0</v>
      </c>
      <c r="E20" s="109">
        <f t="shared" si="0"/>
        <v>74954000</v>
      </c>
      <c r="F20" s="109">
        <v>39954000</v>
      </c>
      <c r="G20" s="109">
        <v>0</v>
      </c>
      <c r="H20" s="109">
        <v>0</v>
      </c>
      <c r="I20" s="109">
        <v>35000000</v>
      </c>
      <c r="J20" s="284"/>
      <c r="K20" s="284"/>
      <c r="L20" s="284"/>
      <c r="M20" s="284"/>
      <c r="N20" s="284"/>
      <c r="O20" s="111"/>
      <c r="P20" s="111"/>
      <c r="Q20" s="111"/>
      <c r="R20" s="111"/>
      <c r="S20" s="111"/>
      <c r="T20" s="115"/>
      <c r="U20" s="111"/>
      <c r="V20" s="111"/>
      <c r="W20" s="111"/>
      <c r="X20" s="111"/>
      <c r="Y20" s="111"/>
      <c r="Z20" s="111"/>
      <c r="AA20" s="111"/>
      <c r="AB20" s="111"/>
      <c r="AC20" s="111"/>
      <c r="AD20" s="111"/>
      <c r="AE20" s="111"/>
      <c r="AF20" s="111"/>
      <c r="AG20" s="111"/>
      <c r="AH20" s="111"/>
    </row>
    <row r="21" spans="1:34" ht="42" customHeight="1">
      <c r="A21" s="334" t="s">
        <v>413</v>
      </c>
      <c r="B21" s="97" t="s">
        <v>1</v>
      </c>
      <c r="C21" s="330" t="s">
        <v>414</v>
      </c>
      <c r="D21" s="172">
        <v>6</v>
      </c>
      <c r="E21" s="109">
        <f t="shared" si="0"/>
        <v>118210000</v>
      </c>
      <c r="F21" s="109">
        <v>74500000</v>
      </c>
      <c r="G21" s="109">
        <v>0</v>
      </c>
      <c r="H21" s="109">
        <v>0</v>
      </c>
      <c r="I21" s="109">
        <v>43710000</v>
      </c>
      <c r="J21" s="297">
        <v>45323</v>
      </c>
      <c r="K21" s="297">
        <v>45656</v>
      </c>
      <c r="L21" s="294">
        <f t="shared" ref="L21:M21" si="3">D22/D21</f>
        <v>0</v>
      </c>
      <c r="M21" s="294">
        <f t="shared" si="3"/>
        <v>0.75458929024617205</v>
      </c>
      <c r="N21" s="331">
        <f>L21*L21/M21</f>
        <v>0</v>
      </c>
      <c r="O21" s="111"/>
      <c r="P21" s="111"/>
      <c r="Q21" s="111"/>
      <c r="R21" s="111"/>
      <c r="S21" s="111"/>
      <c r="T21" s="115"/>
      <c r="U21" s="111"/>
      <c r="V21" s="111"/>
      <c r="W21" s="111"/>
      <c r="X21" s="111"/>
      <c r="Y21" s="111"/>
      <c r="Z21" s="111"/>
      <c r="AA21" s="111"/>
      <c r="AB21" s="111"/>
      <c r="AC21" s="111"/>
      <c r="AD21" s="111"/>
      <c r="AE21" s="111"/>
      <c r="AF21" s="111"/>
      <c r="AG21" s="111"/>
      <c r="AH21" s="111"/>
    </row>
    <row r="22" spans="1:34" ht="48.75" customHeight="1">
      <c r="A22" s="284"/>
      <c r="B22" s="97" t="s">
        <v>0</v>
      </c>
      <c r="C22" s="284"/>
      <c r="D22" s="172">
        <v>0</v>
      </c>
      <c r="E22" s="109">
        <f t="shared" si="0"/>
        <v>89200000</v>
      </c>
      <c r="F22" s="109">
        <v>74500000</v>
      </c>
      <c r="G22" s="109">
        <v>0</v>
      </c>
      <c r="H22" s="109">
        <v>0</v>
      </c>
      <c r="I22" s="109">
        <v>14700000</v>
      </c>
      <c r="J22" s="284"/>
      <c r="K22" s="284"/>
      <c r="L22" s="284"/>
      <c r="M22" s="284"/>
      <c r="N22" s="284"/>
      <c r="O22" s="111"/>
      <c r="P22" s="111"/>
      <c r="Q22" s="111"/>
      <c r="R22" s="111"/>
      <c r="S22" s="111"/>
      <c r="T22" s="115"/>
      <c r="U22" s="111"/>
      <c r="V22" s="111"/>
      <c r="W22" s="111"/>
      <c r="X22" s="111"/>
      <c r="Y22" s="111"/>
      <c r="Z22" s="111"/>
      <c r="AA22" s="111"/>
      <c r="AB22" s="111"/>
      <c r="AC22" s="111"/>
      <c r="AD22" s="111"/>
      <c r="AE22" s="111"/>
      <c r="AF22" s="111"/>
      <c r="AG22" s="111"/>
      <c r="AH22" s="111"/>
    </row>
    <row r="23" spans="1:34" ht="59.25" customHeight="1">
      <c r="A23" s="337" t="s">
        <v>415</v>
      </c>
      <c r="B23" s="97" t="s">
        <v>1</v>
      </c>
      <c r="C23" s="330" t="s">
        <v>416</v>
      </c>
      <c r="D23" s="173">
        <v>500</v>
      </c>
      <c r="E23" s="109">
        <f t="shared" si="0"/>
        <v>706978170</v>
      </c>
      <c r="F23" s="109">
        <v>397600000</v>
      </c>
      <c r="G23" s="109">
        <v>0</v>
      </c>
      <c r="H23" s="109">
        <v>0</v>
      </c>
      <c r="I23" s="174">
        <v>309378170</v>
      </c>
      <c r="J23" s="297">
        <v>45329</v>
      </c>
      <c r="K23" s="297">
        <v>45656</v>
      </c>
      <c r="L23" s="294">
        <f t="shared" ref="L23:M23" si="4">D24/D23</f>
        <v>0</v>
      </c>
      <c r="M23" s="294">
        <f t="shared" si="4"/>
        <v>0.30524280544617099</v>
      </c>
      <c r="N23" s="331">
        <f>L23*L23/M23</f>
        <v>0</v>
      </c>
      <c r="O23" s="335"/>
      <c r="P23" s="111"/>
      <c r="Q23" s="111"/>
      <c r="R23" s="111"/>
      <c r="S23" s="111"/>
      <c r="T23" s="111"/>
      <c r="U23" s="111"/>
      <c r="V23" s="111"/>
      <c r="W23" s="111"/>
      <c r="X23" s="111"/>
      <c r="Y23" s="111"/>
      <c r="Z23" s="111"/>
      <c r="AA23" s="111"/>
      <c r="AB23" s="111"/>
      <c r="AC23" s="111"/>
      <c r="AD23" s="111"/>
      <c r="AE23" s="111"/>
      <c r="AF23" s="111"/>
      <c r="AG23" s="111"/>
      <c r="AH23" s="111"/>
    </row>
    <row r="24" spans="1:34" ht="59.25" customHeight="1">
      <c r="A24" s="284"/>
      <c r="B24" s="97" t="s">
        <v>0</v>
      </c>
      <c r="C24" s="284"/>
      <c r="D24" s="172">
        <v>0</v>
      </c>
      <c r="E24" s="109">
        <f t="shared" si="0"/>
        <v>215800000</v>
      </c>
      <c r="F24" s="109">
        <v>26000000</v>
      </c>
      <c r="G24" s="109">
        <v>0</v>
      </c>
      <c r="H24" s="109">
        <v>0</v>
      </c>
      <c r="I24" s="109">
        <v>189800000</v>
      </c>
      <c r="J24" s="284"/>
      <c r="K24" s="284"/>
      <c r="L24" s="284"/>
      <c r="M24" s="284"/>
      <c r="N24" s="284"/>
      <c r="O24" s="336"/>
      <c r="P24" s="111"/>
      <c r="Q24" s="233"/>
      <c r="R24" s="111"/>
      <c r="S24" s="111"/>
      <c r="T24" s="111"/>
      <c r="U24" s="111"/>
      <c r="V24" s="111"/>
      <c r="W24" s="111"/>
      <c r="X24" s="111"/>
      <c r="Y24" s="111"/>
      <c r="Z24" s="111"/>
      <c r="AA24" s="111"/>
      <c r="AB24" s="111"/>
      <c r="AC24" s="111"/>
      <c r="AD24" s="111"/>
      <c r="AE24" s="111"/>
      <c r="AF24" s="111"/>
      <c r="AG24" s="111"/>
      <c r="AH24" s="111"/>
    </row>
    <row r="25" spans="1:34" ht="45.75" customHeight="1">
      <c r="A25" s="337" t="s">
        <v>417</v>
      </c>
      <c r="B25" s="97" t="s">
        <v>1</v>
      </c>
      <c r="C25" s="330" t="s">
        <v>418</v>
      </c>
      <c r="D25" s="171">
        <v>1</v>
      </c>
      <c r="E25" s="109">
        <f t="shared" si="0"/>
        <v>3200000000</v>
      </c>
      <c r="F25" s="109">
        <v>200000000</v>
      </c>
      <c r="G25" s="109">
        <v>0</v>
      </c>
      <c r="H25" s="109">
        <v>0</v>
      </c>
      <c r="I25" s="109">
        <v>3000000000</v>
      </c>
      <c r="J25" s="297">
        <v>45292</v>
      </c>
      <c r="K25" s="297">
        <v>45656</v>
      </c>
      <c r="L25" s="294">
        <f t="shared" ref="L25:M25" si="5">D26/D25</f>
        <v>0</v>
      </c>
      <c r="M25" s="294">
        <f t="shared" si="5"/>
        <v>1</v>
      </c>
      <c r="N25" s="331">
        <f>L25*L25/M25</f>
        <v>0</v>
      </c>
      <c r="O25" s="111"/>
      <c r="P25" s="111"/>
      <c r="Q25" s="111"/>
      <c r="R25" s="111"/>
      <c r="S25" s="111"/>
      <c r="T25" s="111"/>
      <c r="U25" s="111"/>
      <c r="V25" s="111"/>
      <c r="W25" s="111"/>
      <c r="X25" s="111"/>
      <c r="Y25" s="111"/>
      <c r="Z25" s="111"/>
      <c r="AA25" s="111"/>
      <c r="AB25" s="111"/>
      <c r="AC25" s="111"/>
      <c r="AD25" s="111"/>
      <c r="AE25" s="111"/>
      <c r="AF25" s="111"/>
      <c r="AG25" s="111"/>
      <c r="AH25" s="111"/>
    </row>
    <row r="26" spans="1:34" ht="45.75" customHeight="1">
      <c r="A26" s="284"/>
      <c r="B26" s="97" t="s">
        <v>0</v>
      </c>
      <c r="C26" s="284"/>
      <c r="D26" s="172">
        <v>0</v>
      </c>
      <c r="E26" s="109">
        <f t="shared" si="0"/>
        <v>3200000000</v>
      </c>
      <c r="F26" s="109">
        <v>200000000</v>
      </c>
      <c r="G26" s="109">
        <v>0</v>
      </c>
      <c r="H26" s="109">
        <v>0</v>
      </c>
      <c r="I26" s="109">
        <v>3000000000</v>
      </c>
      <c r="J26" s="284"/>
      <c r="K26" s="284"/>
      <c r="L26" s="284"/>
      <c r="M26" s="284"/>
      <c r="N26" s="284"/>
      <c r="O26" s="111"/>
      <c r="P26" s="111"/>
      <c r="Q26" s="233"/>
      <c r="R26" s="111"/>
      <c r="S26" s="111"/>
      <c r="T26" s="111"/>
      <c r="U26" s="111"/>
      <c r="V26" s="111"/>
      <c r="W26" s="111"/>
      <c r="X26" s="111"/>
      <c r="Y26" s="111"/>
      <c r="Z26" s="111"/>
      <c r="AA26" s="111"/>
      <c r="AB26" s="111"/>
      <c r="AC26" s="111"/>
      <c r="AD26" s="111"/>
      <c r="AE26" s="111"/>
      <c r="AF26" s="111"/>
      <c r="AG26" s="111"/>
      <c r="AH26" s="111"/>
    </row>
    <row r="27" spans="1:34" ht="40.5" customHeight="1">
      <c r="A27" s="333" t="s">
        <v>419</v>
      </c>
      <c r="B27" s="97" t="s">
        <v>1</v>
      </c>
      <c r="C27" s="330" t="s">
        <v>420</v>
      </c>
      <c r="D27" s="172">
        <v>3</v>
      </c>
      <c r="E27" s="109">
        <f t="shared" si="0"/>
        <v>500000000</v>
      </c>
      <c r="F27" s="109">
        <v>0</v>
      </c>
      <c r="G27" s="109">
        <v>0</v>
      </c>
      <c r="H27" s="109">
        <v>0</v>
      </c>
      <c r="I27" s="109">
        <v>500000000</v>
      </c>
      <c r="J27" s="297">
        <v>45292</v>
      </c>
      <c r="K27" s="297">
        <v>45656</v>
      </c>
      <c r="L27" s="294">
        <f t="shared" ref="L27:M27" si="6">D28/D27</f>
        <v>0</v>
      </c>
      <c r="M27" s="294">
        <f t="shared" si="6"/>
        <v>0</v>
      </c>
      <c r="N27" s="331" t="e">
        <f>L27*L27/M27</f>
        <v>#DIV/0!</v>
      </c>
      <c r="O27" s="111"/>
      <c r="P27" s="111"/>
      <c r="Q27" s="111"/>
      <c r="R27" s="111"/>
      <c r="S27" s="111"/>
      <c r="T27" s="111"/>
      <c r="U27" s="111"/>
      <c r="V27" s="111"/>
      <c r="W27" s="111"/>
      <c r="X27" s="111"/>
      <c r="Y27" s="111"/>
      <c r="Z27" s="111"/>
      <c r="AA27" s="111"/>
      <c r="AB27" s="111"/>
      <c r="AC27" s="111"/>
      <c r="AD27" s="111"/>
      <c r="AE27" s="111"/>
      <c r="AF27" s="111"/>
      <c r="AG27" s="111"/>
      <c r="AH27" s="111"/>
    </row>
    <row r="28" spans="1:34" ht="36" customHeight="1">
      <c r="A28" s="284"/>
      <c r="B28" s="97" t="s">
        <v>0</v>
      </c>
      <c r="C28" s="284"/>
      <c r="D28" s="172">
        <v>0</v>
      </c>
      <c r="E28" s="109">
        <f t="shared" si="0"/>
        <v>0</v>
      </c>
      <c r="F28" s="109">
        <v>0</v>
      </c>
      <c r="G28" s="109">
        <v>0</v>
      </c>
      <c r="H28" s="109">
        <v>0</v>
      </c>
      <c r="I28" s="109">
        <v>0</v>
      </c>
      <c r="J28" s="284"/>
      <c r="K28" s="284"/>
      <c r="L28" s="284"/>
      <c r="M28" s="284"/>
      <c r="N28" s="284"/>
      <c r="O28" s="111"/>
      <c r="P28" s="111"/>
      <c r="Q28" s="233"/>
      <c r="R28" s="111"/>
      <c r="S28" s="111"/>
      <c r="T28" s="111"/>
      <c r="U28" s="111"/>
      <c r="V28" s="111"/>
      <c r="W28" s="111"/>
      <c r="X28" s="111"/>
      <c r="Y28" s="111"/>
      <c r="Z28" s="111"/>
      <c r="AA28" s="111"/>
      <c r="AB28" s="111"/>
      <c r="AC28" s="111"/>
      <c r="AD28" s="111"/>
      <c r="AE28" s="111"/>
      <c r="AF28" s="111"/>
      <c r="AG28" s="111"/>
      <c r="AH28" s="111"/>
    </row>
    <row r="29" spans="1:34" ht="36" customHeight="1">
      <c r="A29" s="332" t="s">
        <v>421</v>
      </c>
      <c r="B29" s="97" t="s">
        <v>1</v>
      </c>
      <c r="C29" s="330" t="s">
        <v>422</v>
      </c>
      <c r="D29" s="172">
        <v>4</v>
      </c>
      <c r="E29" s="109">
        <f t="shared" si="0"/>
        <v>163000000</v>
      </c>
      <c r="F29" s="109">
        <v>34100000</v>
      </c>
      <c r="G29" s="109">
        <v>0</v>
      </c>
      <c r="H29" s="109">
        <v>0</v>
      </c>
      <c r="I29" s="109">
        <v>128900000</v>
      </c>
      <c r="J29" s="297">
        <v>45292</v>
      </c>
      <c r="K29" s="297">
        <v>45656</v>
      </c>
      <c r="L29" s="294">
        <f t="shared" ref="L29:M29" si="7">D30/D29</f>
        <v>0</v>
      </c>
      <c r="M29" s="294">
        <f t="shared" si="7"/>
        <v>0.29243353374233128</v>
      </c>
      <c r="N29" s="331">
        <f>L29*L29/M29</f>
        <v>0</v>
      </c>
      <c r="O29" s="111"/>
      <c r="P29" s="111"/>
      <c r="Q29" s="111"/>
      <c r="R29" s="111"/>
      <c r="S29" s="111"/>
      <c r="T29" s="111"/>
      <c r="U29" s="111"/>
      <c r="V29" s="111"/>
      <c r="W29" s="111"/>
      <c r="X29" s="111"/>
      <c r="Y29" s="111"/>
      <c r="Z29" s="111"/>
      <c r="AA29" s="111"/>
      <c r="AB29" s="111"/>
      <c r="AC29" s="111"/>
      <c r="AD29" s="111"/>
      <c r="AE29" s="111"/>
      <c r="AF29" s="111"/>
      <c r="AG29" s="111"/>
      <c r="AH29" s="111"/>
    </row>
    <row r="30" spans="1:34" ht="36" customHeight="1">
      <c r="A30" s="284"/>
      <c r="B30" s="97" t="s">
        <v>0</v>
      </c>
      <c r="C30" s="284"/>
      <c r="D30" s="172">
        <v>0</v>
      </c>
      <c r="E30" s="109">
        <f t="shared" si="0"/>
        <v>47666666</v>
      </c>
      <c r="F30" s="109">
        <v>0</v>
      </c>
      <c r="G30" s="109">
        <v>0</v>
      </c>
      <c r="H30" s="109">
        <v>0</v>
      </c>
      <c r="I30" s="109">
        <v>47666666</v>
      </c>
      <c r="J30" s="284"/>
      <c r="K30" s="284"/>
      <c r="L30" s="284"/>
      <c r="M30" s="284"/>
      <c r="N30" s="284"/>
      <c r="O30" s="111"/>
      <c r="P30" s="111"/>
      <c r="Q30" s="111"/>
      <c r="R30" s="111"/>
      <c r="S30" s="111"/>
      <c r="T30" s="111"/>
      <c r="U30" s="111"/>
      <c r="V30" s="111"/>
      <c r="W30" s="111"/>
      <c r="X30" s="111"/>
      <c r="Y30" s="111"/>
      <c r="Z30" s="111"/>
      <c r="AA30" s="111"/>
      <c r="AB30" s="111"/>
      <c r="AC30" s="111"/>
      <c r="AD30" s="111"/>
      <c r="AE30" s="111"/>
      <c r="AF30" s="111"/>
      <c r="AG30" s="111"/>
      <c r="AH30" s="111"/>
    </row>
    <row r="31" spans="1:34" ht="15.75" customHeight="1">
      <c r="A31" s="326" t="s">
        <v>6</v>
      </c>
      <c r="B31" s="175" t="s">
        <v>1</v>
      </c>
      <c r="C31" s="287"/>
      <c r="D31" s="122"/>
      <c r="E31" s="123">
        <f t="shared" ref="E31:I32" si="8">E17+E19+E21+E23+E27+E25+E29</f>
        <v>5032588170</v>
      </c>
      <c r="F31" s="123">
        <f t="shared" si="8"/>
        <v>726200000</v>
      </c>
      <c r="G31" s="123">
        <f t="shared" si="8"/>
        <v>0</v>
      </c>
      <c r="H31" s="123">
        <f t="shared" si="8"/>
        <v>0</v>
      </c>
      <c r="I31" s="123">
        <f t="shared" si="8"/>
        <v>4306388170</v>
      </c>
      <c r="J31" s="124"/>
      <c r="K31" s="125"/>
      <c r="L31" s="125"/>
      <c r="M31" s="125"/>
      <c r="N31" s="126"/>
      <c r="O31" s="79"/>
      <c r="P31" s="79"/>
      <c r="Q31" s="79"/>
      <c r="R31" s="79"/>
      <c r="S31" s="79"/>
      <c r="T31" s="79"/>
      <c r="U31" s="79"/>
      <c r="V31" s="79"/>
      <c r="W31" s="79"/>
      <c r="X31" s="79"/>
      <c r="Y31" s="79"/>
      <c r="Z31" s="79"/>
      <c r="AA31" s="79"/>
      <c r="AB31" s="79"/>
      <c r="AC31" s="79"/>
      <c r="AD31" s="79"/>
      <c r="AE31" s="79"/>
      <c r="AF31" s="79"/>
      <c r="AG31" s="79"/>
      <c r="AH31" s="79"/>
    </row>
    <row r="32" spans="1:34" ht="15.75" customHeight="1">
      <c r="A32" s="279"/>
      <c r="B32" s="175" t="s">
        <v>0</v>
      </c>
      <c r="C32" s="284"/>
      <c r="D32" s="122"/>
      <c r="E32" s="123">
        <f t="shared" si="8"/>
        <v>3680520666</v>
      </c>
      <c r="F32" s="123">
        <f t="shared" si="8"/>
        <v>347954000</v>
      </c>
      <c r="G32" s="123">
        <f t="shared" si="8"/>
        <v>0</v>
      </c>
      <c r="H32" s="123">
        <f t="shared" si="8"/>
        <v>0</v>
      </c>
      <c r="I32" s="123">
        <f t="shared" si="8"/>
        <v>3332566666</v>
      </c>
      <c r="J32" s="124"/>
      <c r="K32" s="125"/>
      <c r="L32" s="125"/>
      <c r="M32" s="125"/>
      <c r="N32" s="126"/>
      <c r="O32" s="79"/>
      <c r="P32" s="228"/>
      <c r="Q32" s="228"/>
      <c r="R32" s="228"/>
      <c r="S32" s="79"/>
      <c r="T32" s="79"/>
      <c r="U32" s="79"/>
      <c r="V32" s="79"/>
      <c r="W32" s="79"/>
      <c r="X32" s="79"/>
      <c r="Y32" s="79"/>
      <c r="Z32" s="79"/>
      <c r="AA32" s="79"/>
      <c r="AB32" s="79"/>
      <c r="AC32" s="79"/>
      <c r="AD32" s="79"/>
      <c r="AE32" s="79"/>
      <c r="AF32" s="79"/>
      <c r="AG32" s="79"/>
      <c r="AH32" s="79"/>
    </row>
    <row r="33" spans="1:34" ht="5.25" customHeight="1">
      <c r="A33" s="79"/>
      <c r="B33" s="127"/>
      <c r="C33" s="79"/>
      <c r="D33" s="79"/>
      <c r="E33" s="128"/>
      <c r="F33" s="129"/>
      <c r="G33" s="101"/>
      <c r="H33" s="101"/>
      <c r="I33" s="101"/>
      <c r="J33" s="130"/>
      <c r="K33" s="130"/>
      <c r="L33" s="129"/>
      <c r="M33" s="131"/>
      <c r="N33" s="132"/>
      <c r="O33" s="79"/>
      <c r="P33" s="79"/>
      <c r="Q33" s="79"/>
      <c r="R33" s="79"/>
      <c r="S33" s="79"/>
      <c r="T33" s="79"/>
      <c r="U33" s="79"/>
      <c r="V33" s="79"/>
      <c r="W33" s="79"/>
      <c r="X33" s="79"/>
      <c r="Y33" s="79"/>
      <c r="Z33" s="79"/>
      <c r="AA33" s="79"/>
      <c r="AB33" s="79"/>
      <c r="AC33" s="79"/>
      <c r="AD33" s="79"/>
      <c r="AE33" s="79"/>
      <c r="AF33" s="79"/>
      <c r="AG33" s="79"/>
      <c r="AH33" s="79"/>
    </row>
    <row r="34" spans="1:34" ht="15.75" customHeight="1">
      <c r="A34" s="133" t="s">
        <v>5</v>
      </c>
      <c r="B34" s="327" t="s">
        <v>4</v>
      </c>
      <c r="C34" s="277"/>
      <c r="D34" s="278"/>
      <c r="E34" s="327" t="s">
        <v>3</v>
      </c>
      <c r="F34" s="277"/>
      <c r="G34" s="277"/>
      <c r="H34" s="278"/>
      <c r="I34" s="133"/>
      <c r="J34" s="328" t="s">
        <v>2</v>
      </c>
      <c r="K34" s="277"/>
      <c r="L34" s="277"/>
      <c r="M34" s="277"/>
      <c r="N34" s="278"/>
      <c r="O34" s="79"/>
      <c r="P34" s="79"/>
      <c r="Q34" s="79"/>
      <c r="R34" s="79"/>
      <c r="S34" s="79"/>
      <c r="T34" s="79"/>
      <c r="U34" s="79"/>
      <c r="V34" s="79"/>
      <c r="W34" s="79"/>
      <c r="X34" s="79"/>
      <c r="Y34" s="79"/>
      <c r="Z34" s="79"/>
      <c r="AA34" s="79"/>
      <c r="AB34" s="79"/>
      <c r="AC34" s="79"/>
      <c r="AD34" s="79"/>
      <c r="AE34" s="79"/>
      <c r="AF34" s="79"/>
      <c r="AG34" s="79"/>
      <c r="AH34" s="79"/>
    </row>
    <row r="35" spans="1:34" ht="43.5" customHeight="1">
      <c r="A35" s="325" t="s">
        <v>423</v>
      </c>
      <c r="B35" s="323" t="s">
        <v>424</v>
      </c>
      <c r="C35" s="277"/>
      <c r="D35" s="278"/>
      <c r="E35" s="324" t="s">
        <v>425</v>
      </c>
      <c r="F35" s="277"/>
      <c r="G35" s="278"/>
      <c r="H35" s="176" t="s">
        <v>1</v>
      </c>
      <c r="I35" s="165">
        <v>1</v>
      </c>
      <c r="J35" s="329" t="s">
        <v>426</v>
      </c>
      <c r="K35" s="277"/>
      <c r="L35" s="277"/>
      <c r="M35" s="277"/>
      <c r="N35" s="278"/>
      <c r="O35" s="136"/>
      <c r="P35" s="136"/>
      <c r="Q35" s="136"/>
      <c r="R35" s="136"/>
      <c r="S35" s="136"/>
      <c r="T35" s="136"/>
      <c r="U35" s="136"/>
      <c r="V35" s="136"/>
      <c r="W35" s="136"/>
      <c r="X35" s="136"/>
      <c r="Y35" s="136"/>
      <c r="Z35" s="136"/>
      <c r="AA35" s="136"/>
      <c r="AB35" s="136"/>
      <c r="AC35" s="136"/>
      <c r="AD35" s="136"/>
      <c r="AE35" s="136"/>
      <c r="AF35" s="136"/>
      <c r="AG35" s="136"/>
      <c r="AH35" s="136"/>
    </row>
    <row r="36" spans="1:34" ht="43.5" customHeight="1">
      <c r="A36" s="284"/>
      <c r="B36" s="279"/>
      <c r="C36" s="280"/>
      <c r="D36" s="281"/>
      <c r="E36" s="279"/>
      <c r="F36" s="280"/>
      <c r="G36" s="281"/>
      <c r="H36" s="176" t="s">
        <v>0</v>
      </c>
      <c r="I36" s="165">
        <v>0</v>
      </c>
      <c r="J36" s="291"/>
      <c r="K36" s="292"/>
      <c r="L36" s="292"/>
      <c r="M36" s="292"/>
      <c r="N36" s="293"/>
      <c r="O36" s="136"/>
      <c r="P36" s="136"/>
      <c r="Q36" s="136"/>
      <c r="R36" s="136"/>
      <c r="S36" s="136"/>
      <c r="T36" s="136"/>
      <c r="U36" s="136"/>
      <c r="V36" s="136"/>
      <c r="W36" s="136"/>
      <c r="X36" s="136"/>
      <c r="Y36" s="136"/>
      <c r="Z36" s="136"/>
      <c r="AA36" s="136"/>
      <c r="AB36" s="136"/>
      <c r="AC36" s="136"/>
      <c r="AD36" s="136"/>
      <c r="AE36" s="136"/>
      <c r="AF36" s="136"/>
      <c r="AG36" s="136"/>
      <c r="AH36" s="136"/>
    </row>
    <row r="37" spans="1:34" ht="46.5" customHeight="1">
      <c r="A37" s="325" t="s">
        <v>423</v>
      </c>
      <c r="B37" s="323" t="s">
        <v>427</v>
      </c>
      <c r="C37" s="277"/>
      <c r="D37" s="278"/>
      <c r="E37" s="324" t="s">
        <v>428</v>
      </c>
      <c r="F37" s="277"/>
      <c r="G37" s="278"/>
      <c r="H37" s="176" t="s">
        <v>1</v>
      </c>
      <c r="I37" s="177">
        <v>3</v>
      </c>
      <c r="J37" s="291"/>
      <c r="K37" s="292"/>
      <c r="L37" s="292"/>
      <c r="M37" s="292"/>
      <c r="N37" s="293"/>
      <c r="O37" s="136"/>
      <c r="P37" s="136"/>
      <c r="Q37" s="136"/>
      <c r="R37" s="136"/>
      <c r="S37" s="136"/>
      <c r="T37" s="136"/>
      <c r="U37" s="136"/>
      <c r="V37" s="136"/>
      <c r="W37" s="136"/>
      <c r="X37" s="136"/>
      <c r="Y37" s="136"/>
      <c r="Z37" s="136"/>
      <c r="AA37" s="136"/>
      <c r="AB37" s="136"/>
      <c r="AC37" s="136"/>
      <c r="AD37" s="136"/>
      <c r="AE37" s="136"/>
      <c r="AF37" s="136"/>
      <c r="AG37" s="136"/>
      <c r="AH37" s="136"/>
    </row>
    <row r="38" spans="1:34" ht="46.5" customHeight="1">
      <c r="A38" s="284"/>
      <c r="B38" s="279"/>
      <c r="C38" s="280"/>
      <c r="D38" s="281"/>
      <c r="E38" s="279"/>
      <c r="F38" s="280"/>
      <c r="G38" s="281"/>
      <c r="H38" s="176" t="s">
        <v>0</v>
      </c>
      <c r="I38" s="166">
        <v>0</v>
      </c>
      <c r="J38" s="291"/>
      <c r="K38" s="292"/>
      <c r="L38" s="292"/>
      <c r="M38" s="292"/>
      <c r="N38" s="293"/>
      <c r="O38" s="136"/>
      <c r="P38" s="136"/>
      <c r="Q38" s="136"/>
      <c r="R38" s="136"/>
      <c r="S38" s="136"/>
      <c r="T38" s="136"/>
      <c r="U38" s="136"/>
      <c r="V38" s="136"/>
      <c r="W38" s="136"/>
      <c r="X38" s="136"/>
      <c r="Y38" s="136"/>
      <c r="Z38" s="136"/>
      <c r="AA38" s="136"/>
      <c r="AB38" s="136"/>
      <c r="AC38" s="136"/>
      <c r="AD38" s="136"/>
      <c r="AE38" s="136"/>
      <c r="AF38" s="136"/>
      <c r="AG38" s="136"/>
      <c r="AH38" s="136"/>
    </row>
    <row r="39" spans="1:34" ht="37.5" customHeight="1">
      <c r="A39" s="325" t="s">
        <v>423</v>
      </c>
      <c r="B39" s="323" t="s">
        <v>429</v>
      </c>
      <c r="C39" s="277"/>
      <c r="D39" s="278"/>
      <c r="E39" s="324" t="s">
        <v>430</v>
      </c>
      <c r="F39" s="277"/>
      <c r="G39" s="278"/>
      <c r="H39" s="176" t="s">
        <v>1</v>
      </c>
      <c r="I39" s="178">
        <v>500</v>
      </c>
      <c r="J39" s="291"/>
      <c r="K39" s="292"/>
      <c r="L39" s="292"/>
      <c r="M39" s="292"/>
      <c r="N39" s="293"/>
      <c r="O39" s="136"/>
      <c r="P39" s="136"/>
      <c r="Q39" s="136"/>
      <c r="R39" s="136"/>
      <c r="S39" s="136"/>
      <c r="T39" s="136"/>
      <c r="U39" s="136"/>
      <c r="V39" s="136"/>
      <c r="W39" s="136"/>
      <c r="X39" s="136"/>
      <c r="Y39" s="136"/>
      <c r="Z39" s="136"/>
      <c r="AA39" s="136"/>
      <c r="AB39" s="136"/>
      <c r="AC39" s="136"/>
      <c r="AD39" s="136"/>
      <c r="AE39" s="136"/>
      <c r="AF39" s="136"/>
      <c r="AG39" s="136"/>
      <c r="AH39" s="136"/>
    </row>
    <row r="40" spans="1:34" ht="37.5" customHeight="1">
      <c r="A40" s="284"/>
      <c r="B40" s="279"/>
      <c r="C40" s="280"/>
      <c r="D40" s="281"/>
      <c r="E40" s="279"/>
      <c r="F40" s="280"/>
      <c r="G40" s="281"/>
      <c r="H40" s="176" t="s">
        <v>0</v>
      </c>
      <c r="I40" s="166">
        <v>0</v>
      </c>
      <c r="J40" s="279"/>
      <c r="K40" s="280"/>
      <c r="L40" s="280"/>
      <c r="M40" s="280"/>
      <c r="N40" s="281"/>
      <c r="O40" s="136"/>
      <c r="P40" s="136"/>
      <c r="Q40" s="136"/>
      <c r="R40" s="136"/>
      <c r="S40" s="136"/>
      <c r="T40" s="136"/>
      <c r="U40" s="136"/>
      <c r="V40" s="136"/>
      <c r="W40" s="136"/>
      <c r="X40" s="136"/>
      <c r="Y40" s="136"/>
      <c r="Z40" s="136"/>
      <c r="AA40" s="136"/>
      <c r="AB40" s="136"/>
      <c r="AC40" s="136"/>
      <c r="AD40" s="136"/>
      <c r="AE40" s="136"/>
      <c r="AF40" s="136"/>
      <c r="AG40" s="136"/>
      <c r="AH40" s="136"/>
    </row>
    <row r="41" spans="1:34" ht="78" customHeight="1">
      <c r="A41" s="273" t="s">
        <v>431</v>
      </c>
      <c r="B41" s="274"/>
      <c r="C41" s="274"/>
      <c r="D41" s="274"/>
      <c r="E41" s="274"/>
      <c r="F41" s="274"/>
      <c r="G41" s="274"/>
      <c r="H41" s="274"/>
      <c r="I41" s="274"/>
      <c r="J41" s="274"/>
      <c r="K41" s="274"/>
      <c r="L41" s="274"/>
      <c r="M41" s="274"/>
      <c r="N41" s="275"/>
      <c r="O41" s="136"/>
      <c r="P41" s="136"/>
      <c r="Q41" s="136"/>
      <c r="R41" s="136"/>
      <c r="S41" s="136"/>
      <c r="T41" s="136"/>
      <c r="U41" s="136"/>
      <c r="V41" s="136"/>
      <c r="W41" s="136"/>
      <c r="X41" s="136"/>
      <c r="Y41" s="136"/>
      <c r="Z41" s="136"/>
      <c r="AA41" s="136"/>
      <c r="AB41" s="136"/>
      <c r="AC41" s="136"/>
      <c r="AD41" s="136"/>
      <c r="AE41" s="136"/>
      <c r="AF41" s="136"/>
      <c r="AG41" s="136"/>
      <c r="AH41" s="136"/>
    </row>
    <row r="42" spans="1:34" ht="15.75" customHeight="1">
      <c r="A42" s="79"/>
      <c r="B42" s="79"/>
      <c r="C42" s="79"/>
      <c r="D42" s="79"/>
      <c r="E42" s="79"/>
      <c r="F42" s="79"/>
      <c r="G42" s="79"/>
      <c r="H42" s="79"/>
      <c r="I42" s="79"/>
      <c r="J42" s="130"/>
      <c r="K42" s="130"/>
      <c r="L42" s="79"/>
      <c r="M42" s="79"/>
      <c r="N42" s="79"/>
      <c r="O42" s="136"/>
      <c r="P42" s="136"/>
      <c r="Q42" s="136"/>
      <c r="R42" s="136"/>
      <c r="S42" s="136"/>
      <c r="T42" s="136"/>
      <c r="U42" s="136"/>
      <c r="V42" s="136"/>
      <c r="W42" s="136"/>
      <c r="X42" s="136"/>
      <c r="Y42" s="136"/>
      <c r="Z42" s="136"/>
      <c r="AA42" s="136"/>
      <c r="AB42" s="136"/>
      <c r="AC42" s="136"/>
      <c r="AD42" s="136"/>
      <c r="AE42" s="136"/>
      <c r="AF42" s="136"/>
      <c r="AG42" s="136"/>
      <c r="AH42" s="136"/>
    </row>
    <row r="43" spans="1:34" ht="15.75" customHeight="1">
      <c r="A43" s="79"/>
      <c r="B43" s="79"/>
      <c r="C43" s="79"/>
      <c r="D43" s="79"/>
      <c r="E43" s="79"/>
      <c r="F43" s="79"/>
      <c r="G43" s="79"/>
      <c r="H43" s="79"/>
      <c r="I43" s="79"/>
      <c r="J43" s="130"/>
      <c r="K43" s="130"/>
      <c r="L43" s="79"/>
      <c r="M43" s="79"/>
      <c r="N43" s="79"/>
      <c r="O43" s="136"/>
      <c r="P43" s="136"/>
      <c r="Q43" s="136"/>
      <c r="R43" s="136"/>
      <c r="S43" s="136"/>
      <c r="T43" s="136"/>
      <c r="U43" s="136"/>
      <c r="V43" s="136"/>
      <c r="W43" s="136"/>
      <c r="X43" s="136"/>
      <c r="Y43" s="136"/>
      <c r="Z43" s="136"/>
      <c r="AA43" s="136"/>
      <c r="AB43" s="136"/>
      <c r="AC43" s="136"/>
      <c r="AD43" s="136"/>
      <c r="AE43" s="136"/>
      <c r="AF43" s="136"/>
      <c r="AG43" s="136"/>
      <c r="AH43" s="136"/>
    </row>
    <row r="44" spans="1:34" ht="15.75" customHeight="1">
      <c r="A44" s="79"/>
      <c r="B44" s="79"/>
      <c r="C44" s="79"/>
      <c r="D44" s="79"/>
      <c r="E44" s="79"/>
      <c r="F44" s="79"/>
      <c r="G44" s="79"/>
      <c r="H44" s="79"/>
      <c r="I44" s="79"/>
      <c r="J44" s="130"/>
      <c r="K44" s="130"/>
      <c r="L44" s="79"/>
      <c r="M44" s="79"/>
      <c r="N44" s="79"/>
      <c r="O44" s="136"/>
      <c r="P44" s="136"/>
      <c r="Q44" s="136"/>
      <c r="R44" s="136"/>
      <c r="S44" s="136"/>
      <c r="T44" s="136"/>
      <c r="U44" s="136"/>
      <c r="V44" s="136"/>
      <c r="W44" s="136"/>
      <c r="X44" s="136"/>
      <c r="Y44" s="136"/>
      <c r="Z44" s="136"/>
      <c r="AA44" s="136"/>
      <c r="AB44" s="136"/>
      <c r="AC44" s="136"/>
      <c r="AD44" s="136"/>
      <c r="AE44" s="136"/>
      <c r="AF44" s="136"/>
      <c r="AG44" s="136"/>
      <c r="AH44" s="136"/>
    </row>
    <row r="45" spans="1:34" ht="15.75" customHeight="1">
      <c r="A45" s="79"/>
      <c r="B45" s="79"/>
      <c r="C45" s="79"/>
      <c r="D45" s="79"/>
      <c r="E45" s="79"/>
      <c r="F45" s="79"/>
      <c r="G45" s="79"/>
      <c r="H45" s="79"/>
      <c r="I45" s="79"/>
      <c r="J45" s="130"/>
      <c r="K45" s="130"/>
      <c r="L45" s="79"/>
      <c r="M45" s="79"/>
      <c r="N45" s="79"/>
      <c r="O45" s="136"/>
      <c r="P45" s="136"/>
      <c r="Q45" s="136"/>
      <c r="R45" s="136"/>
      <c r="S45" s="136"/>
      <c r="T45" s="136"/>
      <c r="U45" s="136"/>
      <c r="V45" s="136"/>
      <c r="W45" s="136"/>
      <c r="X45" s="136"/>
      <c r="Y45" s="136"/>
      <c r="Z45" s="136"/>
      <c r="AA45" s="136"/>
      <c r="AB45" s="136"/>
      <c r="AC45" s="136"/>
      <c r="AD45" s="136"/>
      <c r="AE45" s="136"/>
      <c r="AF45" s="136"/>
      <c r="AG45" s="136"/>
      <c r="AH45" s="136"/>
    </row>
    <row r="46" spans="1:34" ht="15.75" customHeight="1">
      <c r="A46" s="79"/>
      <c r="B46" s="79"/>
      <c r="C46" s="79"/>
      <c r="D46" s="79"/>
      <c r="E46" s="79"/>
      <c r="F46" s="79"/>
      <c r="G46" s="79"/>
      <c r="H46" s="79"/>
      <c r="I46" s="79"/>
      <c r="J46" s="130"/>
      <c r="K46" s="130"/>
      <c r="L46" s="79"/>
      <c r="M46" s="79"/>
      <c r="N46" s="79"/>
      <c r="O46" s="136"/>
      <c r="P46" s="136"/>
      <c r="Q46" s="136"/>
      <c r="R46" s="136"/>
      <c r="S46" s="136"/>
      <c r="T46" s="136"/>
      <c r="U46" s="136"/>
      <c r="V46" s="136"/>
      <c r="W46" s="136"/>
      <c r="X46" s="136"/>
      <c r="Y46" s="136"/>
      <c r="Z46" s="136"/>
      <c r="AA46" s="136"/>
      <c r="AB46" s="136"/>
      <c r="AC46" s="136"/>
      <c r="AD46" s="136"/>
      <c r="AE46" s="136"/>
      <c r="AF46" s="136"/>
      <c r="AG46" s="136"/>
      <c r="AH46" s="136"/>
    </row>
    <row r="47" spans="1:34" ht="15.75" customHeight="1">
      <c r="A47" s="79"/>
      <c r="B47" s="79"/>
      <c r="C47" s="79"/>
      <c r="D47" s="79"/>
      <c r="E47" s="79"/>
      <c r="F47" s="79"/>
      <c r="G47" s="79"/>
      <c r="H47" s="79"/>
      <c r="I47" s="79"/>
      <c r="J47" s="130"/>
      <c r="K47" s="130"/>
      <c r="L47" s="79"/>
      <c r="M47" s="79"/>
      <c r="N47" s="79"/>
      <c r="O47" s="136"/>
      <c r="P47" s="136"/>
      <c r="Q47" s="136"/>
      <c r="R47" s="136"/>
      <c r="S47" s="136"/>
      <c r="T47" s="136"/>
      <c r="U47" s="136"/>
      <c r="V47" s="136"/>
      <c r="W47" s="136"/>
      <c r="X47" s="136"/>
      <c r="Y47" s="136"/>
      <c r="Z47" s="136"/>
      <c r="AA47" s="136"/>
      <c r="AB47" s="136"/>
      <c r="AC47" s="136"/>
      <c r="AD47" s="136"/>
      <c r="AE47" s="136"/>
      <c r="AF47" s="136"/>
      <c r="AG47" s="136"/>
      <c r="AH47" s="136"/>
    </row>
    <row r="48" spans="1:34" ht="15.75" customHeight="1">
      <c r="A48" s="79"/>
      <c r="B48" s="79"/>
      <c r="C48" s="79"/>
      <c r="D48" s="79"/>
      <c r="E48" s="79"/>
      <c r="F48" s="79"/>
      <c r="G48" s="79"/>
      <c r="H48" s="79"/>
      <c r="I48" s="79"/>
      <c r="J48" s="130"/>
      <c r="K48" s="130"/>
      <c r="L48" s="79"/>
      <c r="M48" s="79"/>
      <c r="N48" s="79"/>
      <c r="O48" s="136"/>
      <c r="P48" s="136"/>
      <c r="Q48" s="136"/>
      <c r="R48" s="136"/>
      <c r="S48" s="136"/>
      <c r="T48" s="136"/>
      <c r="U48" s="136"/>
      <c r="V48" s="136"/>
      <c r="W48" s="136"/>
      <c r="X48" s="136"/>
      <c r="Y48" s="136"/>
      <c r="Z48" s="136"/>
      <c r="AA48" s="136"/>
      <c r="AB48" s="136"/>
      <c r="AC48" s="136"/>
      <c r="AD48" s="136"/>
      <c r="AE48" s="136"/>
      <c r="AF48" s="136"/>
      <c r="AG48" s="136"/>
      <c r="AH48" s="136"/>
    </row>
    <row r="49" spans="1:34" ht="15.75" customHeight="1">
      <c r="A49" s="79"/>
      <c r="B49" s="79"/>
      <c r="C49" s="79"/>
      <c r="D49" s="79"/>
      <c r="E49" s="79"/>
      <c r="F49" s="79"/>
      <c r="G49" s="79"/>
      <c r="H49" s="79"/>
      <c r="I49" s="79"/>
      <c r="J49" s="130"/>
      <c r="K49" s="130"/>
      <c r="L49" s="79"/>
      <c r="M49" s="79"/>
      <c r="N49" s="79"/>
      <c r="O49" s="79"/>
      <c r="P49" s="79"/>
      <c r="Q49" s="79"/>
      <c r="R49" s="79"/>
      <c r="S49" s="79"/>
      <c r="T49" s="79"/>
      <c r="U49" s="79"/>
      <c r="V49" s="79"/>
      <c r="W49" s="79"/>
      <c r="X49" s="79"/>
      <c r="Y49" s="79"/>
      <c r="Z49" s="79"/>
      <c r="AA49" s="79"/>
      <c r="AB49" s="79"/>
      <c r="AC49" s="79"/>
      <c r="AD49" s="79"/>
      <c r="AE49" s="79"/>
      <c r="AF49" s="79"/>
      <c r="AG49" s="79"/>
      <c r="AH49" s="79"/>
    </row>
    <row r="50" spans="1:34" ht="15.75" customHeight="1">
      <c r="A50" s="79"/>
      <c r="B50" s="79"/>
      <c r="C50" s="79"/>
      <c r="D50" s="79"/>
      <c r="E50" s="79"/>
      <c r="F50" s="79"/>
      <c r="G50" s="79"/>
      <c r="H50" s="79"/>
      <c r="I50" s="79"/>
      <c r="J50" s="130"/>
      <c r="K50" s="130"/>
      <c r="L50" s="79"/>
      <c r="M50" s="79"/>
      <c r="N50" s="79"/>
      <c r="O50" s="79"/>
      <c r="P50" s="79"/>
      <c r="Q50" s="79"/>
      <c r="R50" s="79"/>
      <c r="S50" s="79"/>
      <c r="T50" s="79"/>
      <c r="U50" s="79"/>
      <c r="V50" s="79"/>
      <c r="W50" s="79"/>
      <c r="X50" s="79"/>
      <c r="Y50" s="79"/>
      <c r="Z50" s="79"/>
      <c r="AA50" s="79"/>
      <c r="AB50" s="79"/>
      <c r="AC50" s="79"/>
      <c r="AD50" s="79"/>
      <c r="AE50" s="79"/>
      <c r="AF50" s="79"/>
      <c r="AG50" s="79"/>
      <c r="AH50" s="79"/>
    </row>
    <row r="51" spans="1:34" ht="15.75" customHeight="1">
      <c r="A51" s="79"/>
      <c r="B51" s="79"/>
      <c r="C51" s="79"/>
      <c r="D51" s="79"/>
      <c r="E51" s="79"/>
      <c r="F51" s="79"/>
      <c r="G51" s="79"/>
      <c r="H51" s="79"/>
      <c r="I51" s="79"/>
      <c r="J51" s="130"/>
      <c r="K51" s="130"/>
      <c r="L51" s="79"/>
      <c r="M51" s="79"/>
      <c r="N51" s="79"/>
      <c r="O51" s="79"/>
      <c r="P51" s="79"/>
      <c r="Q51" s="79"/>
      <c r="R51" s="79"/>
      <c r="S51" s="79"/>
      <c r="T51" s="79"/>
      <c r="U51" s="79"/>
      <c r="V51" s="79"/>
      <c r="W51" s="79"/>
      <c r="X51" s="79"/>
      <c r="Y51" s="79"/>
      <c r="Z51" s="79"/>
      <c r="AA51" s="79"/>
      <c r="AB51" s="79"/>
      <c r="AC51" s="79"/>
      <c r="AD51" s="79"/>
      <c r="AE51" s="79"/>
      <c r="AF51" s="79"/>
      <c r="AG51" s="79"/>
      <c r="AH51" s="79"/>
    </row>
    <row r="52" spans="1:34" ht="15.75" customHeight="1">
      <c r="A52" s="79"/>
      <c r="B52" s="79"/>
      <c r="C52" s="79"/>
      <c r="D52" s="79"/>
      <c r="E52" s="79"/>
      <c r="F52" s="79"/>
      <c r="G52" s="79"/>
      <c r="H52" s="79"/>
      <c r="I52" s="79"/>
      <c r="J52" s="130"/>
      <c r="K52" s="130"/>
      <c r="L52" s="79"/>
      <c r="M52" s="79"/>
      <c r="N52" s="79"/>
      <c r="O52" s="79"/>
      <c r="P52" s="79"/>
      <c r="Q52" s="79"/>
      <c r="R52" s="79"/>
      <c r="S52" s="79"/>
      <c r="T52" s="79"/>
      <c r="U52" s="79"/>
      <c r="V52" s="79"/>
      <c r="W52" s="79"/>
      <c r="X52" s="79"/>
      <c r="Y52" s="79"/>
      <c r="Z52" s="79"/>
      <c r="AA52" s="79"/>
      <c r="AB52" s="79"/>
      <c r="AC52" s="79"/>
      <c r="AD52" s="79"/>
      <c r="AE52" s="79"/>
      <c r="AF52" s="79"/>
      <c r="AG52" s="79"/>
      <c r="AH52" s="79"/>
    </row>
    <row r="53" spans="1:34" ht="15.75" customHeight="1">
      <c r="A53" s="79"/>
      <c r="B53" s="79"/>
      <c r="C53" s="79"/>
      <c r="D53" s="79"/>
      <c r="E53" s="79"/>
      <c r="F53" s="79"/>
      <c r="G53" s="79"/>
      <c r="H53" s="79"/>
      <c r="I53" s="79"/>
      <c r="J53" s="130"/>
      <c r="K53" s="130"/>
      <c r="L53" s="79"/>
      <c r="M53" s="79"/>
      <c r="N53" s="79"/>
      <c r="O53" s="79"/>
      <c r="P53" s="79"/>
      <c r="Q53" s="79"/>
      <c r="R53" s="79"/>
      <c r="S53" s="79"/>
      <c r="T53" s="79"/>
      <c r="U53" s="79"/>
      <c r="V53" s="79"/>
      <c r="W53" s="79"/>
      <c r="X53" s="79"/>
      <c r="Y53" s="79"/>
      <c r="Z53" s="79"/>
      <c r="AA53" s="79"/>
      <c r="AB53" s="79"/>
      <c r="AC53" s="79"/>
      <c r="AD53" s="79"/>
      <c r="AE53" s="79"/>
      <c r="AF53" s="79"/>
      <c r="AG53" s="79"/>
      <c r="AH53" s="79"/>
    </row>
    <row r="54" spans="1:34" ht="15.75" customHeight="1">
      <c r="A54" s="79"/>
      <c r="B54" s="79"/>
      <c r="C54" s="79"/>
      <c r="D54" s="79"/>
      <c r="E54" s="79"/>
      <c r="F54" s="79"/>
      <c r="G54" s="79"/>
      <c r="H54" s="79"/>
      <c r="I54" s="79"/>
      <c r="J54" s="130"/>
      <c r="K54" s="130"/>
      <c r="L54" s="79"/>
      <c r="M54" s="79"/>
      <c r="N54" s="79"/>
      <c r="O54" s="79"/>
      <c r="P54" s="79"/>
      <c r="Q54" s="79"/>
      <c r="R54" s="79"/>
      <c r="S54" s="79"/>
      <c r="T54" s="79"/>
      <c r="U54" s="79"/>
      <c r="V54" s="79"/>
      <c r="W54" s="79"/>
      <c r="X54" s="79"/>
      <c r="Y54" s="79"/>
      <c r="Z54" s="79"/>
      <c r="AA54" s="79"/>
      <c r="AB54" s="79"/>
      <c r="AC54" s="79"/>
      <c r="AD54" s="79"/>
      <c r="AE54" s="79"/>
      <c r="AF54" s="79"/>
      <c r="AG54" s="79"/>
      <c r="AH54" s="79"/>
    </row>
    <row r="55" spans="1:34" ht="15.75" customHeight="1">
      <c r="A55" s="79"/>
      <c r="B55" s="79"/>
      <c r="C55" s="79"/>
      <c r="D55" s="79"/>
      <c r="E55" s="79"/>
      <c r="F55" s="79"/>
      <c r="G55" s="79"/>
      <c r="H55" s="79"/>
      <c r="I55" s="79"/>
      <c r="J55" s="130"/>
      <c r="K55" s="130"/>
      <c r="L55" s="79"/>
      <c r="M55" s="79"/>
      <c r="N55" s="79"/>
      <c r="O55" s="79"/>
      <c r="P55" s="79"/>
      <c r="Q55" s="79"/>
      <c r="R55" s="79"/>
      <c r="S55" s="79"/>
      <c r="T55" s="79"/>
      <c r="U55" s="79"/>
      <c r="V55" s="79"/>
      <c r="W55" s="79"/>
      <c r="X55" s="79"/>
      <c r="Y55" s="79"/>
      <c r="Z55" s="79"/>
      <c r="AA55" s="79"/>
      <c r="AB55" s="79"/>
      <c r="AC55" s="79"/>
      <c r="AD55" s="79"/>
      <c r="AE55" s="79"/>
      <c r="AF55" s="79"/>
      <c r="AG55" s="79"/>
      <c r="AH55" s="79"/>
    </row>
    <row r="56" spans="1:34" ht="15.75" customHeight="1">
      <c r="A56" s="79"/>
      <c r="B56" s="79"/>
      <c r="C56" s="79"/>
      <c r="D56" s="79"/>
      <c r="E56" s="79"/>
      <c r="F56" s="79"/>
      <c r="G56" s="79"/>
      <c r="H56" s="79"/>
      <c r="I56" s="79"/>
      <c r="J56" s="130"/>
      <c r="K56" s="130"/>
      <c r="L56" s="79"/>
      <c r="M56" s="79"/>
      <c r="N56" s="79"/>
      <c r="O56" s="79"/>
      <c r="P56" s="79"/>
      <c r="Q56" s="79"/>
      <c r="R56" s="79"/>
      <c r="S56" s="79"/>
      <c r="T56" s="79"/>
      <c r="U56" s="79"/>
      <c r="V56" s="79"/>
      <c r="W56" s="79"/>
      <c r="X56" s="79"/>
      <c r="Y56" s="79"/>
      <c r="Z56" s="79"/>
      <c r="AA56" s="79"/>
      <c r="AB56" s="79"/>
      <c r="AC56" s="79"/>
      <c r="AD56" s="79"/>
      <c r="AE56" s="79"/>
      <c r="AF56" s="79"/>
      <c r="AG56" s="79"/>
      <c r="AH56" s="79"/>
    </row>
    <row r="57" spans="1:34" ht="15.75" customHeight="1">
      <c r="A57" s="79"/>
      <c r="B57" s="79"/>
      <c r="C57" s="79"/>
      <c r="D57" s="79"/>
      <c r="E57" s="79"/>
      <c r="F57" s="79"/>
      <c r="G57" s="79"/>
      <c r="H57" s="79"/>
      <c r="I57" s="79"/>
      <c r="J57" s="130"/>
      <c r="K57" s="130"/>
      <c r="L57" s="79"/>
      <c r="M57" s="79"/>
      <c r="N57" s="79"/>
      <c r="O57" s="79"/>
      <c r="P57" s="79"/>
      <c r="Q57" s="79"/>
      <c r="R57" s="79"/>
      <c r="S57" s="79"/>
      <c r="T57" s="79"/>
      <c r="U57" s="79"/>
      <c r="V57" s="79"/>
      <c r="W57" s="79"/>
      <c r="X57" s="79"/>
      <c r="Y57" s="79"/>
      <c r="Z57" s="79"/>
      <c r="AA57" s="79"/>
      <c r="AB57" s="79"/>
      <c r="AC57" s="79"/>
      <c r="AD57" s="79"/>
      <c r="AE57" s="79"/>
      <c r="AF57" s="79"/>
      <c r="AG57" s="79"/>
      <c r="AH57" s="79"/>
    </row>
    <row r="58" spans="1:34" ht="15.75" customHeight="1">
      <c r="A58" s="79"/>
      <c r="B58" s="79"/>
      <c r="C58" s="79"/>
      <c r="D58" s="79"/>
      <c r="E58" s="79"/>
      <c r="F58" s="79"/>
      <c r="G58" s="79"/>
      <c r="H58" s="79"/>
      <c r="I58" s="79"/>
      <c r="J58" s="130"/>
      <c r="K58" s="130"/>
      <c r="L58" s="79"/>
      <c r="M58" s="79"/>
      <c r="N58" s="79"/>
      <c r="O58" s="79"/>
      <c r="P58" s="79"/>
      <c r="Q58" s="79"/>
      <c r="R58" s="79"/>
      <c r="S58" s="79"/>
      <c r="T58" s="79"/>
      <c r="U58" s="79"/>
      <c r="V58" s="79"/>
      <c r="W58" s="79"/>
      <c r="X58" s="79"/>
      <c r="Y58" s="79"/>
      <c r="Z58" s="79"/>
      <c r="AA58" s="79"/>
      <c r="AB58" s="79"/>
      <c r="AC58" s="79"/>
      <c r="AD58" s="79"/>
      <c r="AE58" s="79"/>
      <c r="AF58" s="79"/>
      <c r="AG58" s="79"/>
      <c r="AH58" s="79"/>
    </row>
    <row r="59" spans="1:34" ht="15.75" customHeight="1">
      <c r="A59" s="79"/>
      <c r="B59" s="79"/>
      <c r="C59" s="79"/>
      <c r="D59" s="79"/>
      <c r="E59" s="79"/>
      <c r="F59" s="79"/>
      <c r="G59" s="79"/>
      <c r="H59" s="79"/>
      <c r="I59" s="79"/>
      <c r="J59" s="130"/>
      <c r="K59" s="130"/>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5.75" customHeight="1">
      <c r="A60" s="79"/>
      <c r="B60" s="79"/>
      <c r="C60" s="79"/>
      <c r="D60" s="79"/>
      <c r="E60" s="79"/>
      <c r="F60" s="79"/>
      <c r="G60" s="79"/>
      <c r="H60" s="79"/>
      <c r="I60" s="79"/>
      <c r="J60" s="130"/>
      <c r="K60" s="130"/>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5.75" customHeight="1">
      <c r="A61" s="79"/>
      <c r="B61" s="79"/>
      <c r="C61" s="79"/>
      <c r="D61" s="79"/>
      <c r="E61" s="79"/>
      <c r="F61" s="79"/>
      <c r="G61" s="79"/>
      <c r="H61" s="79"/>
      <c r="I61" s="79"/>
      <c r="J61" s="130"/>
      <c r="K61" s="130"/>
      <c r="L61" s="79"/>
      <c r="M61" s="79"/>
      <c r="N61" s="79"/>
      <c r="O61" s="79"/>
      <c r="P61" s="79"/>
      <c r="Q61" s="79"/>
      <c r="R61" s="79"/>
      <c r="S61" s="79"/>
      <c r="T61" s="79"/>
      <c r="U61" s="79"/>
      <c r="V61" s="79"/>
      <c r="W61" s="79"/>
      <c r="X61" s="79"/>
      <c r="Y61" s="79"/>
      <c r="Z61" s="79"/>
      <c r="AA61" s="79"/>
      <c r="AB61" s="79"/>
      <c r="AC61" s="79"/>
      <c r="AD61" s="79"/>
      <c r="AE61" s="79"/>
      <c r="AF61" s="79"/>
      <c r="AG61" s="79"/>
      <c r="AH61" s="79"/>
    </row>
    <row r="62" spans="1:34" ht="15.75" customHeight="1">
      <c r="A62" s="79"/>
      <c r="B62" s="79"/>
      <c r="C62" s="79"/>
      <c r="D62" s="79"/>
      <c r="E62" s="79"/>
      <c r="F62" s="79"/>
      <c r="G62" s="79"/>
      <c r="H62" s="79"/>
      <c r="I62" s="79"/>
      <c r="J62" s="130"/>
      <c r="K62" s="130"/>
      <c r="L62" s="79"/>
      <c r="M62" s="79"/>
      <c r="N62" s="79"/>
      <c r="O62" s="79"/>
      <c r="P62" s="79"/>
      <c r="Q62" s="79"/>
      <c r="R62" s="79"/>
      <c r="S62" s="79"/>
      <c r="T62" s="79"/>
      <c r="U62" s="79"/>
      <c r="V62" s="79"/>
      <c r="W62" s="79"/>
      <c r="X62" s="79"/>
      <c r="Y62" s="79"/>
      <c r="Z62" s="79"/>
      <c r="AA62" s="79"/>
      <c r="AB62" s="79"/>
      <c r="AC62" s="79"/>
      <c r="AD62" s="79"/>
      <c r="AE62" s="79"/>
      <c r="AF62" s="79"/>
      <c r="AG62" s="79"/>
      <c r="AH62" s="79"/>
    </row>
    <row r="63" spans="1:34" ht="15.75" customHeight="1">
      <c r="A63" s="79"/>
      <c r="B63" s="79"/>
      <c r="C63" s="79"/>
      <c r="D63" s="79"/>
      <c r="E63" s="79"/>
      <c r="F63" s="79"/>
      <c r="G63" s="79"/>
      <c r="H63" s="79"/>
      <c r="I63" s="79"/>
      <c r="J63" s="130"/>
      <c r="K63" s="130"/>
      <c r="L63" s="79"/>
      <c r="M63" s="79"/>
      <c r="N63" s="79"/>
      <c r="O63" s="79"/>
      <c r="P63" s="79"/>
      <c r="Q63" s="79"/>
      <c r="R63" s="79"/>
      <c r="S63" s="79"/>
      <c r="T63" s="79"/>
      <c r="U63" s="79"/>
      <c r="V63" s="79"/>
      <c r="W63" s="79"/>
      <c r="X63" s="79"/>
      <c r="Y63" s="79"/>
      <c r="Z63" s="79"/>
      <c r="AA63" s="79"/>
      <c r="AB63" s="79"/>
      <c r="AC63" s="79"/>
      <c r="AD63" s="79"/>
      <c r="AE63" s="79"/>
      <c r="AF63" s="79"/>
      <c r="AG63" s="79"/>
      <c r="AH63" s="79"/>
    </row>
    <row r="64" spans="1:34" ht="15.75" customHeight="1">
      <c r="A64" s="79"/>
      <c r="B64" s="79"/>
      <c r="C64" s="79"/>
      <c r="D64" s="79"/>
      <c r="E64" s="79"/>
      <c r="F64" s="79"/>
      <c r="G64" s="79"/>
      <c r="H64" s="79"/>
      <c r="I64" s="79"/>
      <c r="J64" s="130"/>
      <c r="K64" s="130"/>
      <c r="L64" s="79"/>
      <c r="M64" s="79"/>
      <c r="N64" s="79"/>
      <c r="O64" s="79"/>
      <c r="P64" s="79"/>
      <c r="Q64" s="79"/>
      <c r="R64" s="79"/>
      <c r="S64" s="79"/>
      <c r="T64" s="79"/>
      <c r="U64" s="79"/>
      <c r="V64" s="79"/>
      <c r="W64" s="79"/>
      <c r="X64" s="79"/>
      <c r="Y64" s="79"/>
      <c r="Z64" s="79"/>
      <c r="AA64" s="79"/>
      <c r="AB64" s="79"/>
      <c r="AC64" s="79"/>
      <c r="AD64" s="79"/>
      <c r="AE64" s="79"/>
      <c r="AF64" s="79"/>
      <c r="AG64" s="79"/>
      <c r="AH64" s="79"/>
    </row>
    <row r="65" spans="1:34" ht="15.75" customHeight="1">
      <c r="A65" s="79"/>
      <c r="B65" s="79"/>
      <c r="C65" s="79"/>
      <c r="D65" s="79"/>
      <c r="E65" s="79"/>
      <c r="F65" s="79"/>
      <c r="G65" s="79"/>
      <c r="H65" s="79"/>
      <c r="I65" s="79"/>
      <c r="J65" s="130"/>
      <c r="K65" s="130"/>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c r="A66" s="79"/>
      <c r="B66" s="79"/>
      <c r="C66" s="79"/>
      <c r="D66" s="79"/>
      <c r="E66" s="79"/>
      <c r="F66" s="79"/>
      <c r="G66" s="79"/>
      <c r="H66" s="79"/>
      <c r="I66" s="79"/>
      <c r="J66" s="130"/>
      <c r="K66" s="130"/>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c r="A67" s="79"/>
      <c r="B67" s="79"/>
      <c r="C67" s="79"/>
      <c r="D67" s="79"/>
      <c r="E67" s="79"/>
      <c r="F67" s="79"/>
      <c r="G67" s="79"/>
      <c r="H67" s="79"/>
      <c r="I67" s="79"/>
      <c r="J67" s="130"/>
      <c r="K67" s="130"/>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c r="A68" s="79"/>
      <c r="B68" s="79"/>
      <c r="C68" s="79"/>
      <c r="D68" s="79"/>
      <c r="E68" s="79"/>
      <c r="F68" s="79"/>
      <c r="G68" s="79"/>
      <c r="H68" s="79"/>
      <c r="I68" s="79"/>
      <c r="J68" s="130"/>
      <c r="K68" s="130"/>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c r="A69" s="79"/>
      <c r="B69" s="79"/>
      <c r="C69" s="79"/>
      <c r="D69" s="79"/>
      <c r="E69" s="79"/>
      <c r="F69" s="79"/>
      <c r="G69" s="79"/>
      <c r="H69" s="79"/>
      <c r="I69" s="79"/>
      <c r="J69" s="130"/>
      <c r="K69" s="130"/>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c r="A70" s="79"/>
      <c r="B70" s="79"/>
      <c r="C70" s="79"/>
      <c r="D70" s="79"/>
      <c r="E70" s="79"/>
      <c r="F70" s="79"/>
      <c r="G70" s="79"/>
      <c r="H70" s="79"/>
      <c r="I70" s="79"/>
      <c r="J70" s="130"/>
      <c r="K70" s="130"/>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c r="A71" s="79"/>
      <c r="B71" s="79"/>
      <c r="C71" s="79"/>
      <c r="D71" s="79"/>
      <c r="E71" s="79"/>
      <c r="F71" s="79"/>
      <c r="G71" s="79"/>
      <c r="H71" s="79"/>
      <c r="I71" s="79"/>
      <c r="J71" s="130"/>
      <c r="K71" s="130"/>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c r="A72" s="79"/>
      <c r="B72" s="79"/>
      <c r="C72" s="79"/>
      <c r="D72" s="79"/>
      <c r="E72" s="79"/>
      <c r="F72" s="79"/>
      <c r="G72" s="79"/>
      <c r="H72" s="79"/>
      <c r="I72" s="79"/>
      <c r="J72" s="130"/>
      <c r="K72" s="130"/>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c r="A73" s="79"/>
      <c r="B73" s="79"/>
      <c r="C73" s="79"/>
      <c r="D73" s="79"/>
      <c r="E73" s="79"/>
      <c r="F73" s="79"/>
      <c r="G73" s="79"/>
      <c r="H73" s="79"/>
      <c r="I73" s="79"/>
      <c r="J73" s="130"/>
      <c r="K73" s="130"/>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c r="A74" s="79"/>
      <c r="B74" s="79"/>
      <c r="C74" s="79"/>
      <c r="D74" s="79"/>
      <c r="E74" s="79"/>
      <c r="F74" s="79"/>
      <c r="G74" s="79"/>
      <c r="H74" s="79"/>
      <c r="I74" s="79"/>
      <c r="J74" s="130"/>
      <c r="K74" s="130"/>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c r="A75" s="79"/>
      <c r="B75" s="79"/>
      <c r="C75" s="79"/>
      <c r="D75" s="79"/>
      <c r="E75" s="79"/>
      <c r="F75" s="79"/>
      <c r="G75" s="79"/>
      <c r="H75" s="79"/>
      <c r="I75" s="79"/>
      <c r="J75" s="130"/>
      <c r="K75" s="130"/>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c r="A76" s="79"/>
      <c r="B76" s="79"/>
      <c r="C76" s="79"/>
      <c r="D76" s="79"/>
      <c r="E76" s="79"/>
      <c r="F76" s="79"/>
      <c r="G76" s="79"/>
      <c r="H76" s="79"/>
      <c r="I76" s="79"/>
      <c r="J76" s="130"/>
      <c r="K76" s="130"/>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c r="A77" s="79"/>
      <c r="B77" s="79"/>
      <c r="C77" s="79"/>
      <c r="D77" s="79"/>
      <c r="E77" s="79"/>
      <c r="F77" s="79"/>
      <c r="G77" s="79"/>
      <c r="H77" s="79"/>
      <c r="I77" s="79"/>
      <c r="J77" s="130"/>
      <c r="K77" s="130"/>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c r="A78" s="79"/>
      <c r="B78" s="79"/>
      <c r="C78" s="79"/>
      <c r="D78" s="79"/>
      <c r="E78" s="79"/>
      <c r="F78" s="79"/>
      <c r="G78" s="79"/>
      <c r="H78" s="79"/>
      <c r="I78" s="79"/>
      <c r="J78" s="130"/>
      <c r="K78" s="130"/>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sheetData>
  <mergeCells count="102">
    <mergeCell ref="A1:A4"/>
    <mergeCell ref="B1:H2"/>
    <mergeCell ref="I1:L1"/>
    <mergeCell ref="M1:N4"/>
    <mergeCell ref="I2:L2"/>
    <mergeCell ref="B3:H4"/>
    <mergeCell ref="I3:L3"/>
    <mergeCell ref="I4:L4"/>
    <mergeCell ref="O8:P8"/>
    <mergeCell ref="B9:F9"/>
    <mergeCell ref="K9:M9"/>
    <mergeCell ref="B10:F10"/>
    <mergeCell ref="K10:M10"/>
    <mergeCell ref="B11:F11"/>
    <mergeCell ref="K11:M11"/>
    <mergeCell ref="A5:N5"/>
    <mergeCell ref="A6:N6"/>
    <mergeCell ref="B7:N7"/>
    <mergeCell ref="B8:F8"/>
    <mergeCell ref="G8:I13"/>
    <mergeCell ref="J8:N8"/>
    <mergeCell ref="B12:F12"/>
    <mergeCell ref="K12:M12"/>
    <mergeCell ref="B13:F13"/>
    <mergeCell ref="K13:M13"/>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O23:O24"/>
    <mergeCell ref="A25:A26"/>
    <mergeCell ref="C25:C26"/>
    <mergeCell ref="J25:J26"/>
    <mergeCell ref="K25:K26"/>
    <mergeCell ref="L25:L26"/>
    <mergeCell ref="M25:M26"/>
    <mergeCell ref="N25:N26"/>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B37:D38"/>
    <mergeCell ref="E37:G38"/>
    <mergeCell ref="A39:A40"/>
    <mergeCell ref="B39:D40"/>
    <mergeCell ref="E39:G40"/>
    <mergeCell ref="A41:N41"/>
    <mergeCell ref="A31:A32"/>
    <mergeCell ref="C31:C32"/>
    <mergeCell ref="B34:D34"/>
    <mergeCell ref="E34:H34"/>
    <mergeCell ref="J34:N34"/>
    <mergeCell ref="A35:A36"/>
    <mergeCell ref="B35:D36"/>
    <mergeCell ref="E35:G36"/>
    <mergeCell ref="J35:N40"/>
    <mergeCell ref="A37:A38"/>
  </mergeCells>
  <pageMargins left="0.7" right="0.7" top="0.75" bottom="0.75" header="0.3" footer="0.3"/>
  <drawing r:id="rId1"/>
  <legacyDrawing r:id="rId2"/>
  <oleObjects>
    <mc:AlternateContent xmlns:mc="http://schemas.openxmlformats.org/markup-compatibility/2006">
      <mc:Choice Requires="x14">
        <oleObject shapeId="46081" r:id="rId3">
          <objectPr defaultSize="0" autoPict="0" r:id="rId4">
            <anchor moveWithCells="1" sizeWithCells="1">
              <from>
                <xdr:col>0</xdr:col>
                <xdr:colOff>152400</xdr:colOff>
                <xdr:row>0</xdr:row>
                <xdr:rowOff>95250</xdr:rowOff>
              </from>
              <to>
                <xdr:col>0</xdr:col>
                <xdr:colOff>2286000</xdr:colOff>
                <xdr:row>3</xdr:row>
                <xdr:rowOff>171450</xdr:rowOff>
              </to>
            </anchor>
          </objectPr>
        </oleObject>
      </mc:Choice>
      <mc:Fallback>
        <oleObject shapeId="46081"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A90"/>
  <sheetViews>
    <sheetView topLeftCell="A23" zoomScale="70" zoomScaleNormal="70" zoomScalePageLayoutView="50" workbookViewId="0">
      <selection activeCell="E54" sqref="E54"/>
    </sheetView>
  </sheetViews>
  <sheetFormatPr baseColWidth="10" defaultColWidth="12.42578125" defaultRowHeight="15"/>
  <cols>
    <col min="1" max="1" width="66.7109375" style="1" customWidth="1"/>
    <col min="2" max="2" width="10.28515625" style="1" customWidth="1"/>
    <col min="3" max="3" width="23.7109375" style="1" customWidth="1"/>
    <col min="4" max="4" width="10" style="1" customWidth="1"/>
    <col min="5" max="5" width="26" style="1" customWidth="1"/>
    <col min="6" max="6" width="23.7109375" style="1" customWidth="1"/>
    <col min="7" max="7" width="8" style="3" customWidth="1"/>
    <col min="8" max="8" width="13.42578125" style="1" customWidth="1"/>
    <col min="9" max="9" width="13.7109375" style="1" customWidth="1"/>
    <col min="10" max="10" width="15.85546875" style="2" customWidth="1"/>
    <col min="11" max="11" width="16.85546875" style="2" customWidth="1"/>
    <col min="12" max="12" width="11" style="1" customWidth="1"/>
    <col min="13" max="13" width="14" style="1" customWidth="1"/>
    <col min="14" max="14" width="16.7109375" style="1" customWidth="1"/>
    <col min="15" max="15" width="16.42578125" style="1" customWidth="1"/>
    <col min="16" max="16" width="15.85546875" style="1" customWidth="1"/>
    <col min="17" max="17" width="24.42578125" style="1" customWidth="1"/>
    <col min="18" max="18" width="17.140625" style="1" customWidth="1"/>
    <col min="19" max="16384" width="12.42578125" style="1"/>
  </cols>
  <sheetData>
    <row r="1" spans="1:235" ht="37.5" customHeight="1">
      <c r="A1" s="347"/>
      <c r="B1" s="348" t="s">
        <v>36</v>
      </c>
      <c r="C1" s="348"/>
      <c r="D1" s="348"/>
      <c r="E1" s="348"/>
      <c r="F1" s="348"/>
      <c r="G1" s="348"/>
      <c r="H1" s="348"/>
      <c r="I1" s="349" t="s">
        <v>37</v>
      </c>
      <c r="J1" s="349"/>
      <c r="K1" s="349"/>
      <c r="L1" s="349"/>
      <c r="M1" s="347"/>
      <c r="N1" s="347"/>
      <c r="O1" s="16"/>
    </row>
    <row r="2" spans="1:235" ht="37.5" customHeight="1">
      <c r="A2" s="347"/>
      <c r="B2" s="348"/>
      <c r="C2" s="348"/>
      <c r="D2" s="348"/>
      <c r="E2" s="348"/>
      <c r="F2" s="348"/>
      <c r="G2" s="348"/>
      <c r="H2" s="348"/>
      <c r="I2" s="349" t="s">
        <v>38</v>
      </c>
      <c r="J2" s="349"/>
      <c r="K2" s="349"/>
      <c r="L2" s="349"/>
      <c r="M2" s="347"/>
      <c r="N2" s="347"/>
      <c r="O2" s="16"/>
    </row>
    <row r="3" spans="1:235" ht="33.75" customHeight="1">
      <c r="A3" s="347"/>
      <c r="B3" s="348" t="s">
        <v>39</v>
      </c>
      <c r="C3" s="348"/>
      <c r="D3" s="348"/>
      <c r="E3" s="348"/>
      <c r="F3" s="348"/>
      <c r="G3" s="348"/>
      <c r="H3" s="348"/>
      <c r="I3" s="349" t="s">
        <v>40</v>
      </c>
      <c r="J3" s="349"/>
      <c r="K3" s="349"/>
      <c r="L3" s="349"/>
      <c r="M3" s="347"/>
      <c r="N3" s="347"/>
      <c r="O3" s="16"/>
    </row>
    <row r="4" spans="1:235" ht="38.25" customHeight="1">
      <c r="A4" s="347"/>
      <c r="B4" s="348"/>
      <c r="C4" s="348"/>
      <c r="D4" s="348"/>
      <c r="E4" s="348"/>
      <c r="F4" s="348"/>
      <c r="G4" s="348"/>
      <c r="H4" s="348"/>
      <c r="I4" s="349" t="s">
        <v>41</v>
      </c>
      <c r="J4" s="349"/>
      <c r="K4" s="349"/>
      <c r="L4" s="349"/>
      <c r="M4" s="347"/>
      <c r="N4" s="347"/>
      <c r="O4" s="16"/>
    </row>
    <row r="5" spans="1:235" ht="38.25" customHeight="1">
      <c r="A5" s="347"/>
      <c r="B5" s="347"/>
      <c r="C5" s="347"/>
      <c r="D5" s="347"/>
      <c r="E5" s="347"/>
      <c r="F5" s="347"/>
      <c r="G5" s="347"/>
      <c r="H5" s="347"/>
      <c r="I5" s="347"/>
      <c r="J5" s="347"/>
      <c r="K5" s="347"/>
      <c r="L5" s="347"/>
      <c r="M5" s="347"/>
      <c r="N5" s="347"/>
      <c r="O5" s="16"/>
    </row>
    <row r="6" spans="1:235" ht="31.5" customHeight="1">
      <c r="A6" s="349" t="s">
        <v>80</v>
      </c>
      <c r="B6" s="349"/>
      <c r="C6" s="349"/>
      <c r="D6" s="349"/>
      <c r="E6" s="349"/>
      <c r="F6" s="349"/>
      <c r="G6" s="349"/>
      <c r="H6" s="349"/>
      <c r="I6" s="349"/>
      <c r="J6" s="349"/>
      <c r="K6" s="349"/>
      <c r="L6" s="349"/>
      <c r="M6" s="349"/>
      <c r="N6" s="349"/>
      <c r="O6" s="16"/>
    </row>
    <row r="7" spans="1:235" ht="15.75">
      <c r="A7" s="17" t="s">
        <v>286</v>
      </c>
      <c r="B7" s="349" t="s">
        <v>551</v>
      </c>
      <c r="C7" s="349"/>
      <c r="D7" s="349"/>
      <c r="E7" s="349"/>
      <c r="F7" s="349"/>
      <c r="G7" s="349"/>
      <c r="H7" s="349"/>
      <c r="I7" s="349"/>
      <c r="J7" s="349"/>
      <c r="K7" s="349"/>
      <c r="L7" s="349"/>
      <c r="M7" s="349"/>
      <c r="N7" s="349"/>
    </row>
    <row r="8" spans="1:235" ht="15.75">
      <c r="A8" s="46" t="s">
        <v>32</v>
      </c>
      <c r="B8" s="358" t="s">
        <v>33</v>
      </c>
      <c r="C8" s="358"/>
      <c r="D8" s="358"/>
      <c r="E8" s="358"/>
      <c r="F8" s="358"/>
      <c r="G8" s="359" t="s">
        <v>79</v>
      </c>
      <c r="H8" s="359"/>
      <c r="I8" s="359"/>
      <c r="J8" s="360" t="s">
        <v>31</v>
      </c>
      <c r="K8" s="360"/>
      <c r="L8" s="360"/>
      <c r="M8" s="360"/>
      <c r="N8" s="360"/>
      <c r="O8" s="19"/>
    </row>
    <row r="9" spans="1:235" ht="15.75">
      <c r="A9" s="53" t="s">
        <v>30</v>
      </c>
      <c r="B9" s="350" t="s">
        <v>78</v>
      </c>
      <c r="C9" s="358"/>
      <c r="D9" s="358"/>
      <c r="E9" s="358"/>
      <c r="F9" s="358"/>
      <c r="G9" s="359"/>
      <c r="H9" s="359"/>
      <c r="I9" s="359"/>
      <c r="J9" s="238" t="s">
        <v>29</v>
      </c>
      <c r="K9" s="361" t="s">
        <v>28</v>
      </c>
      <c r="L9" s="361"/>
      <c r="M9" s="361"/>
      <c r="N9" s="238" t="s">
        <v>27</v>
      </c>
      <c r="O9" s="19"/>
    </row>
    <row r="10" spans="1:235" ht="46.5" customHeight="1">
      <c r="A10" s="43" t="s">
        <v>26</v>
      </c>
      <c r="B10" s="350" t="s">
        <v>77</v>
      </c>
      <c r="C10" s="350"/>
      <c r="D10" s="350"/>
      <c r="E10" s="350"/>
      <c r="F10" s="350"/>
      <c r="G10" s="359"/>
      <c r="H10" s="359"/>
      <c r="I10" s="359"/>
      <c r="J10" s="35"/>
      <c r="K10" s="355"/>
      <c r="L10" s="355"/>
      <c r="M10" s="355"/>
      <c r="N10" s="36"/>
      <c r="O10" s="19"/>
    </row>
    <row r="11" spans="1:235" ht="42.75" customHeight="1">
      <c r="A11" s="45" t="s">
        <v>25</v>
      </c>
      <c r="B11" s="350" t="s">
        <v>76</v>
      </c>
      <c r="C11" s="350"/>
      <c r="D11" s="350"/>
      <c r="E11" s="350"/>
      <c r="F11" s="350"/>
      <c r="G11" s="359"/>
      <c r="H11" s="359"/>
      <c r="I11" s="359"/>
      <c r="J11" s="54"/>
      <c r="K11" s="351"/>
      <c r="L11" s="351"/>
      <c r="M11" s="351"/>
      <c r="N11" s="34"/>
      <c r="O11" s="19"/>
    </row>
    <row r="12" spans="1:235" ht="15.75">
      <c r="A12" s="44" t="s">
        <v>24</v>
      </c>
      <c r="B12" s="352">
        <v>2020730010050</v>
      </c>
      <c r="C12" s="353"/>
      <c r="D12" s="353"/>
      <c r="E12" s="353"/>
      <c r="F12" s="354"/>
      <c r="G12" s="359"/>
      <c r="H12" s="359"/>
      <c r="I12" s="359"/>
      <c r="J12" s="35"/>
      <c r="K12" s="355"/>
      <c r="L12" s="355"/>
      <c r="M12" s="355"/>
      <c r="N12" s="36"/>
      <c r="O12" s="19"/>
    </row>
    <row r="13" spans="1:235" ht="43.5" customHeight="1">
      <c r="A13" s="356" t="s">
        <v>195</v>
      </c>
      <c r="B13" s="356"/>
      <c r="C13" s="356"/>
      <c r="D13" s="356"/>
      <c r="E13" s="356"/>
      <c r="F13" s="356"/>
      <c r="G13" s="359"/>
      <c r="H13" s="359"/>
      <c r="I13" s="359"/>
      <c r="J13" s="239"/>
      <c r="K13" s="357"/>
      <c r="L13" s="357"/>
      <c r="M13" s="357"/>
      <c r="N13" s="33"/>
      <c r="O13" s="19"/>
    </row>
    <row r="14" spans="1:235" ht="28.5" customHeight="1">
      <c r="A14" s="364" t="s">
        <v>23</v>
      </c>
      <c r="B14" s="370" t="s">
        <v>22</v>
      </c>
      <c r="C14" s="362" t="s">
        <v>21</v>
      </c>
      <c r="D14" s="362" t="s">
        <v>20</v>
      </c>
      <c r="E14" s="362" t="s">
        <v>19</v>
      </c>
      <c r="F14" s="362" t="s">
        <v>287</v>
      </c>
      <c r="G14" s="362"/>
      <c r="H14" s="362"/>
      <c r="I14" s="362"/>
      <c r="J14" s="362" t="s">
        <v>17</v>
      </c>
      <c r="K14" s="362"/>
      <c r="L14" s="363" t="s">
        <v>16</v>
      </c>
      <c r="M14" s="363"/>
      <c r="N14" s="363"/>
      <c r="O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row>
    <row r="15" spans="1:235" ht="33.75" customHeight="1">
      <c r="A15" s="364"/>
      <c r="B15" s="362"/>
      <c r="C15" s="362"/>
      <c r="D15" s="362"/>
      <c r="E15" s="362"/>
      <c r="F15" s="362"/>
      <c r="G15" s="362"/>
      <c r="H15" s="362"/>
      <c r="I15" s="362"/>
      <c r="J15" s="362"/>
      <c r="K15" s="362"/>
      <c r="L15" s="362" t="s">
        <v>15</v>
      </c>
      <c r="M15" s="362" t="s">
        <v>14</v>
      </c>
      <c r="N15" s="364" t="s">
        <v>13</v>
      </c>
      <c r="O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row>
    <row r="16" spans="1:235" ht="39.75" customHeight="1">
      <c r="A16" s="364"/>
      <c r="B16" s="362"/>
      <c r="C16" s="362"/>
      <c r="D16" s="362"/>
      <c r="E16" s="362"/>
      <c r="F16" s="236" t="s">
        <v>12</v>
      </c>
      <c r="G16" s="236" t="s">
        <v>11</v>
      </c>
      <c r="H16" s="236" t="s">
        <v>10</v>
      </c>
      <c r="I16" s="6" t="s">
        <v>9</v>
      </c>
      <c r="J16" s="236" t="s">
        <v>8</v>
      </c>
      <c r="K16" s="237" t="s">
        <v>7</v>
      </c>
      <c r="L16" s="362"/>
      <c r="M16" s="362"/>
      <c r="N16" s="364"/>
      <c r="O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row>
    <row r="17" spans="1:14" s="32" customFormat="1" ht="27" customHeight="1">
      <c r="A17" s="365" t="s">
        <v>294</v>
      </c>
      <c r="B17" s="52" t="s">
        <v>1</v>
      </c>
      <c r="C17" s="367" t="s">
        <v>75</v>
      </c>
      <c r="D17" s="42">
        <v>2</v>
      </c>
      <c r="E17" s="7">
        <f t="shared" ref="E17:E52" si="0">F17</f>
        <v>11050000</v>
      </c>
      <c r="F17" s="7">
        <v>11050000</v>
      </c>
      <c r="G17" s="7">
        <v>0</v>
      </c>
      <c r="H17" s="7">
        <v>0</v>
      </c>
      <c r="I17" s="7">
        <v>0</v>
      </c>
      <c r="J17" s="368">
        <v>45311</v>
      </c>
      <c r="K17" s="368">
        <v>45641</v>
      </c>
      <c r="L17" s="369">
        <f>D18/D17</f>
        <v>0</v>
      </c>
      <c r="M17" s="369">
        <f>E18/E17</f>
        <v>0</v>
      </c>
      <c r="N17" s="371">
        <v>0</v>
      </c>
    </row>
    <row r="18" spans="1:14" s="32" customFormat="1" ht="27" customHeight="1">
      <c r="A18" s="366"/>
      <c r="B18" s="52" t="s">
        <v>0</v>
      </c>
      <c r="C18" s="367"/>
      <c r="D18" s="56">
        <v>0</v>
      </c>
      <c r="E18" s="7">
        <f t="shared" si="0"/>
        <v>0</v>
      </c>
      <c r="F18" s="7">
        <v>0</v>
      </c>
      <c r="G18" s="7">
        <v>0</v>
      </c>
      <c r="H18" s="7">
        <v>0</v>
      </c>
      <c r="I18" s="7">
        <v>0</v>
      </c>
      <c r="J18" s="368"/>
      <c r="K18" s="368"/>
      <c r="L18" s="369"/>
      <c r="M18" s="369"/>
      <c r="N18" s="371"/>
    </row>
    <row r="19" spans="1:14" s="32" customFormat="1" ht="27" customHeight="1">
      <c r="A19" s="365" t="s">
        <v>293</v>
      </c>
      <c r="B19" s="52" t="s">
        <v>1</v>
      </c>
      <c r="C19" s="367" t="s">
        <v>75</v>
      </c>
      <c r="D19" s="56">
        <v>2</v>
      </c>
      <c r="E19" s="7">
        <v>30000000</v>
      </c>
      <c r="F19" s="7">
        <f>E19</f>
        <v>30000000</v>
      </c>
      <c r="G19" s="7">
        <v>0</v>
      </c>
      <c r="H19" s="7">
        <v>0</v>
      </c>
      <c r="I19" s="7">
        <v>0</v>
      </c>
      <c r="J19" s="368">
        <v>45311</v>
      </c>
      <c r="K19" s="368">
        <v>45641</v>
      </c>
      <c r="L19" s="369">
        <f>D20/D19</f>
        <v>0</v>
      </c>
      <c r="M19" s="369">
        <f>E20/E19</f>
        <v>0.62375000000000003</v>
      </c>
      <c r="N19" s="371">
        <v>0</v>
      </c>
    </row>
    <row r="20" spans="1:14" s="32" customFormat="1" ht="27" customHeight="1">
      <c r="A20" s="366"/>
      <c r="B20" s="52" t="s">
        <v>0</v>
      </c>
      <c r="C20" s="367"/>
      <c r="D20" s="56">
        <v>0</v>
      </c>
      <c r="E20" s="7">
        <v>18712500</v>
      </c>
      <c r="F20" s="7">
        <f>E20</f>
        <v>18712500</v>
      </c>
      <c r="G20" s="7">
        <v>0</v>
      </c>
      <c r="H20" s="7">
        <v>0</v>
      </c>
      <c r="I20" s="7">
        <v>0</v>
      </c>
      <c r="J20" s="368"/>
      <c r="K20" s="368"/>
      <c r="L20" s="369"/>
      <c r="M20" s="369"/>
      <c r="N20" s="371"/>
    </row>
    <row r="21" spans="1:14" s="32" customFormat="1" ht="25.5" customHeight="1">
      <c r="A21" s="365" t="s">
        <v>292</v>
      </c>
      <c r="B21" s="52" t="s">
        <v>1</v>
      </c>
      <c r="C21" s="374" t="s">
        <v>74</v>
      </c>
      <c r="D21" s="56">
        <v>2</v>
      </c>
      <c r="E21" s="7">
        <v>17000000</v>
      </c>
      <c r="F21" s="7">
        <v>17000000</v>
      </c>
      <c r="G21" s="7">
        <v>0</v>
      </c>
      <c r="H21" s="7">
        <v>0</v>
      </c>
      <c r="I21" s="7">
        <v>0</v>
      </c>
      <c r="J21" s="368">
        <v>45311</v>
      </c>
      <c r="K21" s="368">
        <v>45641</v>
      </c>
      <c r="L21" s="369">
        <f>D22/D21</f>
        <v>0</v>
      </c>
      <c r="M21" s="369">
        <f>E22/E21</f>
        <v>0.44705882352941179</v>
      </c>
      <c r="N21" s="371">
        <v>0</v>
      </c>
    </row>
    <row r="22" spans="1:14" s="32" customFormat="1" ht="56.1" customHeight="1">
      <c r="A22" s="366"/>
      <c r="B22" s="52" t="s">
        <v>0</v>
      </c>
      <c r="C22" s="375"/>
      <c r="D22" s="56">
        <v>0</v>
      </c>
      <c r="E22" s="7">
        <v>7600000</v>
      </c>
      <c r="F22" s="7">
        <f t="shared" ref="F22:F28" si="1">E22</f>
        <v>7600000</v>
      </c>
      <c r="G22" s="7">
        <v>0</v>
      </c>
      <c r="H22" s="7">
        <v>0</v>
      </c>
      <c r="I22" s="7">
        <v>0</v>
      </c>
      <c r="J22" s="368"/>
      <c r="K22" s="368"/>
      <c r="L22" s="369"/>
      <c r="M22" s="369"/>
      <c r="N22" s="371"/>
    </row>
    <row r="23" spans="1:14" s="32" customFormat="1" ht="25.5" customHeight="1">
      <c r="A23" s="372" t="s">
        <v>73</v>
      </c>
      <c r="B23" s="52" t="s">
        <v>1</v>
      </c>
      <c r="C23" s="367" t="s">
        <v>72</v>
      </c>
      <c r="D23" s="42">
        <v>1</v>
      </c>
      <c r="E23" s="7">
        <v>73000000</v>
      </c>
      <c r="F23" s="7">
        <f t="shared" si="1"/>
        <v>73000000</v>
      </c>
      <c r="G23" s="7">
        <v>0</v>
      </c>
      <c r="H23" s="7">
        <v>0</v>
      </c>
      <c r="I23" s="7">
        <v>0</v>
      </c>
      <c r="J23" s="368">
        <v>45311</v>
      </c>
      <c r="K23" s="368">
        <v>45641</v>
      </c>
      <c r="L23" s="369">
        <f>D24/D23</f>
        <v>0</v>
      </c>
      <c r="M23" s="369">
        <f>E24/E23</f>
        <v>0.99743150684931503</v>
      </c>
      <c r="N23" s="373">
        <f>L23*L23/M23</f>
        <v>0</v>
      </c>
    </row>
    <row r="24" spans="1:14" s="32" customFormat="1" ht="25.5" customHeight="1">
      <c r="A24" s="372"/>
      <c r="B24" s="52" t="s">
        <v>0</v>
      </c>
      <c r="C24" s="367"/>
      <c r="D24" s="56">
        <v>0</v>
      </c>
      <c r="E24" s="7">
        <v>72812500</v>
      </c>
      <c r="F24" s="7">
        <f t="shared" si="1"/>
        <v>72812500</v>
      </c>
      <c r="G24" s="7">
        <v>0</v>
      </c>
      <c r="H24" s="7">
        <v>0</v>
      </c>
      <c r="I24" s="7">
        <v>0</v>
      </c>
      <c r="J24" s="368"/>
      <c r="K24" s="368"/>
      <c r="L24" s="369"/>
      <c r="M24" s="369"/>
      <c r="N24" s="373"/>
    </row>
    <row r="25" spans="1:14" s="32" customFormat="1" ht="25.5" customHeight="1">
      <c r="A25" s="365" t="s">
        <v>295</v>
      </c>
      <c r="B25" s="52" t="s">
        <v>1</v>
      </c>
      <c r="C25" s="374" t="s">
        <v>301</v>
      </c>
      <c r="D25" s="56">
        <v>1</v>
      </c>
      <c r="E25" s="7">
        <v>20000000</v>
      </c>
      <c r="F25" s="7">
        <f t="shared" si="1"/>
        <v>20000000</v>
      </c>
      <c r="G25" s="7"/>
      <c r="H25" s="7"/>
      <c r="I25" s="7"/>
      <c r="J25" s="368">
        <v>45311</v>
      </c>
      <c r="K25" s="368">
        <v>45641</v>
      </c>
      <c r="L25" s="369">
        <f>D26/D25</f>
        <v>0</v>
      </c>
      <c r="M25" s="369">
        <f>E26/E25</f>
        <v>0.78749999999999998</v>
      </c>
      <c r="N25" s="371">
        <v>0</v>
      </c>
    </row>
    <row r="26" spans="1:14" s="32" customFormat="1" ht="25.5" customHeight="1">
      <c r="A26" s="366"/>
      <c r="B26" s="52" t="s">
        <v>0</v>
      </c>
      <c r="C26" s="375"/>
      <c r="D26" s="56">
        <v>0</v>
      </c>
      <c r="E26" s="7">
        <v>15750000</v>
      </c>
      <c r="F26" s="7">
        <f t="shared" si="1"/>
        <v>15750000</v>
      </c>
      <c r="G26" s="7">
        <v>0</v>
      </c>
      <c r="H26" s="7">
        <v>0</v>
      </c>
      <c r="I26" s="7">
        <v>0</v>
      </c>
      <c r="J26" s="368"/>
      <c r="K26" s="368"/>
      <c r="L26" s="369"/>
      <c r="M26" s="369"/>
      <c r="N26" s="371"/>
    </row>
    <row r="27" spans="1:14" s="32" customFormat="1" ht="25.5" customHeight="1">
      <c r="A27" s="365" t="s">
        <v>298</v>
      </c>
      <c r="B27" s="52" t="s">
        <v>1</v>
      </c>
      <c r="C27" s="367" t="s">
        <v>297</v>
      </c>
      <c r="D27" s="56">
        <v>2</v>
      </c>
      <c r="E27" s="7">
        <v>50000000</v>
      </c>
      <c r="F27" s="7">
        <f t="shared" si="1"/>
        <v>50000000</v>
      </c>
      <c r="G27" s="7"/>
      <c r="H27" s="7"/>
      <c r="I27" s="7"/>
      <c r="J27" s="368">
        <v>45311</v>
      </c>
      <c r="K27" s="368">
        <v>45641</v>
      </c>
      <c r="L27" s="369">
        <f>D28/D27</f>
        <v>0</v>
      </c>
      <c r="M27" s="369">
        <f>E28/E27</f>
        <v>0.75600000000000001</v>
      </c>
      <c r="N27" s="371">
        <v>0</v>
      </c>
    </row>
    <row r="28" spans="1:14" s="32" customFormat="1" ht="25.5" customHeight="1">
      <c r="A28" s="366"/>
      <c r="B28" s="52" t="s">
        <v>0</v>
      </c>
      <c r="C28" s="367"/>
      <c r="D28" s="56">
        <v>0</v>
      </c>
      <c r="E28" s="7">
        <v>37800000</v>
      </c>
      <c r="F28" s="7">
        <f t="shared" si="1"/>
        <v>37800000</v>
      </c>
      <c r="G28" s="7"/>
      <c r="H28" s="7"/>
      <c r="I28" s="7"/>
      <c r="J28" s="368"/>
      <c r="K28" s="368"/>
      <c r="L28" s="369"/>
      <c r="M28" s="369"/>
      <c r="N28" s="371"/>
    </row>
    <row r="29" spans="1:14" s="32" customFormat="1" ht="33" customHeight="1">
      <c r="A29" s="376" t="s">
        <v>296</v>
      </c>
      <c r="B29" s="52" t="s">
        <v>1</v>
      </c>
      <c r="C29" s="367" t="s">
        <v>297</v>
      </c>
      <c r="D29" s="42">
        <v>2</v>
      </c>
      <c r="E29" s="7">
        <f t="shared" si="0"/>
        <v>30000000</v>
      </c>
      <c r="F29" s="7">
        <v>30000000</v>
      </c>
      <c r="G29" s="7">
        <v>0</v>
      </c>
      <c r="H29" s="7">
        <v>0</v>
      </c>
      <c r="I29" s="7">
        <v>0</v>
      </c>
      <c r="J29" s="368">
        <v>45311</v>
      </c>
      <c r="K29" s="368">
        <v>45641</v>
      </c>
      <c r="L29" s="369">
        <f>D30/D29</f>
        <v>0</v>
      </c>
      <c r="M29" s="369">
        <f>E30/E29</f>
        <v>0.93333333333333335</v>
      </c>
      <c r="N29" s="371">
        <v>0</v>
      </c>
    </row>
    <row r="30" spans="1:14" s="32" customFormat="1" ht="33" customHeight="1">
      <c r="A30" s="376"/>
      <c r="B30" s="52" t="s">
        <v>0</v>
      </c>
      <c r="C30" s="367"/>
      <c r="D30" s="42">
        <v>0</v>
      </c>
      <c r="E30" s="7">
        <v>28000000</v>
      </c>
      <c r="F30" s="7">
        <f>E30</f>
        <v>28000000</v>
      </c>
      <c r="G30" s="7">
        <v>0</v>
      </c>
      <c r="H30" s="7">
        <v>0</v>
      </c>
      <c r="I30" s="7">
        <v>0</v>
      </c>
      <c r="J30" s="368"/>
      <c r="K30" s="368"/>
      <c r="L30" s="369"/>
      <c r="M30" s="369"/>
      <c r="N30" s="371"/>
    </row>
    <row r="31" spans="1:14" s="32" customFormat="1" ht="48" customHeight="1">
      <c r="A31" s="376" t="s">
        <v>71</v>
      </c>
      <c r="B31" s="52" t="s">
        <v>1</v>
      </c>
      <c r="C31" s="367" t="s">
        <v>70</v>
      </c>
      <c r="D31" s="41">
        <v>1</v>
      </c>
      <c r="E31" s="7">
        <v>70000000</v>
      </c>
      <c r="F31" s="7">
        <f>E31</f>
        <v>70000000</v>
      </c>
      <c r="G31" s="7">
        <v>0</v>
      </c>
      <c r="H31" s="7">
        <v>0</v>
      </c>
      <c r="I31" s="7">
        <v>0</v>
      </c>
      <c r="J31" s="368">
        <v>45311</v>
      </c>
      <c r="K31" s="368">
        <v>45641</v>
      </c>
      <c r="L31" s="377">
        <f>D32/D31</f>
        <v>0</v>
      </c>
      <c r="M31" s="377">
        <f>E32/E31</f>
        <v>0.63571428571428568</v>
      </c>
      <c r="N31" s="379">
        <f>L31*L31/M31</f>
        <v>0</v>
      </c>
    </row>
    <row r="32" spans="1:14" s="32" customFormat="1" ht="48" customHeight="1">
      <c r="A32" s="376"/>
      <c r="B32" s="52" t="s">
        <v>0</v>
      </c>
      <c r="C32" s="367"/>
      <c r="D32" s="41">
        <v>0</v>
      </c>
      <c r="E32" s="7">
        <v>44500000</v>
      </c>
      <c r="F32" s="7">
        <f>E32</f>
        <v>44500000</v>
      </c>
      <c r="G32" s="7">
        <v>0</v>
      </c>
      <c r="H32" s="7">
        <v>0</v>
      </c>
      <c r="I32" s="7">
        <v>0</v>
      </c>
      <c r="J32" s="368"/>
      <c r="K32" s="368"/>
      <c r="L32" s="378"/>
      <c r="M32" s="378"/>
      <c r="N32" s="380"/>
    </row>
    <row r="33" spans="1:14" s="32" customFormat="1" ht="29.25" customHeight="1">
      <c r="A33" s="381" t="s">
        <v>69</v>
      </c>
      <c r="B33" s="52" t="s">
        <v>1</v>
      </c>
      <c r="C33" s="374" t="s">
        <v>67</v>
      </c>
      <c r="D33" s="42">
        <v>2</v>
      </c>
      <c r="E33" s="7">
        <v>84500000</v>
      </c>
      <c r="F33" s="7">
        <f>E33</f>
        <v>84500000</v>
      </c>
      <c r="G33" s="7">
        <v>0</v>
      </c>
      <c r="H33" s="7">
        <v>0</v>
      </c>
      <c r="I33" s="7">
        <v>0</v>
      </c>
      <c r="J33" s="368">
        <v>45311</v>
      </c>
      <c r="K33" s="368">
        <v>45641</v>
      </c>
      <c r="L33" s="369">
        <f>D34/D33</f>
        <v>1</v>
      </c>
      <c r="M33" s="369">
        <f>E34/E33</f>
        <v>1</v>
      </c>
      <c r="N33" s="371">
        <f>L33*L33/M33</f>
        <v>1</v>
      </c>
    </row>
    <row r="34" spans="1:14" s="32" customFormat="1" ht="34.5" customHeight="1">
      <c r="A34" s="382"/>
      <c r="B34" s="52" t="s">
        <v>0</v>
      </c>
      <c r="C34" s="375"/>
      <c r="D34" s="42">
        <v>2</v>
      </c>
      <c r="E34" s="7">
        <v>84500000</v>
      </c>
      <c r="F34" s="7">
        <f>E34</f>
        <v>84500000</v>
      </c>
      <c r="G34" s="7">
        <v>0</v>
      </c>
      <c r="H34" s="7">
        <v>0</v>
      </c>
      <c r="I34" s="7">
        <v>0</v>
      </c>
      <c r="J34" s="368"/>
      <c r="K34" s="368"/>
      <c r="L34" s="369"/>
      <c r="M34" s="369"/>
      <c r="N34" s="371"/>
    </row>
    <row r="35" spans="1:14" s="32" customFormat="1" ht="34.5" customHeight="1">
      <c r="A35" s="376" t="s">
        <v>68</v>
      </c>
      <c r="B35" s="52" t="s">
        <v>1</v>
      </c>
      <c r="C35" s="367" t="s">
        <v>67</v>
      </c>
      <c r="D35" s="42">
        <v>4</v>
      </c>
      <c r="E35" s="7">
        <v>20000000</v>
      </c>
      <c r="F35" s="7">
        <v>20000000</v>
      </c>
      <c r="G35" s="7">
        <v>0</v>
      </c>
      <c r="H35" s="7">
        <v>0</v>
      </c>
      <c r="I35" s="7">
        <v>0</v>
      </c>
      <c r="J35" s="368">
        <v>45311</v>
      </c>
      <c r="K35" s="368">
        <v>45641</v>
      </c>
      <c r="L35" s="369">
        <f>D36/D35</f>
        <v>0</v>
      </c>
      <c r="M35" s="369">
        <f>E36/E35</f>
        <v>0</v>
      </c>
      <c r="N35" s="371" t="e">
        <f>L35*L35/M35</f>
        <v>#DIV/0!</v>
      </c>
    </row>
    <row r="36" spans="1:14" s="32" customFormat="1" ht="34.5" customHeight="1">
      <c r="A36" s="376"/>
      <c r="B36" s="52" t="s">
        <v>0</v>
      </c>
      <c r="C36" s="367"/>
      <c r="D36" s="42">
        <v>0</v>
      </c>
      <c r="E36" s="7">
        <f t="shared" si="0"/>
        <v>0</v>
      </c>
      <c r="F36" s="7">
        <v>0</v>
      </c>
      <c r="G36" s="7">
        <v>0</v>
      </c>
      <c r="H36" s="7">
        <v>0</v>
      </c>
      <c r="I36" s="7">
        <v>0</v>
      </c>
      <c r="J36" s="368"/>
      <c r="K36" s="368"/>
      <c r="L36" s="369"/>
      <c r="M36" s="369"/>
      <c r="N36" s="371"/>
    </row>
    <row r="37" spans="1:14" s="32" customFormat="1" ht="23.25" customHeight="1">
      <c r="A37" s="385" t="s">
        <v>66</v>
      </c>
      <c r="B37" s="52" t="s">
        <v>1</v>
      </c>
      <c r="C37" s="367" t="s">
        <v>65</v>
      </c>
      <c r="D37" s="42">
        <v>40</v>
      </c>
      <c r="E37" s="7">
        <v>25500000</v>
      </c>
      <c r="F37" s="7">
        <v>25500000</v>
      </c>
      <c r="G37" s="7">
        <v>0</v>
      </c>
      <c r="H37" s="7">
        <v>0</v>
      </c>
      <c r="I37" s="7">
        <v>0</v>
      </c>
      <c r="J37" s="368">
        <v>45311</v>
      </c>
      <c r="K37" s="368">
        <v>45641</v>
      </c>
      <c r="L37" s="369">
        <f>D38/D37</f>
        <v>0.25</v>
      </c>
      <c r="M37" s="369">
        <f>E38/E37</f>
        <v>0.24071894117647058</v>
      </c>
      <c r="N37" s="371">
        <v>0</v>
      </c>
    </row>
    <row r="38" spans="1:14" s="32" customFormat="1" ht="23.25" customHeight="1">
      <c r="A38" s="385"/>
      <c r="B38" s="52" t="s">
        <v>0</v>
      </c>
      <c r="C38" s="367"/>
      <c r="D38" s="42">
        <v>10</v>
      </c>
      <c r="E38" s="7">
        <v>6138333</v>
      </c>
      <c r="F38" s="7">
        <v>6138333</v>
      </c>
      <c r="G38" s="7">
        <v>0</v>
      </c>
      <c r="H38" s="7">
        <v>0</v>
      </c>
      <c r="I38" s="7">
        <v>0</v>
      </c>
      <c r="J38" s="368"/>
      <c r="K38" s="368"/>
      <c r="L38" s="369"/>
      <c r="M38" s="369"/>
      <c r="N38" s="371"/>
    </row>
    <row r="39" spans="1:14" s="32" customFormat="1" ht="24" customHeight="1">
      <c r="A39" s="383" t="s">
        <v>64</v>
      </c>
      <c r="B39" s="52" t="s">
        <v>1</v>
      </c>
      <c r="C39" s="374" t="s">
        <v>63</v>
      </c>
      <c r="D39" s="42">
        <v>3</v>
      </c>
      <c r="E39" s="7">
        <f t="shared" si="0"/>
        <v>20000000</v>
      </c>
      <c r="F39" s="7">
        <v>20000000</v>
      </c>
      <c r="G39" s="7">
        <v>0</v>
      </c>
      <c r="H39" s="7">
        <v>0</v>
      </c>
      <c r="I39" s="7">
        <v>0</v>
      </c>
      <c r="J39" s="368">
        <v>45311</v>
      </c>
      <c r="K39" s="368">
        <v>45641</v>
      </c>
      <c r="L39" s="369">
        <f>D40/D39</f>
        <v>0</v>
      </c>
      <c r="M39" s="369">
        <f>E40/E39</f>
        <v>0</v>
      </c>
      <c r="N39" s="373">
        <v>0</v>
      </c>
    </row>
    <row r="40" spans="1:14" s="32" customFormat="1" ht="24" customHeight="1">
      <c r="A40" s="384"/>
      <c r="B40" s="52" t="s">
        <v>0</v>
      </c>
      <c r="C40" s="375"/>
      <c r="D40" s="42">
        <v>0</v>
      </c>
      <c r="E40" s="7">
        <f t="shared" si="0"/>
        <v>0</v>
      </c>
      <c r="F40" s="7">
        <v>0</v>
      </c>
      <c r="G40" s="7">
        <v>0</v>
      </c>
      <c r="H40" s="7">
        <v>0</v>
      </c>
      <c r="I40" s="7">
        <v>0</v>
      </c>
      <c r="J40" s="368"/>
      <c r="K40" s="368"/>
      <c r="L40" s="369"/>
      <c r="M40" s="369"/>
      <c r="N40" s="373"/>
    </row>
    <row r="41" spans="1:14" s="32" customFormat="1" ht="24" customHeight="1">
      <c r="A41" s="376" t="s">
        <v>62</v>
      </c>
      <c r="B41" s="52" t="s">
        <v>1</v>
      </c>
      <c r="C41" s="367" t="s">
        <v>34</v>
      </c>
      <c r="D41" s="42">
        <v>1</v>
      </c>
      <c r="E41" s="7">
        <v>200000000</v>
      </c>
      <c r="F41" s="7">
        <v>200000000</v>
      </c>
      <c r="G41" s="7">
        <v>0</v>
      </c>
      <c r="H41" s="7">
        <v>0</v>
      </c>
      <c r="I41" s="7">
        <v>0</v>
      </c>
      <c r="J41" s="368">
        <v>45311</v>
      </c>
      <c r="K41" s="368">
        <v>45641</v>
      </c>
      <c r="L41" s="369">
        <f>D42/D41</f>
        <v>1</v>
      </c>
      <c r="M41" s="369">
        <f>E42/E41</f>
        <v>1</v>
      </c>
      <c r="N41" s="386">
        <f>L41*L41/M41</f>
        <v>1</v>
      </c>
    </row>
    <row r="42" spans="1:14" s="32" customFormat="1" ht="25.5" customHeight="1">
      <c r="A42" s="376"/>
      <c r="B42" s="52" t="s">
        <v>0</v>
      </c>
      <c r="C42" s="367"/>
      <c r="D42" s="42">
        <v>1</v>
      </c>
      <c r="E42" s="7">
        <v>200000000</v>
      </c>
      <c r="F42" s="7">
        <v>200000000</v>
      </c>
      <c r="G42" s="7">
        <v>0</v>
      </c>
      <c r="H42" s="7">
        <v>0</v>
      </c>
      <c r="I42" s="7">
        <v>0</v>
      </c>
      <c r="J42" s="368"/>
      <c r="K42" s="368"/>
      <c r="L42" s="369"/>
      <c r="M42" s="369"/>
      <c r="N42" s="386"/>
    </row>
    <row r="43" spans="1:14" s="32" customFormat="1" ht="25.5" customHeight="1">
      <c r="A43" s="376" t="s">
        <v>290</v>
      </c>
      <c r="B43" s="52" t="s">
        <v>1</v>
      </c>
      <c r="C43" s="367" t="s">
        <v>291</v>
      </c>
      <c r="D43" s="42">
        <v>50</v>
      </c>
      <c r="E43" s="7">
        <f t="shared" si="0"/>
        <v>100000000</v>
      </c>
      <c r="F43" s="7">
        <v>100000000</v>
      </c>
      <c r="G43" s="7">
        <v>0</v>
      </c>
      <c r="H43" s="7">
        <v>0</v>
      </c>
      <c r="I43" s="7">
        <v>0</v>
      </c>
      <c r="J43" s="368">
        <v>45311</v>
      </c>
      <c r="K43" s="368">
        <v>45641</v>
      </c>
      <c r="L43" s="369">
        <f>D44/D43</f>
        <v>1</v>
      </c>
      <c r="M43" s="377">
        <f>E44/E43</f>
        <v>0.93</v>
      </c>
      <c r="N43" s="386">
        <v>0</v>
      </c>
    </row>
    <row r="44" spans="1:14" s="32" customFormat="1" ht="25.5" customHeight="1">
      <c r="A44" s="376"/>
      <c r="B44" s="52" t="s">
        <v>0</v>
      </c>
      <c r="C44" s="367"/>
      <c r="D44" s="42">
        <v>50</v>
      </c>
      <c r="E44" s="7">
        <v>93000000</v>
      </c>
      <c r="F44" s="7">
        <f>E44</f>
        <v>93000000</v>
      </c>
      <c r="G44" s="7">
        <v>0</v>
      </c>
      <c r="H44" s="7">
        <v>0</v>
      </c>
      <c r="I44" s="7">
        <v>0</v>
      </c>
      <c r="J44" s="368"/>
      <c r="K44" s="368"/>
      <c r="L44" s="369"/>
      <c r="M44" s="378"/>
      <c r="N44" s="386"/>
    </row>
    <row r="45" spans="1:14" s="32" customFormat="1" ht="25.5" customHeight="1">
      <c r="A45" s="381" t="s">
        <v>288</v>
      </c>
      <c r="B45" s="52" t="s">
        <v>1</v>
      </c>
      <c r="C45" s="374" t="s">
        <v>289</v>
      </c>
      <c r="D45" s="42">
        <v>60</v>
      </c>
      <c r="E45" s="7">
        <v>133000000</v>
      </c>
      <c r="F45" s="7">
        <v>133000000</v>
      </c>
      <c r="G45" s="7">
        <v>0</v>
      </c>
      <c r="H45" s="7">
        <v>0</v>
      </c>
      <c r="I45" s="7">
        <v>0</v>
      </c>
      <c r="J45" s="368">
        <v>45311</v>
      </c>
      <c r="K45" s="368">
        <v>45641</v>
      </c>
      <c r="L45" s="369">
        <f>D46/D45</f>
        <v>0.83333333333333337</v>
      </c>
      <c r="M45" s="377">
        <f>E46/E45</f>
        <v>0.99736842105263157</v>
      </c>
      <c r="N45" s="386">
        <v>0</v>
      </c>
    </row>
    <row r="46" spans="1:14" s="32" customFormat="1" ht="25.5" customHeight="1">
      <c r="A46" s="382"/>
      <c r="B46" s="52" t="s">
        <v>0</v>
      </c>
      <c r="C46" s="375"/>
      <c r="D46" s="42">
        <v>50</v>
      </c>
      <c r="E46" s="7">
        <v>132650000</v>
      </c>
      <c r="F46" s="7">
        <f>E46</f>
        <v>132650000</v>
      </c>
      <c r="G46" s="7">
        <v>0</v>
      </c>
      <c r="H46" s="7">
        <v>0</v>
      </c>
      <c r="I46" s="7">
        <v>0</v>
      </c>
      <c r="J46" s="368"/>
      <c r="K46" s="368"/>
      <c r="L46" s="369"/>
      <c r="M46" s="378"/>
      <c r="N46" s="386"/>
    </row>
    <row r="47" spans="1:14" s="32" customFormat="1" ht="20.25" customHeight="1">
      <c r="A47" s="376" t="s">
        <v>189</v>
      </c>
      <c r="B47" s="52" t="s">
        <v>1</v>
      </c>
      <c r="C47" s="367" t="s">
        <v>61</v>
      </c>
      <c r="D47" s="42">
        <v>1</v>
      </c>
      <c r="E47" s="7">
        <v>150000000</v>
      </c>
      <c r="F47" s="7">
        <f>E47</f>
        <v>150000000</v>
      </c>
      <c r="G47" s="7">
        <v>0</v>
      </c>
      <c r="H47" s="7">
        <v>0</v>
      </c>
      <c r="I47" s="7">
        <v>0</v>
      </c>
      <c r="J47" s="368">
        <v>45311</v>
      </c>
      <c r="K47" s="368">
        <v>45641</v>
      </c>
      <c r="L47" s="369">
        <f>D48/D47</f>
        <v>0</v>
      </c>
      <c r="M47" s="369">
        <f>E48/E47</f>
        <v>1</v>
      </c>
      <c r="N47" s="386">
        <v>0</v>
      </c>
    </row>
    <row r="48" spans="1:14" s="32" customFormat="1" ht="15.75">
      <c r="A48" s="376"/>
      <c r="B48" s="52" t="s">
        <v>0</v>
      </c>
      <c r="C48" s="367"/>
      <c r="D48" s="42">
        <v>0</v>
      </c>
      <c r="E48" s="7">
        <v>150000000</v>
      </c>
      <c r="F48" s="7">
        <f>E48</f>
        <v>150000000</v>
      </c>
      <c r="G48" s="7">
        <v>0</v>
      </c>
      <c r="H48" s="7">
        <v>0</v>
      </c>
      <c r="I48" s="7">
        <v>0</v>
      </c>
      <c r="J48" s="368"/>
      <c r="K48" s="368"/>
      <c r="L48" s="369"/>
      <c r="M48" s="369"/>
      <c r="N48" s="386"/>
    </row>
    <row r="49" spans="1:37" s="32" customFormat="1" ht="23.25" customHeight="1">
      <c r="A49" s="376" t="s">
        <v>299</v>
      </c>
      <c r="B49" s="52" t="s">
        <v>1</v>
      </c>
      <c r="C49" s="367" t="s">
        <v>192</v>
      </c>
      <c r="D49" s="42">
        <v>1</v>
      </c>
      <c r="E49" s="7">
        <v>20000000</v>
      </c>
      <c r="F49" s="7">
        <f>E49</f>
        <v>20000000</v>
      </c>
      <c r="G49" s="7">
        <v>0</v>
      </c>
      <c r="H49" s="7">
        <v>0</v>
      </c>
      <c r="I49" s="7">
        <v>0</v>
      </c>
      <c r="J49" s="368">
        <v>45311</v>
      </c>
      <c r="K49" s="368">
        <v>45641</v>
      </c>
      <c r="L49" s="369">
        <f>D50/D49</f>
        <v>0</v>
      </c>
      <c r="M49" s="369">
        <f>E50/E49</f>
        <v>0</v>
      </c>
      <c r="N49" s="386">
        <v>0</v>
      </c>
    </row>
    <row r="50" spans="1:37" s="32" customFormat="1" ht="23.25" customHeight="1">
      <c r="A50" s="376"/>
      <c r="B50" s="52" t="s">
        <v>0</v>
      </c>
      <c r="C50" s="367"/>
      <c r="D50" s="42">
        <v>0</v>
      </c>
      <c r="E50" s="7">
        <f t="shared" si="0"/>
        <v>0</v>
      </c>
      <c r="F50" s="7">
        <v>0</v>
      </c>
      <c r="G50" s="7">
        <v>0</v>
      </c>
      <c r="H50" s="7">
        <v>0</v>
      </c>
      <c r="I50" s="7">
        <v>0</v>
      </c>
      <c r="J50" s="368"/>
      <c r="K50" s="368"/>
      <c r="L50" s="369"/>
      <c r="M50" s="369"/>
      <c r="N50" s="386"/>
    </row>
    <row r="51" spans="1:37" s="32" customFormat="1" ht="15.75" customHeight="1">
      <c r="A51" s="376" t="s">
        <v>190</v>
      </c>
      <c r="B51" s="52" t="s">
        <v>1</v>
      </c>
      <c r="C51" s="367" t="s">
        <v>191</v>
      </c>
      <c r="D51" s="42">
        <v>2</v>
      </c>
      <c r="E51" s="7">
        <v>3050000</v>
      </c>
      <c r="F51" s="7">
        <v>3050000</v>
      </c>
      <c r="G51" s="7">
        <v>0</v>
      </c>
      <c r="H51" s="7">
        <v>0</v>
      </c>
      <c r="I51" s="7">
        <v>0</v>
      </c>
      <c r="J51" s="368">
        <v>45311</v>
      </c>
      <c r="K51" s="368">
        <v>45641</v>
      </c>
      <c r="L51" s="369">
        <f>D52/D51</f>
        <v>0</v>
      </c>
      <c r="M51" s="369">
        <f>E52/E51</f>
        <v>0</v>
      </c>
      <c r="N51" s="386">
        <v>0</v>
      </c>
    </row>
    <row r="52" spans="1:37" s="32" customFormat="1" ht="20.25" customHeight="1">
      <c r="A52" s="376"/>
      <c r="B52" s="52" t="s">
        <v>0</v>
      </c>
      <c r="C52" s="367"/>
      <c r="D52" s="42">
        <v>0</v>
      </c>
      <c r="E52" s="7">
        <f t="shared" si="0"/>
        <v>0</v>
      </c>
      <c r="F52" s="7">
        <v>0</v>
      </c>
      <c r="G52" s="7">
        <v>0</v>
      </c>
      <c r="H52" s="7">
        <v>0</v>
      </c>
      <c r="I52" s="7">
        <v>0</v>
      </c>
      <c r="J52" s="368"/>
      <c r="K52" s="368"/>
      <c r="L52" s="369"/>
      <c r="M52" s="369"/>
      <c r="N52" s="386"/>
    </row>
    <row r="53" spans="1:37" ht="19.5" customHeight="1">
      <c r="A53" s="387" t="s">
        <v>6</v>
      </c>
      <c r="B53" s="15" t="s">
        <v>1</v>
      </c>
      <c r="C53" s="388"/>
      <c r="D53" s="234"/>
      <c r="E53" s="40">
        <f>E51+E49+E47+E45+E43+E41+E39+E37+E35+E33+E31+E29+E27+E25+E23+E21+E19+E17</f>
        <v>1057100000</v>
      </c>
      <c r="F53" s="40">
        <f>F17+F21+F23+F29+F31+F33+F35+F37+F39+F41+F43+F47+F49+F51+F45+F27+F25+F19</f>
        <v>1057100000</v>
      </c>
      <c r="G53" s="40">
        <f t="shared" ref="G53:I54" si="2">G17+G21+G23+G29+G31+G33+G35+G37+G39+G41+G43+G47+G49+G51</f>
        <v>0</v>
      </c>
      <c r="H53" s="40">
        <f t="shared" si="2"/>
        <v>0</v>
      </c>
      <c r="I53" s="40">
        <f t="shared" si="2"/>
        <v>0</v>
      </c>
      <c r="J53" s="12"/>
      <c r="K53" s="13"/>
      <c r="L53" s="13"/>
      <c r="M53" s="13"/>
      <c r="N53" s="13"/>
    </row>
    <row r="54" spans="1:37" ht="20.25" customHeight="1">
      <c r="A54" s="387"/>
      <c r="B54" s="15" t="s">
        <v>0</v>
      </c>
      <c r="C54" s="388"/>
      <c r="D54" s="234"/>
      <c r="E54" s="40">
        <f>E18+E22+E24+E30+E32+E34+E36+E38+E40+E42+E44+E48+E50+E52+E46+E28+E26+E20</f>
        <v>891463333</v>
      </c>
      <c r="F54" s="40">
        <f>F18+F22+F24+F30+F32+F34+F36+F38+F40+F42+F44+F48+F50+F52+F46+F28+F26+F20</f>
        <v>891463333</v>
      </c>
      <c r="G54" s="40">
        <f t="shared" si="2"/>
        <v>0</v>
      </c>
      <c r="H54" s="40">
        <f t="shared" si="2"/>
        <v>0</v>
      </c>
      <c r="I54" s="40">
        <f t="shared" si="2"/>
        <v>0</v>
      </c>
      <c r="J54" s="14"/>
      <c r="K54" s="13"/>
      <c r="L54" s="13"/>
      <c r="M54" s="13"/>
      <c r="N54" s="13"/>
    </row>
    <row r="55" spans="1:37" s="32" customFormat="1" ht="20.25" customHeight="1">
      <c r="A55" s="57" t="s">
        <v>5</v>
      </c>
      <c r="B55" s="389" t="s">
        <v>4</v>
      </c>
      <c r="C55" s="390"/>
      <c r="D55" s="390"/>
      <c r="E55" s="391" t="s">
        <v>3</v>
      </c>
      <c r="F55" s="390"/>
      <c r="G55" s="390"/>
      <c r="H55" s="390"/>
      <c r="I55" s="58"/>
      <c r="J55" s="392" t="s">
        <v>2</v>
      </c>
      <c r="K55" s="390"/>
      <c r="L55" s="390"/>
      <c r="M55" s="390"/>
      <c r="N55" s="390"/>
      <c r="O55" s="59"/>
      <c r="AE55" s="59"/>
      <c r="AF55" s="59"/>
      <c r="AG55" s="59"/>
      <c r="AH55" s="59"/>
      <c r="AI55" s="59"/>
      <c r="AJ55" s="59"/>
      <c r="AK55" s="59"/>
    </row>
    <row r="56" spans="1:37" ht="57.75" customHeight="1">
      <c r="A56" s="393" t="s">
        <v>45</v>
      </c>
      <c r="B56" s="394" t="s">
        <v>60</v>
      </c>
      <c r="C56" s="395"/>
      <c r="D56" s="396"/>
      <c r="E56" s="397" t="s">
        <v>59</v>
      </c>
      <c r="F56" s="398"/>
      <c r="G56" s="398"/>
      <c r="H56" s="38" t="s">
        <v>1</v>
      </c>
      <c r="I56" s="37">
        <v>5</v>
      </c>
      <c r="J56" s="399" t="s">
        <v>300</v>
      </c>
      <c r="K56" s="400"/>
      <c r="L56" s="400"/>
      <c r="M56" s="400"/>
      <c r="N56" s="400"/>
      <c r="O56" s="30"/>
      <c r="AE56" s="30"/>
      <c r="AF56" s="30"/>
      <c r="AG56" s="30"/>
      <c r="AH56" s="30"/>
      <c r="AI56" s="30"/>
      <c r="AJ56" s="30"/>
      <c r="AK56" s="30"/>
    </row>
    <row r="57" spans="1:37" ht="57.75" customHeight="1">
      <c r="A57" s="393"/>
      <c r="B57" s="396"/>
      <c r="C57" s="396"/>
      <c r="D57" s="396"/>
      <c r="E57" s="398"/>
      <c r="F57" s="398"/>
      <c r="G57" s="398"/>
      <c r="H57" s="38" t="s">
        <v>0</v>
      </c>
      <c r="I57" s="37">
        <v>0</v>
      </c>
      <c r="J57" s="400"/>
      <c r="K57" s="401"/>
      <c r="L57" s="401"/>
      <c r="M57" s="401"/>
      <c r="N57" s="400"/>
      <c r="O57" s="30"/>
      <c r="AE57" s="30"/>
      <c r="AF57" s="30"/>
      <c r="AG57" s="30"/>
      <c r="AH57" s="30"/>
      <c r="AI57" s="30"/>
      <c r="AJ57" s="30"/>
      <c r="AK57" s="30"/>
    </row>
    <row r="58" spans="1:37" ht="23.25" customHeight="1">
      <c r="A58" s="393" t="s">
        <v>45</v>
      </c>
      <c r="B58" s="394" t="s">
        <v>58</v>
      </c>
      <c r="C58" s="396"/>
      <c r="D58" s="396"/>
      <c r="E58" s="397" t="s">
        <v>57</v>
      </c>
      <c r="F58" s="398"/>
      <c r="G58" s="398"/>
      <c r="H58" s="38" t="s">
        <v>1</v>
      </c>
      <c r="I58" s="39">
        <v>1</v>
      </c>
      <c r="J58" s="400"/>
      <c r="K58" s="401"/>
      <c r="L58" s="401"/>
      <c r="M58" s="401"/>
      <c r="N58" s="400"/>
      <c r="O58" s="30"/>
      <c r="AE58" s="30"/>
      <c r="AF58" s="30"/>
      <c r="AG58" s="30"/>
      <c r="AH58" s="30"/>
      <c r="AI58" s="30"/>
      <c r="AJ58" s="30"/>
      <c r="AK58" s="30"/>
    </row>
    <row r="59" spans="1:37" ht="25.5" customHeight="1">
      <c r="A59" s="393"/>
      <c r="B59" s="396"/>
      <c r="C59" s="396"/>
      <c r="D59" s="396"/>
      <c r="E59" s="398"/>
      <c r="F59" s="398"/>
      <c r="G59" s="398"/>
      <c r="H59" s="38" t="s">
        <v>0</v>
      </c>
      <c r="I59" s="39">
        <v>0.25</v>
      </c>
      <c r="J59" s="400"/>
      <c r="K59" s="401"/>
      <c r="L59" s="401"/>
      <c r="M59" s="401"/>
      <c r="N59" s="400"/>
      <c r="O59" s="30"/>
      <c r="AE59" s="30"/>
      <c r="AF59" s="30"/>
      <c r="AG59" s="30"/>
      <c r="AH59" s="30"/>
      <c r="AI59" s="30"/>
      <c r="AJ59" s="30"/>
      <c r="AK59" s="30"/>
    </row>
    <row r="60" spans="1:37" ht="35.25" customHeight="1">
      <c r="A60" s="393" t="s">
        <v>45</v>
      </c>
      <c r="B60" s="394" t="s">
        <v>56</v>
      </c>
      <c r="C60" s="396"/>
      <c r="D60" s="396"/>
      <c r="E60" s="397" t="s">
        <v>55</v>
      </c>
      <c r="F60" s="398"/>
      <c r="G60" s="398"/>
      <c r="H60" s="38" t="s">
        <v>1</v>
      </c>
      <c r="I60" s="37">
        <v>40</v>
      </c>
      <c r="J60" s="400"/>
      <c r="K60" s="401"/>
      <c r="L60" s="401"/>
      <c r="M60" s="401"/>
      <c r="N60" s="400"/>
      <c r="O60" s="30"/>
      <c r="AE60" s="30"/>
      <c r="AF60" s="30"/>
      <c r="AG60" s="30"/>
      <c r="AH60" s="30"/>
      <c r="AI60" s="30"/>
      <c r="AJ60" s="30"/>
      <c r="AK60" s="30"/>
    </row>
    <row r="61" spans="1:37" ht="35.25" customHeight="1">
      <c r="A61" s="393"/>
      <c r="B61" s="396"/>
      <c r="C61" s="396"/>
      <c r="D61" s="396"/>
      <c r="E61" s="398"/>
      <c r="F61" s="398"/>
      <c r="G61" s="398"/>
      <c r="H61" s="38" t="s">
        <v>0</v>
      </c>
      <c r="I61" s="37">
        <v>0</v>
      </c>
      <c r="J61" s="400"/>
      <c r="K61" s="401"/>
      <c r="L61" s="401"/>
      <c r="M61" s="401"/>
      <c r="N61" s="400"/>
      <c r="O61" s="30"/>
      <c r="AE61" s="30"/>
      <c r="AF61" s="30"/>
      <c r="AG61" s="30"/>
      <c r="AH61" s="30"/>
      <c r="AI61" s="30"/>
      <c r="AJ61" s="30"/>
      <c r="AK61" s="30"/>
    </row>
    <row r="62" spans="1:37" ht="35.25" customHeight="1">
      <c r="A62" s="393" t="s">
        <v>45</v>
      </c>
      <c r="B62" s="394" t="s">
        <v>54</v>
      </c>
      <c r="C62" s="395"/>
      <c r="D62" s="396"/>
      <c r="E62" s="397" t="s">
        <v>34</v>
      </c>
      <c r="F62" s="398"/>
      <c r="G62" s="398"/>
      <c r="H62" s="38" t="s">
        <v>1</v>
      </c>
      <c r="I62" s="39">
        <v>1</v>
      </c>
      <c r="J62" s="400"/>
      <c r="K62" s="401"/>
      <c r="L62" s="401"/>
      <c r="M62" s="401"/>
      <c r="N62" s="400"/>
    </row>
    <row r="63" spans="1:37" ht="50.25" customHeight="1">
      <c r="A63" s="393"/>
      <c r="B63" s="396"/>
      <c r="C63" s="396"/>
      <c r="D63" s="396"/>
      <c r="E63" s="398"/>
      <c r="F63" s="398"/>
      <c r="G63" s="398"/>
      <c r="H63" s="38" t="s">
        <v>0</v>
      </c>
      <c r="I63" s="39">
        <v>0.2</v>
      </c>
      <c r="J63" s="400"/>
      <c r="K63" s="401"/>
      <c r="L63" s="401"/>
      <c r="M63" s="401"/>
      <c r="N63" s="400"/>
    </row>
    <row r="64" spans="1:37" ht="35.25" customHeight="1">
      <c r="A64" s="393" t="s">
        <v>45</v>
      </c>
      <c r="B64" s="399" t="s">
        <v>53</v>
      </c>
      <c r="C64" s="395"/>
      <c r="D64" s="396"/>
      <c r="E64" s="402" t="s">
        <v>34</v>
      </c>
      <c r="F64" s="402"/>
      <c r="G64" s="402"/>
      <c r="H64" s="38" t="s">
        <v>1</v>
      </c>
      <c r="I64" s="37">
        <v>1</v>
      </c>
      <c r="J64" s="400"/>
      <c r="K64" s="401"/>
      <c r="L64" s="401"/>
      <c r="M64" s="401"/>
      <c r="N64" s="400"/>
    </row>
    <row r="65" spans="1:14" ht="24.75" customHeight="1">
      <c r="A65" s="393"/>
      <c r="B65" s="396"/>
      <c r="C65" s="396"/>
      <c r="D65" s="396"/>
      <c r="E65" s="402"/>
      <c r="F65" s="402"/>
      <c r="G65" s="402"/>
      <c r="H65" s="38" t="s">
        <v>0</v>
      </c>
      <c r="I65" s="37">
        <v>1</v>
      </c>
      <c r="J65" s="400"/>
      <c r="K65" s="401"/>
      <c r="L65" s="401"/>
      <c r="M65" s="401"/>
      <c r="N65" s="400"/>
    </row>
    <row r="66" spans="1:14" ht="35.25" customHeight="1">
      <c r="A66" s="393" t="s">
        <v>45</v>
      </c>
      <c r="B66" s="394" t="s">
        <v>52</v>
      </c>
      <c r="C66" s="395"/>
      <c r="D66" s="396"/>
      <c r="E66" s="397" t="s">
        <v>51</v>
      </c>
      <c r="F66" s="398"/>
      <c r="G66" s="398"/>
      <c r="H66" s="38" t="s">
        <v>1</v>
      </c>
      <c r="I66" s="37">
        <v>1</v>
      </c>
      <c r="J66" s="400"/>
      <c r="K66" s="401"/>
      <c r="L66" s="401"/>
      <c r="M66" s="401"/>
      <c r="N66" s="400"/>
    </row>
    <row r="67" spans="1:14" ht="20.25" customHeight="1">
      <c r="A67" s="393"/>
      <c r="B67" s="396"/>
      <c r="C67" s="396"/>
      <c r="D67" s="396"/>
      <c r="E67" s="398"/>
      <c r="F67" s="398"/>
      <c r="G67" s="398"/>
      <c r="H67" s="38" t="s">
        <v>0</v>
      </c>
      <c r="I67" s="37">
        <v>1</v>
      </c>
      <c r="J67" s="400"/>
      <c r="K67" s="401"/>
      <c r="L67" s="401"/>
      <c r="M67" s="401"/>
      <c r="N67" s="400"/>
    </row>
    <row r="68" spans="1:14" ht="35.25" customHeight="1">
      <c r="A68" s="393" t="s">
        <v>45</v>
      </c>
      <c r="B68" s="394" t="s">
        <v>50</v>
      </c>
      <c r="C68" s="395"/>
      <c r="D68" s="396"/>
      <c r="E68" s="397" t="s">
        <v>49</v>
      </c>
      <c r="F68" s="398"/>
      <c r="G68" s="398"/>
      <c r="H68" s="38" t="s">
        <v>1</v>
      </c>
      <c r="I68" s="37">
        <v>1</v>
      </c>
      <c r="J68" s="400"/>
      <c r="K68" s="401"/>
      <c r="L68" s="401"/>
      <c r="M68" s="401"/>
      <c r="N68" s="400"/>
    </row>
    <row r="69" spans="1:14" ht="35.25" customHeight="1">
      <c r="A69" s="393"/>
      <c r="B69" s="396"/>
      <c r="C69" s="396"/>
      <c r="D69" s="396"/>
      <c r="E69" s="398"/>
      <c r="F69" s="398"/>
      <c r="G69" s="398"/>
      <c r="H69" s="38" t="s">
        <v>0</v>
      </c>
      <c r="I69" s="37">
        <v>1</v>
      </c>
      <c r="J69" s="400"/>
      <c r="K69" s="401"/>
      <c r="L69" s="401"/>
      <c r="M69" s="401"/>
      <c r="N69" s="400"/>
    </row>
    <row r="70" spans="1:14" ht="35.25" customHeight="1">
      <c r="A70" s="393" t="s">
        <v>45</v>
      </c>
      <c r="B70" s="394" t="s">
        <v>48</v>
      </c>
      <c r="C70" s="395"/>
      <c r="D70" s="396"/>
      <c r="E70" s="402" t="s">
        <v>35</v>
      </c>
      <c r="F70" s="402"/>
      <c r="G70" s="402"/>
      <c r="H70" s="38" t="s">
        <v>1</v>
      </c>
      <c r="I70" s="37">
        <v>1</v>
      </c>
      <c r="J70" s="400"/>
      <c r="K70" s="401"/>
      <c r="L70" s="401"/>
      <c r="M70" s="401"/>
      <c r="N70" s="400"/>
    </row>
    <row r="71" spans="1:14" ht="35.25" customHeight="1">
      <c r="A71" s="393"/>
      <c r="B71" s="396"/>
      <c r="C71" s="396"/>
      <c r="D71" s="396"/>
      <c r="E71" s="402"/>
      <c r="F71" s="402"/>
      <c r="G71" s="402"/>
      <c r="H71" s="38" t="s">
        <v>0</v>
      </c>
      <c r="I71" s="37">
        <v>1</v>
      </c>
      <c r="J71" s="400"/>
      <c r="K71" s="401"/>
      <c r="L71" s="401"/>
      <c r="M71" s="401"/>
      <c r="N71" s="400"/>
    </row>
    <row r="72" spans="1:14" ht="35.25" customHeight="1">
      <c r="A72" s="393" t="s">
        <v>45</v>
      </c>
      <c r="B72" s="394" t="s">
        <v>47</v>
      </c>
      <c r="C72" s="395"/>
      <c r="D72" s="396"/>
      <c r="E72" s="402" t="s">
        <v>46</v>
      </c>
      <c r="F72" s="402"/>
      <c r="G72" s="402"/>
      <c r="H72" s="38" t="s">
        <v>1</v>
      </c>
      <c r="I72" s="37">
        <v>45</v>
      </c>
      <c r="J72" s="400"/>
      <c r="K72" s="401"/>
      <c r="L72" s="401"/>
      <c r="M72" s="401"/>
      <c r="N72" s="400"/>
    </row>
    <row r="73" spans="1:14" ht="35.25" customHeight="1">
      <c r="A73" s="393"/>
      <c r="B73" s="396"/>
      <c r="C73" s="396"/>
      <c r="D73" s="396"/>
      <c r="E73" s="402"/>
      <c r="F73" s="402"/>
      <c r="G73" s="402"/>
      <c r="H73" s="38" t="s">
        <v>0</v>
      </c>
      <c r="I73" s="37">
        <v>0</v>
      </c>
      <c r="J73" s="400"/>
      <c r="K73" s="401"/>
      <c r="L73" s="401"/>
      <c r="M73" s="401"/>
      <c r="N73" s="400"/>
    </row>
    <row r="74" spans="1:14" ht="35.25" customHeight="1">
      <c r="A74" s="393" t="s">
        <v>45</v>
      </c>
      <c r="B74" s="394" t="s">
        <v>44</v>
      </c>
      <c r="C74" s="395"/>
      <c r="D74" s="396"/>
      <c r="E74" s="397" t="s">
        <v>43</v>
      </c>
      <c r="F74" s="397"/>
      <c r="G74" s="397"/>
      <c r="H74" s="38" t="s">
        <v>1</v>
      </c>
      <c r="I74" s="37">
        <v>50</v>
      </c>
      <c r="J74" s="400"/>
      <c r="K74" s="401"/>
      <c r="L74" s="401"/>
      <c r="M74" s="401"/>
      <c r="N74" s="400"/>
    </row>
    <row r="75" spans="1:14" ht="50.25" customHeight="1">
      <c r="A75" s="393"/>
      <c r="B75" s="396"/>
      <c r="C75" s="396"/>
      <c r="D75" s="396"/>
      <c r="E75" s="397"/>
      <c r="F75" s="397"/>
      <c r="G75" s="397"/>
      <c r="H75" s="38" t="s">
        <v>0</v>
      </c>
      <c r="I75" s="37">
        <v>0</v>
      </c>
      <c r="J75" s="400"/>
      <c r="K75" s="401"/>
      <c r="L75" s="401"/>
      <c r="M75" s="401"/>
      <c r="N75" s="400"/>
    </row>
    <row r="76" spans="1:14" ht="249.95" customHeight="1">
      <c r="A76" s="403" t="s">
        <v>553</v>
      </c>
      <c r="B76" s="404"/>
      <c r="C76" s="404"/>
      <c r="D76" s="404"/>
      <c r="E76" s="404"/>
      <c r="F76" s="404"/>
      <c r="G76" s="404"/>
      <c r="H76" s="404"/>
      <c r="I76" s="404"/>
      <c r="J76" s="400"/>
      <c r="K76" s="401"/>
      <c r="L76" s="401"/>
      <c r="M76" s="401"/>
      <c r="N76" s="400"/>
    </row>
    <row r="77" spans="1:14" ht="35.25" customHeight="1">
      <c r="A77" s="350" t="s">
        <v>187</v>
      </c>
      <c r="B77" s="350"/>
      <c r="C77" s="350"/>
      <c r="D77" s="350"/>
      <c r="E77" s="350"/>
      <c r="F77" s="350"/>
      <c r="G77" s="350"/>
      <c r="H77" s="350"/>
      <c r="I77" s="350"/>
      <c r="J77" s="350"/>
      <c r="K77" s="350"/>
      <c r="L77" s="350"/>
      <c r="M77" s="350"/>
      <c r="N77" s="350"/>
    </row>
    <row r="78" spans="1:14" ht="35.25" customHeight="1"/>
    <row r="79" spans="1:14" ht="35.25" customHeight="1"/>
    <row r="82" ht="47.25" customHeight="1"/>
    <row r="83" ht="53.25" customHeight="1"/>
    <row r="84" ht="53.25" customHeight="1"/>
    <row r="85" ht="29.25" customHeight="1"/>
    <row r="86" ht="29.25" customHeight="1"/>
    <row r="87" ht="38.25" customHeight="1"/>
    <row r="88" ht="38.25" customHeight="1"/>
    <row r="89" ht="27.75" customHeight="1"/>
    <row r="90" ht="27.75" customHeight="1"/>
  </sheetData>
  <mergeCells count="199">
    <mergeCell ref="A76:I76"/>
    <mergeCell ref="A77:N77"/>
    <mergeCell ref="A72:A73"/>
    <mergeCell ref="B72:D73"/>
    <mergeCell ref="E72:G73"/>
    <mergeCell ref="A74:A75"/>
    <mergeCell ref="B74:D75"/>
    <mergeCell ref="E74:G75"/>
    <mergeCell ref="A68:A69"/>
    <mergeCell ref="B68:D69"/>
    <mergeCell ref="E68:G69"/>
    <mergeCell ref="A70:A71"/>
    <mergeCell ref="B70:D71"/>
    <mergeCell ref="E70:G71"/>
    <mergeCell ref="A53:A54"/>
    <mergeCell ref="C53:C54"/>
    <mergeCell ref="B55:D55"/>
    <mergeCell ref="E55:H55"/>
    <mergeCell ref="J55:N55"/>
    <mergeCell ref="A56:A57"/>
    <mergeCell ref="B56:D57"/>
    <mergeCell ref="E56:G57"/>
    <mergeCell ref="J56:N76"/>
    <mergeCell ref="A58:A59"/>
    <mergeCell ref="A64:A65"/>
    <mergeCell ref="B64:D65"/>
    <mergeCell ref="E64:G65"/>
    <mergeCell ref="A66:A67"/>
    <mergeCell ref="B66:D67"/>
    <mergeCell ref="E66:G67"/>
    <mergeCell ref="B58:D59"/>
    <mergeCell ref="E58:G59"/>
    <mergeCell ref="A60:A61"/>
    <mergeCell ref="B60:D61"/>
    <mergeCell ref="E60:G61"/>
    <mergeCell ref="A62:A63"/>
    <mergeCell ref="B62:D63"/>
    <mergeCell ref="E62:G63"/>
    <mergeCell ref="N49:N50"/>
    <mergeCell ref="A51:A52"/>
    <mergeCell ref="C51:C52"/>
    <mergeCell ref="J51:J52"/>
    <mergeCell ref="K51:K52"/>
    <mergeCell ref="L51:L52"/>
    <mergeCell ref="M51:M52"/>
    <mergeCell ref="N51:N52"/>
    <mergeCell ref="A49:A50"/>
    <mergeCell ref="C49:C50"/>
    <mergeCell ref="J49:J50"/>
    <mergeCell ref="K49:K50"/>
    <mergeCell ref="L49:L50"/>
    <mergeCell ref="M49:M50"/>
    <mergeCell ref="N45:N46"/>
    <mergeCell ref="A47:A48"/>
    <mergeCell ref="C47:C48"/>
    <mergeCell ref="J47:J48"/>
    <mergeCell ref="K47:K48"/>
    <mergeCell ref="L47:L48"/>
    <mergeCell ref="M47:M48"/>
    <mergeCell ref="N47:N48"/>
    <mergeCell ref="A45:A46"/>
    <mergeCell ref="C45:C46"/>
    <mergeCell ref="J45:J46"/>
    <mergeCell ref="K45:K46"/>
    <mergeCell ref="L45:L46"/>
    <mergeCell ref="M45:M46"/>
    <mergeCell ref="N41:N42"/>
    <mergeCell ref="A43:A44"/>
    <mergeCell ref="C43:C44"/>
    <mergeCell ref="J43:J44"/>
    <mergeCell ref="K43:K44"/>
    <mergeCell ref="L43:L44"/>
    <mergeCell ref="M43:M44"/>
    <mergeCell ref="N43:N44"/>
    <mergeCell ref="A41:A42"/>
    <mergeCell ref="C41:C42"/>
    <mergeCell ref="J41:J42"/>
    <mergeCell ref="K41:K42"/>
    <mergeCell ref="L41:L42"/>
    <mergeCell ref="M41:M42"/>
    <mergeCell ref="N37:N38"/>
    <mergeCell ref="A39:A40"/>
    <mergeCell ref="C39:C40"/>
    <mergeCell ref="J39:J40"/>
    <mergeCell ref="K39:K40"/>
    <mergeCell ref="L39:L40"/>
    <mergeCell ref="M39:M40"/>
    <mergeCell ref="N39:N40"/>
    <mergeCell ref="A37:A38"/>
    <mergeCell ref="C37:C38"/>
    <mergeCell ref="J37:J38"/>
    <mergeCell ref="K37:K38"/>
    <mergeCell ref="L37:L38"/>
    <mergeCell ref="M37:M38"/>
    <mergeCell ref="N33:N34"/>
    <mergeCell ref="A35:A36"/>
    <mergeCell ref="C35:C36"/>
    <mergeCell ref="J35:J36"/>
    <mergeCell ref="K35:K36"/>
    <mergeCell ref="L35:L36"/>
    <mergeCell ref="M35:M36"/>
    <mergeCell ref="N35:N36"/>
    <mergeCell ref="A33:A34"/>
    <mergeCell ref="C33:C34"/>
    <mergeCell ref="J33:J34"/>
    <mergeCell ref="K33:K34"/>
    <mergeCell ref="L33:L34"/>
    <mergeCell ref="M33:M34"/>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B12:F12"/>
    <mergeCell ref="K12:M12"/>
    <mergeCell ref="A13:F13"/>
    <mergeCell ref="K13:M13"/>
    <mergeCell ref="A5:N5"/>
    <mergeCell ref="A6:N6"/>
    <mergeCell ref="B7:N7"/>
    <mergeCell ref="B8:F8"/>
    <mergeCell ref="G8:I13"/>
    <mergeCell ref="J8:N8"/>
    <mergeCell ref="B9:F9"/>
    <mergeCell ref="K9:M9"/>
    <mergeCell ref="B10:F10"/>
    <mergeCell ref="K10:M10"/>
    <mergeCell ref="A1:A4"/>
    <mergeCell ref="B1:H2"/>
    <mergeCell ref="I1:L1"/>
    <mergeCell ref="M1:N4"/>
    <mergeCell ref="I2:L2"/>
    <mergeCell ref="B3:H4"/>
    <mergeCell ref="I3:L3"/>
    <mergeCell ref="I4:L4"/>
    <mergeCell ref="B11:F11"/>
    <mergeCell ref="K11:M11"/>
  </mergeCells>
  <pageMargins left="0.31496062992125984" right="0.31496062992125984" top="0.74803149606299213" bottom="0.74803149606299213" header="0.31496062992125984" footer="0.31496062992125984"/>
  <pageSetup paperSize="14" scale="57" orientation="landscape" horizontalDpi="360" verticalDpi="360" r:id="rId1"/>
  <drawing r:id="rId2"/>
  <legacyDrawing r:id="rId3"/>
  <oleObjects>
    <mc:AlternateContent xmlns:mc="http://schemas.openxmlformats.org/markup-compatibility/2006">
      <mc:Choice Requires="x14">
        <oleObject shapeId="50177" r:id="rId4">
          <objectPr defaultSize="0" autoPict="0" r:id="rId5">
            <anchor moveWithCells="1" sizeWithCells="1">
              <from>
                <xdr:col>0</xdr:col>
                <xdr:colOff>733425</xdr:colOff>
                <xdr:row>0</xdr:row>
                <xdr:rowOff>447675</xdr:rowOff>
              </from>
              <to>
                <xdr:col>0</xdr:col>
                <xdr:colOff>3609975</xdr:colOff>
                <xdr:row>3</xdr:row>
                <xdr:rowOff>180975</xdr:rowOff>
              </to>
            </anchor>
          </objectPr>
        </oleObject>
      </mc:Choice>
      <mc:Fallback>
        <oleObject shapeId="5017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00"/>
  <sheetViews>
    <sheetView topLeftCell="A15" zoomScale="60" zoomScaleNormal="60" workbookViewId="0">
      <selection activeCell="E48" sqref="E48"/>
    </sheetView>
  </sheetViews>
  <sheetFormatPr baseColWidth="10" defaultColWidth="14.42578125" defaultRowHeight="15"/>
  <cols>
    <col min="1" max="1" width="67" customWidth="1"/>
    <col min="2" max="2" width="10.28515625" customWidth="1"/>
    <col min="3" max="3" width="20.140625" customWidth="1"/>
    <col min="4" max="4" width="15.5703125" customWidth="1"/>
    <col min="5" max="5" width="24.28515625" customWidth="1"/>
    <col min="6" max="6" width="23.28515625" customWidth="1"/>
    <col min="7" max="7" width="10.28515625" customWidth="1"/>
    <col min="8" max="8" width="13.42578125" customWidth="1"/>
    <col min="9" max="9" width="10.42578125" customWidth="1"/>
    <col min="10" max="10" width="13.5703125" customWidth="1"/>
    <col min="11" max="11" width="22.42578125" customWidth="1"/>
    <col min="12" max="12" width="13.28515625" customWidth="1"/>
    <col min="13" max="13" width="15.28515625" customWidth="1"/>
    <col min="14" max="14" width="16.42578125" customWidth="1"/>
    <col min="15" max="15" width="12.5703125" hidden="1" customWidth="1"/>
    <col min="16" max="16" width="24.28515625" customWidth="1"/>
    <col min="17" max="17" width="22.5703125" customWidth="1"/>
    <col min="18" max="19" width="12.5703125" customWidth="1"/>
    <col min="20" max="20" width="16.85546875" customWidth="1"/>
    <col min="21" max="21" width="12.5703125" customWidth="1"/>
    <col min="22" max="22" width="30.140625" customWidth="1"/>
    <col min="23" max="23" width="15.42578125" customWidth="1"/>
    <col min="24" max="24" width="15.85546875" customWidth="1"/>
    <col min="25" max="25" width="24.42578125" customWidth="1"/>
    <col min="26" max="26" width="17.140625" customWidth="1"/>
    <col min="27" max="37" width="12.5703125" customWidth="1"/>
  </cols>
  <sheetData>
    <row r="1" spans="1:37" ht="37.5" customHeight="1">
      <c r="A1" s="320"/>
      <c r="B1" s="321" t="s">
        <v>320</v>
      </c>
      <c r="C1" s="277"/>
      <c r="D1" s="277"/>
      <c r="E1" s="277"/>
      <c r="F1" s="277"/>
      <c r="G1" s="277"/>
      <c r="H1" s="278"/>
      <c r="I1" s="312" t="s">
        <v>321</v>
      </c>
      <c r="J1" s="274"/>
      <c r="K1" s="274"/>
      <c r="L1" s="275"/>
      <c r="M1" s="322"/>
      <c r="N1" s="278"/>
      <c r="O1" s="79"/>
      <c r="P1" s="79"/>
      <c r="Q1" s="79"/>
      <c r="R1" s="79"/>
      <c r="S1" s="79"/>
      <c r="T1" s="79"/>
      <c r="U1" s="79"/>
      <c r="V1" s="79"/>
      <c r="W1" s="79"/>
      <c r="X1" s="79"/>
      <c r="Y1" s="79"/>
      <c r="Z1" s="79"/>
      <c r="AA1" s="79"/>
      <c r="AB1" s="79"/>
      <c r="AC1" s="79"/>
      <c r="AD1" s="79"/>
      <c r="AE1" s="79"/>
      <c r="AF1" s="79"/>
      <c r="AG1" s="79"/>
      <c r="AH1" s="79"/>
      <c r="AI1" s="79"/>
      <c r="AJ1" s="79"/>
      <c r="AK1" s="79"/>
    </row>
    <row r="2" spans="1:37" ht="15.75">
      <c r="A2" s="299"/>
      <c r="B2" s="279"/>
      <c r="C2" s="280"/>
      <c r="D2" s="280"/>
      <c r="E2" s="280"/>
      <c r="F2" s="280"/>
      <c r="G2" s="280"/>
      <c r="H2" s="281"/>
      <c r="I2" s="312" t="s">
        <v>322</v>
      </c>
      <c r="J2" s="274"/>
      <c r="K2" s="274"/>
      <c r="L2" s="275"/>
      <c r="M2" s="291"/>
      <c r="N2" s="293"/>
      <c r="O2" s="79"/>
      <c r="P2" s="79"/>
      <c r="Q2" s="79"/>
      <c r="R2" s="79"/>
      <c r="S2" s="79"/>
      <c r="T2" s="79"/>
      <c r="U2" s="79"/>
      <c r="V2" s="79"/>
      <c r="W2" s="79"/>
      <c r="X2" s="79"/>
      <c r="Y2" s="79"/>
      <c r="Z2" s="79"/>
      <c r="AA2" s="79"/>
      <c r="AB2" s="79"/>
      <c r="AC2" s="79"/>
      <c r="AD2" s="79"/>
      <c r="AE2" s="79"/>
      <c r="AF2" s="79"/>
      <c r="AG2" s="79"/>
      <c r="AH2" s="79"/>
      <c r="AI2" s="79"/>
      <c r="AJ2" s="79"/>
      <c r="AK2" s="79"/>
    </row>
    <row r="3" spans="1:37" ht="33.75" customHeight="1">
      <c r="A3" s="299"/>
      <c r="B3" s="321" t="s">
        <v>323</v>
      </c>
      <c r="C3" s="277"/>
      <c r="D3" s="277"/>
      <c r="E3" s="277"/>
      <c r="F3" s="277"/>
      <c r="G3" s="277"/>
      <c r="H3" s="278"/>
      <c r="I3" s="312" t="s">
        <v>324</v>
      </c>
      <c r="J3" s="274"/>
      <c r="K3" s="274"/>
      <c r="L3" s="275"/>
      <c r="M3" s="291"/>
      <c r="N3" s="293"/>
      <c r="O3" s="79"/>
      <c r="P3" s="79"/>
      <c r="Q3" s="79"/>
      <c r="R3" s="79"/>
      <c r="S3" s="79"/>
      <c r="T3" s="79"/>
      <c r="U3" s="79"/>
      <c r="V3" s="79"/>
      <c r="W3" s="79"/>
      <c r="X3" s="79"/>
      <c r="Y3" s="79"/>
      <c r="Z3" s="79"/>
      <c r="AA3" s="79"/>
      <c r="AB3" s="79"/>
      <c r="AC3" s="79"/>
      <c r="AD3" s="79"/>
      <c r="AE3" s="79"/>
      <c r="AF3" s="79"/>
      <c r="AG3" s="79"/>
      <c r="AH3" s="79"/>
      <c r="AI3" s="79"/>
      <c r="AJ3" s="79"/>
      <c r="AK3" s="79"/>
    </row>
    <row r="4" spans="1:37" ht="15.75">
      <c r="A4" s="284"/>
      <c r="B4" s="279"/>
      <c r="C4" s="280"/>
      <c r="D4" s="280"/>
      <c r="E4" s="280"/>
      <c r="F4" s="280"/>
      <c r="G4" s="280"/>
      <c r="H4" s="281"/>
      <c r="I4" s="312" t="s">
        <v>325</v>
      </c>
      <c r="J4" s="274"/>
      <c r="K4" s="274"/>
      <c r="L4" s="275"/>
      <c r="M4" s="279"/>
      <c r="N4" s="281"/>
      <c r="O4" s="79"/>
      <c r="P4" s="79"/>
      <c r="Q4" s="79"/>
      <c r="R4" s="79"/>
      <c r="S4" s="79"/>
      <c r="T4" s="79"/>
      <c r="U4" s="79"/>
      <c r="V4" s="79"/>
      <c r="W4" s="79"/>
      <c r="X4" s="79"/>
      <c r="Y4" s="79"/>
      <c r="Z4" s="79"/>
      <c r="AA4" s="79"/>
      <c r="AB4" s="79"/>
      <c r="AC4" s="79"/>
      <c r="AD4" s="79"/>
      <c r="AE4" s="79"/>
      <c r="AF4" s="79"/>
      <c r="AG4" s="79"/>
      <c r="AH4" s="79"/>
      <c r="AI4" s="79"/>
      <c r="AJ4" s="79"/>
      <c r="AK4" s="79"/>
    </row>
    <row r="5" spans="1:37" ht="15.75">
      <c r="A5" s="417"/>
      <c r="B5" s="274"/>
      <c r="C5" s="274"/>
      <c r="D5" s="274"/>
      <c r="E5" s="274"/>
      <c r="F5" s="274"/>
      <c r="G5" s="274"/>
      <c r="H5" s="274"/>
      <c r="I5" s="274"/>
      <c r="J5" s="274"/>
      <c r="K5" s="274"/>
      <c r="L5" s="274"/>
      <c r="M5" s="274"/>
      <c r="N5" s="275"/>
      <c r="O5" s="79"/>
      <c r="P5" s="79"/>
      <c r="Q5" s="79"/>
      <c r="R5" s="79"/>
      <c r="S5" s="79"/>
      <c r="T5" s="79"/>
      <c r="U5" s="79"/>
      <c r="V5" s="79"/>
      <c r="W5" s="79"/>
      <c r="X5" s="79"/>
      <c r="Y5" s="79"/>
      <c r="Z5" s="79"/>
      <c r="AA5" s="79"/>
      <c r="AB5" s="79"/>
      <c r="AC5" s="79"/>
      <c r="AD5" s="79"/>
      <c r="AE5" s="79"/>
      <c r="AF5" s="79"/>
      <c r="AG5" s="79"/>
      <c r="AH5" s="79"/>
      <c r="AI5" s="79"/>
      <c r="AJ5" s="79"/>
      <c r="AK5" s="79"/>
    </row>
    <row r="6" spans="1:37" ht="15.75">
      <c r="A6" s="312" t="s">
        <v>326</v>
      </c>
      <c r="B6" s="274"/>
      <c r="C6" s="274"/>
      <c r="D6" s="274"/>
      <c r="E6" s="274"/>
      <c r="F6" s="274"/>
      <c r="G6" s="274"/>
      <c r="H6" s="274"/>
      <c r="I6" s="274"/>
      <c r="J6" s="274"/>
      <c r="K6" s="274"/>
      <c r="L6" s="274"/>
      <c r="M6" s="274"/>
      <c r="N6" s="275"/>
      <c r="O6" s="79"/>
      <c r="P6" s="79"/>
      <c r="Q6" s="79"/>
      <c r="R6" s="79"/>
      <c r="S6" s="79"/>
      <c r="T6" s="79"/>
      <c r="U6" s="79"/>
      <c r="V6" s="79"/>
      <c r="W6" s="79"/>
      <c r="X6" s="79"/>
      <c r="Y6" s="79"/>
      <c r="Z6" s="79"/>
      <c r="AA6" s="79"/>
      <c r="AB6" s="79"/>
      <c r="AC6" s="79"/>
      <c r="AD6" s="79"/>
      <c r="AE6" s="79"/>
      <c r="AF6" s="79"/>
      <c r="AG6" s="79"/>
      <c r="AH6" s="79"/>
      <c r="AI6" s="79"/>
      <c r="AJ6" s="79"/>
      <c r="AK6" s="79"/>
    </row>
    <row r="7" spans="1:37" ht="24.75" customHeight="1">
      <c r="A7" s="80" t="s">
        <v>286</v>
      </c>
      <c r="B7" s="312" t="s">
        <v>551</v>
      </c>
      <c r="C7" s="274"/>
      <c r="D7" s="274"/>
      <c r="E7" s="274"/>
      <c r="F7" s="274"/>
      <c r="G7" s="274"/>
      <c r="H7" s="274"/>
      <c r="I7" s="274"/>
      <c r="J7" s="274"/>
      <c r="K7" s="274"/>
      <c r="L7" s="274"/>
      <c r="M7" s="274"/>
      <c r="N7" s="275"/>
      <c r="O7" s="79"/>
      <c r="P7" s="79"/>
      <c r="Q7" s="79"/>
      <c r="R7" s="79"/>
      <c r="S7" s="79"/>
      <c r="T7" s="79"/>
      <c r="U7" s="79"/>
      <c r="V7" s="79"/>
      <c r="W7" s="79"/>
      <c r="X7" s="79"/>
      <c r="Y7" s="79"/>
      <c r="Z7" s="79"/>
      <c r="AA7" s="79"/>
      <c r="AB7" s="79"/>
      <c r="AC7" s="79"/>
      <c r="AD7" s="79"/>
      <c r="AE7" s="79"/>
      <c r="AF7" s="79"/>
      <c r="AG7" s="79"/>
      <c r="AH7" s="79"/>
      <c r="AI7" s="79"/>
      <c r="AJ7" s="79"/>
      <c r="AK7" s="79"/>
    </row>
    <row r="8" spans="1:37" ht="15.75">
      <c r="A8" s="218" t="s">
        <v>32</v>
      </c>
      <c r="B8" s="313" t="s">
        <v>33</v>
      </c>
      <c r="C8" s="274"/>
      <c r="D8" s="274"/>
      <c r="E8" s="274"/>
      <c r="F8" s="275"/>
      <c r="G8" s="418" t="s">
        <v>495</v>
      </c>
      <c r="H8" s="277"/>
      <c r="I8" s="278"/>
      <c r="J8" s="315" t="s">
        <v>31</v>
      </c>
      <c r="K8" s="274"/>
      <c r="L8" s="274"/>
      <c r="M8" s="274"/>
      <c r="N8" s="275"/>
      <c r="O8" s="303"/>
      <c r="P8" s="292"/>
      <c r="Q8" s="79"/>
      <c r="R8" s="79"/>
      <c r="S8" s="79"/>
      <c r="T8" s="79"/>
      <c r="U8" s="79"/>
      <c r="V8" s="79"/>
      <c r="W8" s="79"/>
      <c r="X8" s="79"/>
      <c r="Y8" s="79"/>
      <c r="Z8" s="79"/>
      <c r="AA8" s="79"/>
      <c r="AB8" s="79"/>
      <c r="AC8" s="79"/>
      <c r="AD8" s="79"/>
      <c r="AE8" s="79"/>
      <c r="AF8" s="79"/>
      <c r="AG8" s="79"/>
      <c r="AH8" s="79"/>
      <c r="AI8" s="79"/>
      <c r="AJ8" s="79"/>
      <c r="AK8" s="79"/>
    </row>
    <row r="9" spans="1:37" ht="15.75">
      <c r="A9" s="219" t="s">
        <v>30</v>
      </c>
      <c r="B9" s="304" t="s">
        <v>328</v>
      </c>
      <c r="C9" s="274"/>
      <c r="D9" s="274"/>
      <c r="E9" s="274"/>
      <c r="F9" s="275"/>
      <c r="G9" s="291"/>
      <c r="H9" s="292"/>
      <c r="I9" s="293"/>
      <c r="J9" s="83" t="s">
        <v>29</v>
      </c>
      <c r="K9" s="305" t="s">
        <v>28</v>
      </c>
      <c r="L9" s="274"/>
      <c r="M9" s="275"/>
      <c r="N9" s="83" t="s">
        <v>27</v>
      </c>
      <c r="O9" s="84"/>
      <c r="P9" s="84"/>
      <c r="Q9" s="79"/>
      <c r="R9" s="79"/>
      <c r="S9" s="79"/>
      <c r="T9" s="79"/>
      <c r="U9" s="79"/>
      <c r="V9" s="79"/>
      <c r="W9" s="79"/>
      <c r="X9" s="79"/>
      <c r="Y9" s="79"/>
      <c r="Z9" s="79"/>
      <c r="AA9" s="79"/>
      <c r="AB9" s="79"/>
      <c r="AC9" s="79"/>
      <c r="AD9" s="79"/>
      <c r="AE9" s="79"/>
      <c r="AF9" s="79"/>
      <c r="AG9" s="79"/>
      <c r="AH9" s="79"/>
      <c r="AI9" s="79"/>
      <c r="AJ9" s="79"/>
      <c r="AK9" s="79"/>
    </row>
    <row r="10" spans="1:37" ht="15.75">
      <c r="A10" s="220" t="s">
        <v>26</v>
      </c>
      <c r="B10" s="304" t="s">
        <v>496</v>
      </c>
      <c r="C10" s="274"/>
      <c r="D10" s="274"/>
      <c r="E10" s="274"/>
      <c r="F10" s="275"/>
      <c r="G10" s="291"/>
      <c r="H10" s="292"/>
      <c r="I10" s="293"/>
      <c r="J10" s="86"/>
      <c r="K10" s="306"/>
      <c r="L10" s="274"/>
      <c r="M10" s="275"/>
      <c r="N10" s="221"/>
      <c r="O10" s="88"/>
      <c r="P10" s="88"/>
      <c r="Q10" s="79"/>
      <c r="R10" s="89"/>
      <c r="S10" s="89"/>
      <c r="T10" s="79"/>
      <c r="U10" s="79"/>
      <c r="V10" s="79"/>
      <c r="W10" s="79"/>
      <c r="X10" s="79"/>
      <c r="Y10" s="79"/>
      <c r="Z10" s="79"/>
      <c r="AA10" s="79"/>
      <c r="AB10" s="79"/>
      <c r="AC10" s="79"/>
      <c r="AD10" s="79"/>
      <c r="AE10" s="79"/>
      <c r="AF10" s="79"/>
      <c r="AG10" s="79"/>
      <c r="AH10" s="79"/>
      <c r="AI10" s="79"/>
      <c r="AJ10" s="79"/>
      <c r="AK10" s="79"/>
    </row>
    <row r="11" spans="1:37" ht="42.75" customHeight="1">
      <c r="A11" s="222" t="s">
        <v>25</v>
      </c>
      <c r="B11" s="304" t="s">
        <v>497</v>
      </c>
      <c r="C11" s="274"/>
      <c r="D11" s="274"/>
      <c r="E11" s="274"/>
      <c r="F11" s="275"/>
      <c r="G11" s="291"/>
      <c r="H11" s="292"/>
      <c r="I11" s="293"/>
      <c r="J11" s="91"/>
      <c r="K11" s="307"/>
      <c r="L11" s="274"/>
      <c r="M11" s="275"/>
      <c r="N11" s="92"/>
      <c r="O11" s="142"/>
      <c r="P11" s="100"/>
      <c r="Q11" s="79"/>
      <c r="R11" s="101"/>
      <c r="S11" s="102"/>
      <c r="T11" s="103"/>
      <c r="U11" s="79"/>
      <c r="V11" s="79"/>
      <c r="W11" s="79"/>
      <c r="X11" s="79"/>
      <c r="Y11" s="79"/>
      <c r="Z11" s="79"/>
      <c r="AA11" s="79"/>
      <c r="AB11" s="79"/>
      <c r="AC11" s="79"/>
      <c r="AD11" s="79"/>
      <c r="AE11" s="79"/>
      <c r="AF11" s="79"/>
      <c r="AG11" s="79"/>
      <c r="AH11" s="79"/>
      <c r="AI11" s="79"/>
      <c r="AJ11" s="79"/>
      <c r="AK11" s="79"/>
    </row>
    <row r="12" spans="1:37" ht="15.75">
      <c r="A12" s="223" t="s">
        <v>24</v>
      </c>
      <c r="B12" s="346">
        <v>2020730010051</v>
      </c>
      <c r="C12" s="274"/>
      <c r="D12" s="274"/>
      <c r="E12" s="274"/>
      <c r="F12" s="275"/>
      <c r="G12" s="291"/>
      <c r="H12" s="292"/>
      <c r="I12" s="293"/>
      <c r="J12" s="95"/>
      <c r="K12" s="317"/>
      <c r="L12" s="274"/>
      <c r="M12" s="275"/>
      <c r="N12" s="96"/>
      <c r="O12" s="142"/>
      <c r="P12" s="100"/>
      <c r="Q12" s="79"/>
      <c r="R12" s="101"/>
      <c r="S12" s="102"/>
      <c r="T12" s="103"/>
      <c r="U12" s="79"/>
      <c r="V12" s="79"/>
      <c r="W12" s="79"/>
      <c r="X12" s="79"/>
      <c r="Y12" s="79"/>
      <c r="Z12" s="79"/>
      <c r="AA12" s="79"/>
      <c r="AB12" s="79"/>
      <c r="AC12" s="79"/>
      <c r="AD12" s="79"/>
      <c r="AE12" s="79"/>
      <c r="AF12" s="79"/>
      <c r="AG12" s="79"/>
      <c r="AH12" s="79"/>
      <c r="AI12" s="79"/>
      <c r="AJ12" s="79"/>
      <c r="AK12" s="79"/>
    </row>
    <row r="13" spans="1:37" ht="35.25" customHeight="1">
      <c r="A13" s="224" t="s">
        <v>498</v>
      </c>
      <c r="B13" s="318" t="s">
        <v>499</v>
      </c>
      <c r="C13" s="274"/>
      <c r="D13" s="274"/>
      <c r="E13" s="274"/>
      <c r="F13" s="275"/>
      <c r="G13" s="279"/>
      <c r="H13" s="280"/>
      <c r="I13" s="281"/>
      <c r="J13" s="97"/>
      <c r="K13" s="317"/>
      <c r="L13" s="274"/>
      <c r="M13" s="275"/>
      <c r="N13" s="98"/>
      <c r="O13" s="142"/>
      <c r="P13" s="100"/>
      <c r="Q13" s="143"/>
      <c r="R13" s="101"/>
      <c r="S13" s="102"/>
      <c r="T13" s="103"/>
      <c r="U13" s="79"/>
      <c r="V13" s="79"/>
      <c r="W13" s="79"/>
      <c r="X13" s="79"/>
      <c r="Y13" s="79"/>
      <c r="Z13" s="79"/>
      <c r="AA13" s="79"/>
      <c r="AB13" s="79"/>
      <c r="AC13" s="79"/>
      <c r="AD13" s="79"/>
      <c r="AE13" s="79"/>
      <c r="AF13" s="79"/>
      <c r="AG13" s="79"/>
      <c r="AH13" s="79"/>
      <c r="AI13" s="79"/>
      <c r="AJ13" s="79"/>
      <c r="AK13" s="79"/>
    </row>
    <row r="14" spans="1:37" ht="15.75" customHeight="1">
      <c r="A14" s="298" t="s">
        <v>23</v>
      </c>
      <c r="B14" s="341" t="s">
        <v>332</v>
      </c>
      <c r="C14" s="342" t="s">
        <v>21</v>
      </c>
      <c r="D14" s="342" t="s">
        <v>20</v>
      </c>
      <c r="E14" s="342" t="s">
        <v>42</v>
      </c>
      <c r="F14" s="338" t="s">
        <v>474</v>
      </c>
      <c r="G14" s="277"/>
      <c r="H14" s="277"/>
      <c r="I14" s="278"/>
      <c r="J14" s="338" t="s">
        <v>17</v>
      </c>
      <c r="K14" s="278"/>
      <c r="L14" s="416" t="s">
        <v>16</v>
      </c>
      <c r="M14" s="277"/>
      <c r="N14" s="277"/>
      <c r="O14" s="79"/>
      <c r="P14" s="100"/>
      <c r="Q14" s="79"/>
      <c r="R14" s="101"/>
      <c r="S14" s="102"/>
      <c r="T14" s="103"/>
      <c r="U14" s="79"/>
      <c r="V14" s="79"/>
      <c r="W14" s="79"/>
      <c r="X14" s="79"/>
      <c r="Y14" s="79"/>
      <c r="Z14" s="79"/>
      <c r="AA14" s="79"/>
      <c r="AB14" s="79"/>
      <c r="AC14" s="79"/>
      <c r="AD14" s="79"/>
      <c r="AE14" s="79"/>
      <c r="AF14" s="79"/>
      <c r="AG14" s="79"/>
      <c r="AH14" s="79"/>
      <c r="AI14" s="79"/>
      <c r="AJ14" s="79"/>
      <c r="AK14" s="79"/>
    </row>
    <row r="15" spans="1:37" ht="15" customHeight="1">
      <c r="A15" s="299"/>
      <c r="B15" s="299"/>
      <c r="C15" s="299"/>
      <c r="D15" s="299"/>
      <c r="E15" s="299"/>
      <c r="F15" s="279"/>
      <c r="G15" s="280"/>
      <c r="H15" s="280"/>
      <c r="I15" s="281"/>
      <c r="J15" s="279"/>
      <c r="K15" s="281"/>
      <c r="L15" s="279"/>
      <c r="M15" s="280"/>
      <c r="N15" s="280"/>
      <c r="O15" s="79"/>
      <c r="P15" s="102"/>
      <c r="Q15" s="79"/>
      <c r="R15" s="101"/>
      <c r="S15" s="102"/>
      <c r="T15" s="103"/>
      <c r="U15" s="79"/>
      <c r="V15" s="79"/>
      <c r="W15" s="79"/>
      <c r="X15" s="79"/>
      <c r="Y15" s="79"/>
      <c r="Z15" s="79"/>
      <c r="AA15" s="79"/>
      <c r="AB15" s="79"/>
      <c r="AC15" s="79"/>
      <c r="AD15" s="79"/>
      <c r="AE15" s="79"/>
      <c r="AF15" s="79"/>
      <c r="AG15" s="79"/>
      <c r="AH15" s="79"/>
      <c r="AI15" s="79"/>
      <c r="AJ15" s="79"/>
      <c r="AK15" s="79"/>
    </row>
    <row r="16" spans="1:37" ht="30">
      <c r="A16" s="284"/>
      <c r="B16" s="284"/>
      <c r="C16" s="284"/>
      <c r="D16" s="284"/>
      <c r="E16" s="284"/>
      <c r="F16" s="104" t="s">
        <v>12</v>
      </c>
      <c r="G16" s="104" t="s">
        <v>11</v>
      </c>
      <c r="H16" s="104" t="s">
        <v>10</v>
      </c>
      <c r="I16" s="105" t="s">
        <v>9</v>
      </c>
      <c r="J16" s="104" t="s">
        <v>8</v>
      </c>
      <c r="K16" s="212" t="s">
        <v>7</v>
      </c>
      <c r="L16" s="212" t="s">
        <v>15</v>
      </c>
      <c r="M16" s="212" t="s">
        <v>14</v>
      </c>
      <c r="N16" s="212" t="s">
        <v>13</v>
      </c>
      <c r="O16" s="79"/>
      <c r="P16" s="102"/>
      <c r="Q16" s="79"/>
      <c r="R16" s="101"/>
      <c r="S16" s="102"/>
      <c r="T16" s="103"/>
      <c r="U16" s="79"/>
      <c r="V16" s="79"/>
      <c r="W16" s="79"/>
      <c r="X16" s="79"/>
      <c r="Y16" s="79"/>
      <c r="Z16" s="79"/>
      <c r="AA16" s="79"/>
      <c r="AB16" s="79"/>
      <c r="AC16" s="79"/>
      <c r="AD16" s="79"/>
      <c r="AE16" s="79"/>
      <c r="AF16" s="79"/>
      <c r="AG16" s="79"/>
      <c r="AH16" s="79"/>
      <c r="AI16" s="79"/>
      <c r="AJ16" s="79"/>
      <c r="AK16" s="79"/>
    </row>
    <row r="17" spans="1:37" ht="33" customHeight="1">
      <c r="A17" s="415" t="s">
        <v>500</v>
      </c>
      <c r="B17" s="97" t="s">
        <v>1</v>
      </c>
      <c r="C17" s="330" t="s">
        <v>501</v>
      </c>
      <c r="D17" s="225">
        <v>1</v>
      </c>
      <c r="E17" s="148">
        <f t="shared" ref="E17:E46" si="0">F17</f>
        <v>37566668</v>
      </c>
      <c r="F17" s="148">
        <f>6500000+31066668</f>
        <v>37566668</v>
      </c>
      <c r="G17" s="109">
        <v>0</v>
      </c>
      <c r="H17" s="109">
        <v>0</v>
      </c>
      <c r="I17" s="109">
        <v>0</v>
      </c>
      <c r="J17" s="413">
        <v>45294</v>
      </c>
      <c r="K17" s="413">
        <v>45656</v>
      </c>
      <c r="L17" s="411">
        <f t="shared" ref="L17:M17" si="1">D18/D17</f>
        <v>0</v>
      </c>
      <c r="M17" s="411">
        <f t="shared" si="1"/>
        <v>1</v>
      </c>
      <c r="N17" s="411">
        <f>L17*L17/M17</f>
        <v>0</v>
      </c>
      <c r="O17" s="79"/>
      <c r="P17" s="100"/>
      <c r="Q17" s="79"/>
      <c r="R17" s="101"/>
      <c r="S17" s="102"/>
      <c r="T17" s="103"/>
      <c r="U17" s="79"/>
      <c r="V17" s="79"/>
      <c r="W17" s="79"/>
      <c r="X17" s="79"/>
      <c r="Y17" s="79"/>
      <c r="Z17" s="79"/>
      <c r="AA17" s="79"/>
      <c r="AB17" s="79"/>
      <c r="AC17" s="79"/>
      <c r="AD17" s="79"/>
      <c r="AE17" s="79"/>
      <c r="AF17" s="79"/>
      <c r="AG17" s="79"/>
      <c r="AH17" s="79"/>
      <c r="AI17" s="79"/>
      <c r="AJ17" s="79"/>
      <c r="AK17" s="79"/>
    </row>
    <row r="18" spans="1:37" ht="33" customHeight="1">
      <c r="A18" s="284"/>
      <c r="B18" s="97" t="s">
        <v>0</v>
      </c>
      <c r="C18" s="284"/>
      <c r="D18" s="225">
        <v>0</v>
      </c>
      <c r="E18" s="148">
        <f t="shared" si="0"/>
        <v>37566668</v>
      </c>
      <c r="F18" s="148">
        <v>37566668</v>
      </c>
      <c r="G18" s="109">
        <v>0</v>
      </c>
      <c r="H18" s="109">
        <v>0</v>
      </c>
      <c r="I18" s="109">
        <v>0</v>
      </c>
      <c r="J18" s="284"/>
      <c r="K18" s="284"/>
      <c r="L18" s="284"/>
      <c r="M18" s="284"/>
      <c r="N18" s="284"/>
      <c r="O18" s="79"/>
      <c r="P18" s="102"/>
      <c r="Q18" s="79"/>
      <c r="R18" s="101"/>
      <c r="S18" s="102"/>
      <c r="T18" s="103"/>
      <c r="U18" s="79"/>
      <c r="V18" s="79"/>
      <c r="W18" s="79"/>
      <c r="X18" s="79"/>
      <c r="Y18" s="79"/>
      <c r="Z18" s="79"/>
      <c r="AA18" s="79"/>
      <c r="AB18" s="79"/>
      <c r="AC18" s="79"/>
      <c r="AD18" s="79"/>
      <c r="AE18" s="79"/>
      <c r="AF18" s="79"/>
      <c r="AG18" s="79"/>
      <c r="AH18" s="79"/>
      <c r="AI18" s="79"/>
      <c r="AJ18" s="79"/>
      <c r="AK18" s="79"/>
    </row>
    <row r="19" spans="1:37" ht="33" customHeight="1">
      <c r="A19" s="415" t="s">
        <v>502</v>
      </c>
      <c r="B19" s="97" t="s">
        <v>1</v>
      </c>
      <c r="C19" s="330" t="s">
        <v>503</v>
      </c>
      <c r="D19" s="225">
        <v>1</v>
      </c>
      <c r="E19" s="148">
        <f t="shared" si="0"/>
        <v>709792589</v>
      </c>
      <c r="F19" s="148">
        <v>709792589</v>
      </c>
      <c r="G19" s="109">
        <v>0</v>
      </c>
      <c r="H19" s="109">
        <v>0</v>
      </c>
      <c r="I19" s="109">
        <v>0</v>
      </c>
      <c r="J19" s="413">
        <v>45294</v>
      </c>
      <c r="K19" s="413">
        <v>45656</v>
      </c>
      <c r="L19" s="411">
        <f t="shared" ref="L19:M19" si="2">D20/D19</f>
        <v>0</v>
      </c>
      <c r="M19" s="411">
        <f t="shared" si="2"/>
        <v>0.65652981902294838</v>
      </c>
      <c r="N19" s="411">
        <f>L19*L19/M19</f>
        <v>0</v>
      </c>
      <c r="O19" s="79"/>
      <c r="P19" s="100"/>
      <c r="Q19" s="79"/>
      <c r="R19" s="101"/>
      <c r="S19" s="102"/>
      <c r="T19" s="103"/>
      <c r="U19" s="79"/>
      <c r="V19" s="79"/>
      <c r="W19" s="79"/>
      <c r="X19" s="79"/>
      <c r="Y19" s="79"/>
      <c r="Z19" s="79"/>
      <c r="AA19" s="79"/>
      <c r="AB19" s="79"/>
      <c r="AC19" s="79"/>
      <c r="AD19" s="79"/>
      <c r="AE19" s="79"/>
      <c r="AF19" s="79"/>
      <c r="AG19" s="79"/>
      <c r="AH19" s="79"/>
      <c r="AI19" s="79"/>
      <c r="AJ19" s="79"/>
      <c r="AK19" s="79"/>
    </row>
    <row r="20" spans="1:37" ht="33" customHeight="1">
      <c r="A20" s="284"/>
      <c r="B20" s="97" t="s">
        <v>0</v>
      </c>
      <c r="C20" s="284"/>
      <c r="D20" s="225">
        <v>0</v>
      </c>
      <c r="E20" s="148">
        <f t="shared" si="0"/>
        <v>466000000</v>
      </c>
      <c r="F20" s="148">
        <v>466000000</v>
      </c>
      <c r="G20" s="109">
        <v>0</v>
      </c>
      <c r="H20" s="109">
        <v>0</v>
      </c>
      <c r="I20" s="109">
        <v>0</v>
      </c>
      <c r="J20" s="284"/>
      <c r="K20" s="284"/>
      <c r="L20" s="284"/>
      <c r="M20" s="284"/>
      <c r="N20" s="284"/>
      <c r="O20" s="79"/>
      <c r="P20" s="102"/>
      <c r="Q20" s="79"/>
      <c r="R20" s="101"/>
      <c r="S20" s="102"/>
      <c r="T20" s="103"/>
      <c r="U20" s="79"/>
      <c r="V20" s="79"/>
      <c r="W20" s="79"/>
      <c r="X20" s="79"/>
      <c r="Y20" s="79"/>
      <c r="Z20" s="79"/>
      <c r="AA20" s="79"/>
      <c r="AB20" s="79"/>
      <c r="AC20" s="79"/>
      <c r="AD20" s="79"/>
      <c r="AE20" s="79"/>
      <c r="AF20" s="79"/>
      <c r="AG20" s="79"/>
      <c r="AH20" s="79"/>
      <c r="AI20" s="79"/>
      <c r="AJ20" s="79"/>
      <c r="AK20" s="79"/>
    </row>
    <row r="21" spans="1:37" ht="37.5" customHeight="1">
      <c r="A21" s="415" t="s">
        <v>504</v>
      </c>
      <c r="B21" s="97" t="s">
        <v>1</v>
      </c>
      <c r="C21" s="330" t="s">
        <v>505</v>
      </c>
      <c r="D21" s="225">
        <v>1</v>
      </c>
      <c r="E21" s="148">
        <f t="shared" si="0"/>
        <v>17500000</v>
      </c>
      <c r="F21" s="148">
        <v>17500000</v>
      </c>
      <c r="G21" s="109">
        <v>0</v>
      </c>
      <c r="H21" s="109">
        <v>0</v>
      </c>
      <c r="I21" s="109">
        <v>0</v>
      </c>
      <c r="J21" s="413">
        <v>45292</v>
      </c>
      <c r="K21" s="413">
        <v>45656</v>
      </c>
      <c r="L21" s="411">
        <f t="shared" ref="L21:M21" si="3">D22/D21</f>
        <v>0</v>
      </c>
      <c r="M21" s="411">
        <f t="shared" si="3"/>
        <v>0.5714285714285714</v>
      </c>
      <c r="N21" s="411">
        <f>L21*L21/M21</f>
        <v>0</v>
      </c>
      <c r="O21" s="79"/>
      <c r="P21" s="102"/>
      <c r="Q21" s="79"/>
      <c r="R21" s="101"/>
      <c r="S21" s="102"/>
      <c r="T21" s="103"/>
      <c r="U21" s="79"/>
      <c r="V21" s="79"/>
      <c r="W21" s="79"/>
      <c r="X21" s="79"/>
      <c r="Y21" s="79"/>
      <c r="Z21" s="79"/>
      <c r="AA21" s="79"/>
      <c r="AB21" s="79"/>
      <c r="AC21" s="79"/>
      <c r="AD21" s="79"/>
      <c r="AE21" s="79"/>
      <c r="AF21" s="79"/>
      <c r="AG21" s="79"/>
      <c r="AH21" s="79"/>
      <c r="AI21" s="79"/>
      <c r="AJ21" s="79"/>
      <c r="AK21" s="79"/>
    </row>
    <row r="22" spans="1:37" ht="36" customHeight="1">
      <c r="A22" s="284"/>
      <c r="B22" s="97" t="s">
        <v>0</v>
      </c>
      <c r="C22" s="284"/>
      <c r="D22" s="225">
        <v>0</v>
      </c>
      <c r="E22" s="148">
        <f t="shared" si="0"/>
        <v>10000000</v>
      </c>
      <c r="F22" s="148">
        <v>10000000</v>
      </c>
      <c r="G22" s="109">
        <v>0</v>
      </c>
      <c r="H22" s="109">
        <v>0</v>
      </c>
      <c r="I22" s="109">
        <v>0</v>
      </c>
      <c r="J22" s="284"/>
      <c r="K22" s="284"/>
      <c r="L22" s="284"/>
      <c r="M22" s="284"/>
      <c r="N22" s="284"/>
      <c r="O22" s="79"/>
      <c r="P22" s="102"/>
      <c r="Q22" s="79"/>
      <c r="R22" s="101"/>
      <c r="S22" s="102"/>
      <c r="T22" s="103"/>
      <c r="U22" s="79"/>
      <c r="V22" s="79"/>
      <c r="W22" s="79"/>
      <c r="X22" s="79"/>
      <c r="Y22" s="79"/>
      <c r="Z22" s="79"/>
      <c r="AA22" s="79"/>
      <c r="AB22" s="79"/>
      <c r="AC22" s="79"/>
      <c r="AD22" s="79"/>
      <c r="AE22" s="79"/>
      <c r="AF22" s="79"/>
      <c r="AG22" s="79"/>
      <c r="AH22" s="79"/>
      <c r="AI22" s="79"/>
      <c r="AJ22" s="79"/>
      <c r="AK22" s="79"/>
    </row>
    <row r="23" spans="1:37" ht="31.5" customHeight="1">
      <c r="A23" s="415" t="s">
        <v>506</v>
      </c>
      <c r="B23" s="97" t="s">
        <v>1</v>
      </c>
      <c r="C23" s="330" t="s">
        <v>507</v>
      </c>
      <c r="D23" s="225">
        <v>1</v>
      </c>
      <c r="E23" s="148">
        <f t="shared" si="0"/>
        <v>10000000</v>
      </c>
      <c r="F23" s="148">
        <v>10000000</v>
      </c>
      <c r="G23" s="109">
        <v>0</v>
      </c>
      <c r="H23" s="109">
        <v>0</v>
      </c>
      <c r="I23" s="109">
        <v>0</v>
      </c>
      <c r="J23" s="413">
        <v>45292</v>
      </c>
      <c r="K23" s="413">
        <v>45656</v>
      </c>
      <c r="L23" s="411">
        <f t="shared" ref="L23:M23" si="4">D24/D23</f>
        <v>0</v>
      </c>
      <c r="M23" s="411">
        <f t="shared" si="4"/>
        <v>1</v>
      </c>
      <c r="N23" s="411">
        <f>L23*L23/M23</f>
        <v>0</v>
      </c>
      <c r="O23" s="79"/>
      <c r="P23" s="102"/>
      <c r="Q23" s="79"/>
      <c r="R23" s="79"/>
      <c r="S23" s="79"/>
      <c r="T23" s="79"/>
      <c r="U23" s="79"/>
      <c r="V23" s="79"/>
      <c r="W23" s="79"/>
      <c r="X23" s="79"/>
      <c r="Y23" s="79"/>
      <c r="Z23" s="79"/>
      <c r="AA23" s="79"/>
      <c r="AB23" s="79"/>
      <c r="AC23" s="79"/>
      <c r="AD23" s="79"/>
      <c r="AE23" s="79"/>
      <c r="AF23" s="79"/>
      <c r="AG23" s="79"/>
      <c r="AH23" s="79"/>
      <c r="AI23" s="79"/>
      <c r="AJ23" s="79"/>
      <c r="AK23" s="79"/>
    </row>
    <row r="24" spans="1:37" ht="31.5" customHeight="1">
      <c r="A24" s="284"/>
      <c r="B24" s="97" t="s">
        <v>0</v>
      </c>
      <c r="C24" s="284"/>
      <c r="D24" s="225">
        <v>0</v>
      </c>
      <c r="E24" s="148">
        <f t="shared" si="0"/>
        <v>10000000</v>
      </c>
      <c r="F24" s="148">
        <v>10000000</v>
      </c>
      <c r="G24" s="109">
        <v>0</v>
      </c>
      <c r="H24" s="109">
        <v>0</v>
      </c>
      <c r="I24" s="109">
        <v>0</v>
      </c>
      <c r="J24" s="284"/>
      <c r="K24" s="284"/>
      <c r="L24" s="284"/>
      <c r="M24" s="284"/>
      <c r="N24" s="284"/>
      <c r="O24" s="79"/>
      <c r="P24" s="79"/>
      <c r="Q24" s="79"/>
      <c r="R24" s="79"/>
      <c r="S24" s="79"/>
      <c r="T24" s="103"/>
      <c r="U24" s="79"/>
      <c r="V24" s="79"/>
      <c r="W24" s="79"/>
      <c r="X24" s="79"/>
      <c r="Y24" s="79"/>
      <c r="Z24" s="79"/>
      <c r="AA24" s="79"/>
      <c r="AB24" s="79"/>
      <c r="AC24" s="79"/>
      <c r="AD24" s="79"/>
      <c r="AE24" s="79"/>
      <c r="AF24" s="79"/>
      <c r="AG24" s="79"/>
      <c r="AH24" s="79"/>
      <c r="AI24" s="79"/>
      <c r="AJ24" s="79"/>
      <c r="AK24" s="79"/>
    </row>
    <row r="25" spans="1:37" ht="24.75" customHeight="1">
      <c r="A25" s="415" t="s">
        <v>508</v>
      </c>
      <c r="B25" s="97" t="s">
        <v>1</v>
      </c>
      <c r="C25" s="330" t="s">
        <v>509</v>
      </c>
      <c r="D25" s="225">
        <v>1</v>
      </c>
      <c r="E25" s="148">
        <f t="shared" si="0"/>
        <v>37100000</v>
      </c>
      <c r="F25" s="148">
        <v>37100000</v>
      </c>
      <c r="G25" s="109">
        <v>0</v>
      </c>
      <c r="H25" s="109">
        <v>0</v>
      </c>
      <c r="I25" s="109">
        <v>0</v>
      </c>
      <c r="J25" s="413">
        <v>45323</v>
      </c>
      <c r="K25" s="413">
        <v>45656</v>
      </c>
      <c r="L25" s="411">
        <f t="shared" ref="L25:M25" si="5">D26/D25</f>
        <v>0</v>
      </c>
      <c r="M25" s="411">
        <f t="shared" si="5"/>
        <v>1</v>
      </c>
      <c r="N25" s="411">
        <f>L25*L25/M25</f>
        <v>0</v>
      </c>
      <c r="O25" s="79"/>
      <c r="P25" s="79"/>
      <c r="Q25" s="79"/>
      <c r="R25" s="79"/>
      <c r="S25" s="79"/>
      <c r="T25" s="103"/>
      <c r="U25" s="79"/>
      <c r="V25" s="79"/>
      <c r="W25" s="79"/>
      <c r="X25" s="79"/>
      <c r="Y25" s="79"/>
      <c r="Z25" s="79"/>
      <c r="AA25" s="79"/>
      <c r="AB25" s="79"/>
      <c r="AC25" s="79"/>
      <c r="AD25" s="79"/>
      <c r="AE25" s="79"/>
      <c r="AF25" s="79"/>
      <c r="AG25" s="79"/>
      <c r="AH25" s="79"/>
      <c r="AI25" s="79"/>
      <c r="AJ25" s="79"/>
      <c r="AK25" s="79"/>
    </row>
    <row r="26" spans="1:37" ht="24.75" customHeight="1">
      <c r="A26" s="284"/>
      <c r="B26" s="97" t="s">
        <v>0</v>
      </c>
      <c r="C26" s="284"/>
      <c r="D26" s="225">
        <v>0</v>
      </c>
      <c r="E26" s="148">
        <f t="shared" si="0"/>
        <v>37100000</v>
      </c>
      <c r="F26" s="148">
        <v>37100000</v>
      </c>
      <c r="G26" s="109">
        <v>0</v>
      </c>
      <c r="H26" s="109">
        <v>0</v>
      </c>
      <c r="I26" s="109">
        <v>0</v>
      </c>
      <c r="J26" s="284"/>
      <c r="K26" s="284"/>
      <c r="L26" s="284"/>
      <c r="M26" s="284"/>
      <c r="N26" s="284"/>
      <c r="O26" s="79"/>
      <c r="P26" s="79"/>
      <c r="Q26" s="79"/>
      <c r="R26" s="79"/>
      <c r="S26" s="79"/>
      <c r="T26" s="103"/>
      <c r="U26" s="79"/>
      <c r="V26" s="79"/>
      <c r="W26" s="79"/>
      <c r="X26" s="79"/>
      <c r="Y26" s="79"/>
      <c r="Z26" s="79"/>
      <c r="AA26" s="79"/>
      <c r="AB26" s="79"/>
      <c r="AC26" s="79"/>
      <c r="AD26" s="79"/>
      <c r="AE26" s="79"/>
      <c r="AF26" s="79"/>
      <c r="AG26" s="79"/>
      <c r="AH26" s="79"/>
      <c r="AI26" s="79"/>
      <c r="AJ26" s="79"/>
      <c r="AK26" s="79"/>
    </row>
    <row r="27" spans="1:37" ht="32.25" customHeight="1">
      <c r="A27" s="412" t="s">
        <v>510</v>
      </c>
      <c r="B27" s="97" t="s">
        <v>1</v>
      </c>
      <c r="C27" s="330" t="s">
        <v>501</v>
      </c>
      <c r="D27" s="225">
        <v>1</v>
      </c>
      <c r="E27" s="148">
        <f t="shared" si="0"/>
        <v>47250000</v>
      </c>
      <c r="F27" s="148">
        <v>47250000</v>
      </c>
      <c r="G27" s="109">
        <v>0</v>
      </c>
      <c r="H27" s="109">
        <v>0</v>
      </c>
      <c r="I27" s="109">
        <v>0</v>
      </c>
      <c r="J27" s="413">
        <v>45323</v>
      </c>
      <c r="K27" s="413">
        <v>45656</v>
      </c>
      <c r="L27" s="411">
        <f t="shared" ref="L27:M27" si="6">D28/D27</f>
        <v>0</v>
      </c>
      <c r="M27" s="411">
        <f t="shared" si="6"/>
        <v>1</v>
      </c>
      <c r="N27" s="411">
        <f>L27*L27/M27</f>
        <v>0</v>
      </c>
      <c r="O27" s="79"/>
      <c r="P27" s="79"/>
      <c r="Q27" s="79"/>
      <c r="R27" s="79"/>
      <c r="S27" s="79"/>
      <c r="T27" s="103"/>
      <c r="U27" s="79"/>
      <c r="V27" s="79"/>
      <c r="W27" s="79"/>
      <c r="X27" s="79"/>
      <c r="Y27" s="79"/>
      <c r="Z27" s="79"/>
      <c r="AA27" s="79"/>
      <c r="AB27" s="79"/>
      <c r="AC27" s="79"/>
      <c r="AD27" s="79"/>
      <c r="AE27" s="79"/>
      <c r="AF27" s="79"/>
      <c r="AG27" s="79"/>
      <c r="AH27" s="79"/>
      <c r="AI27" s="79"/>
      <c r="AJ27" s="79"/>
      <c r="AK27" s="79"/>
    </row>
    <row r="28" spans="1:37" ht="32.25" customHeight="1">
      <c r="A28" s="284"/>
      <c r="B28" s="97" t="s">
        <v>0</v>
      </c>
      <c r="C28" s="284"/>
      <c r="D28" s="226">
        <v>0</v>
      </c>
      <c r="E28" s="148">
        <f t="shared" si="0"/>
        <v>47250000</v>
      </c>
      <c r="F28" s="109">
        <v>47250000</v>
      </c>
      <c r="G28" s="109">
        <v>0</v>
      </c>
      <c r="H28" s="109">
        <v>0</v>
      </c>
      <c r="I28" s="109">
        <v>0</v>
      </c>
      <c r="J28" s="284"/>
      <c r="K28" s="284"/>
      <c r="L28" s="284"/>
      <c r="M28" s="284"/>
      <c r="N28" s="284"/>
      <c r="O28" s="79"/>
      <c r="P28" s="79"/>
      <c r="Q28" s="79"/>
      <c r="R28" s="79"/>
      <c r="S28" s="79"/>
      <c r="T28" s="103"/>
      <c r="U28" s="79"/>
      <c r="V28" s="79"/>
      <c r="W28" s="79"/>
      <c r="X28" s="79"/>
      <c r="Y28" s="79"/>
      <c r="Z28" s="79"/>
      <c r="AA28" s="79"/>
      <c r="AB28" s="79"/>
      <c r="AC28" s="79"/>
      <c r="AD28" s="79"/>
      <c r="AE28" s="79"/>
      <c r="AF28" s="79"/>
      <c r="AG28" s="79"/>
      <c r="AH28" s="79"/>
      <c r="AI28" s="79"/>
      <c r="AJ28" s="79"/>
      <c r="AK28" s="79"/>
    </row>
    <row r="29" spans="1:37" ht="24" customHeight="1">
      <c r="A29" s="283" t="s">
        <v>511</v>
      </c>
      <c r="B29" s="97" t="s">
        <v>1</v>
      </c>
      <c r="C29" s="330" t="s">
        <v>512</v>
      </c>
      <c r="D29" s="226">
        <v>1</v>
      </c>
      <c r="E29" s="148">
        <f t="shared" si="0"/>
        <v>31900000</v>
      </c>
      <c r="F29" s="109">
        <v>31900000</v>
      </c>
      <c r="G29" s="109">
        <v>0</v>
      </c>
      <c r="H29" s="109">
        <v>0</v>
      </c>
      <c r="I29" s="109">
        <v>0</v>
      </c>
      <c r="J29" s="413">
        <v>45336</v>
      </c>
      <c r="K29" s="413">
        <v>45656</v>
      </c>
      <c r="L29" s="411">
        <f t="shared" ref="L29:M29" si="7">D30/D29</f>
        <v>0</v>
      </c>
      <c r="M29" s="411">
        <f t="shared" si="7"/>
        <v>1</v>
      </c>
      <c r="N29" s="411">
        <f>L29*L29/M29</f>
        <v>0</v>
      </c>
      <c r="O29" s="79"/>
      <c r="P29" s="79"/>
      <c r="Q29" s="79"/>
      <c r="R29" s="79"/>
      <c r="S29" s="79"/>
      <c r="T29" s="79"/>
      <c r="U29" s="79"/>
      <c r="V29" s="79"/>
      <c r="W29" s="79"/>
      <c r="X29" s="79"/>
      <c r="Y29" s="79"/>
      <c r="Z29" s="79"/>
      <c r="AA29" s="79"/>
      <c r="AB29" s="79"/>
      <c r="AC29" s="79"/>
      <c r="AD29" s="79"/>
      <c r="AE29" s="79"/>
      <c r="AF29" s="79"/>
      <c r="AG29" s="79"/>
      <c r="AH29" s="79"/>
      <c r="AI29" s="79"/>
      <c r="AJ29" s="79"/>
      <c r="AK29" s="79"/>
    </row>
    <row r="30" spans="1:37" ht="24" customHeight="1">
      <c r="A30" s="284"/>
      <c r="B30" s="97" t="s">
        <v>0</v>
      </c>
      <c r="C30" s="284"/>
      <c r="D30" s="226">
        <v>0</v>
      </c>
      <c r="E30" s="148">
        <f t="shared" si="0"/>
        <v>31900000</v>
      </c>
      <c r="F30" s="109">
        <v>31900000</v>
      </c>
      <c r="G30" s="109">
        <v>0</v>
      </c>
      <c r="H30" s="109">
        <v>0</v>
      </c>
      <c r="I30" s="109">
        <v>0</v>
      </c>
      <c r="J30" s="284"/>
      <c r="K30" s="284"/>
      <c r="L30" s="284"/>
      <c r="M30" s="284"/>
      <c r="N30" s="284"/>
      <c r="O30" s="79"/>
      <c r="P30" s="79"/>
      <c r="Q30" s="79"/>
      <c r="R30" s="79"/>
      <c r="S30" s="79"/>
      <c r="T30" s="79"/>
      <c r="U30" s="79"/>
      <c r="V30" s="79"/>
      <c r="W30" s="79"/>
      <c r="X30" s="79"/>
      <c r="Y30" s="79"/>
      <c r="Z30" s="79"/>
      <c r="AA30" s="79"/>
      <c r="AB30" s="79"/>
      <c r="AC30" s="79"/>
      <c r="AD30" s="79"/>
      <c r="AE30" s="79"/>
      <c r="AF30" s="79"/>
      <c r="AG30" s="79"/>
      <c r="AH30" s="79"/>
      <c r="AI30" s="79"/>
      <c r="AJ30" s="79"/>
      <c r="AK30" s="79"/>
    </row>
    <row r="31" spans="1:37" ht="36" customHeight="1">
      <c r="A31" s="412" t="s">
        <v>513</v>
      </c>
      <c r="B31" s="120" t="s">
        <v>1</v>
      </c>
      <c r="C31" s="330" t="s">
        <v>514</v>
      </c>
      <c r="D31" s="227">
        <v>1</v>
      </c>
      <c r="E31" s="148">
        <f t="shared" si="0"/>
        <v>13500000</v>
      </c>
      <c r="F31" s="109">
        <v>13500000</v>
      </c>
      <c r="G31" s="109">
        <v>0</v>
      </c>
      <c r="H31" s="109">
        <v>0</v>
      </c>
      <c r="I31" s="109">
        <v>0</v>
      </c>
      <c r="J31" s="413">
        <v>45323</v>
      </c>
      <c r="K31" s="413">
        <v>45656</v>
      </c>
      <c r="L31" s="411">
        <f t="shared" ref="L31:M31" si="8">D32/D31</f>
        <v>0</v>
      </c>
      <c r="M31" s="411">
        <f t="shared" si="8"/>
        <v>0.7407407407407407</v>
      </c>
      <c r="N31" s="411">
        <f>L31*L31/M31</f>
        <v>0</v>
      </c>
      <c r="O31" s="79"/>
      <c r="P31" s="79"/>
      <c r="Q31" s="79"/>
      <c r="R31" s="79"/>
      <c r="S31" s="79"/>
      <c r="T31" s="79"/>
      <c r="U31" s="79"/>
      <c r="V31" s="79"/>
      <c r="W31" s="79"/>
      <c r="X31" s="79"/>
      <c r="Y31" s="79"/>
      <c r="Z31" s="79"/>
      <c r="AA31" s="79"/>
      <c r="AB31" s="79"/>
      <c r="AC31" s="79"/>
      <c r="AD31" s="79"/>
      <c r="AE31" s="79"/>
      <c r="AF31" s="79"/>
      <c r="AG31" s="79"/>
      <c r="AH31" s="79"/>
      <c r="AI31" s="79"/>
      <c r="AJ31" s="79"/>
      <c r="AK31" s="79"/>
    </row>
    <row r="32" spans="1:37" ht="36" customHeight="1">
      <c r="A32" s="284"/>
      <c r="B32" s="120" t="s">
        <v>0</v>
      </c>
      <c r="C32" s="284"/>
      <c r="D32" s="227">
        <v>0</v>
      </c>
      <c r="E32" s="148">
        <f t="shared" si="0"/>
        <v>10000000</v>
      </c>
      <c r="F32" s="109">
        <v>10000000</v>
      </c>
      <c r="G32" s="109">
        <v>0</v>
      </c>
      <c r="H32" s="109">
        <v>0</v>
      </c>
      <c r="I32" s="109">
        <v>0</v>
      </c>
      <c r="J32" s="284"/>
      <c r="K32" s="284"/>
      <c r="L32" s="284"/>
      <c r="M32" s="284"/>
      <c r="N32" s="284"/>
      <c r="O32" s="79"/>
      <c r="P32" s="79"/>
      <c r="Q32" s="79"/>
      <c r="R32" s="79"/>
      <c r="S32" s="79"/>
      <c r="T32" s="79"/>
      <c r="U32" s="79"/>
      <c r="V32" s="79"/>
      <c r="W32" s="79"/>
      <c r="X32" s="79"/>
      <c r="Y32" s="79"/>
      <c r="Z32" s="79"/>
      <c r="AA32" s="79"/>
      <c r="AB32" s="79"/>
      <c r="AC32" s="79"/>
      <c r="AD32" s="79"/>
      <c r="AE32" s="79"/>
      <c r="AF32" s="79"/>
      <c r="AG32" s="79"/>
      <c r="AH32" s="79"/>
      <c r="AI32" s="79"/>
      <c r="AJ32" s="79"/>
      <c r="AK32" s="79"/>
    </row>
    <row r="33" spans="1:37" ht="31.5" customHeight="1">
      <c r="A33" s="414" t="s">
        <v>515</v>
      </c>
      <c r="B33" s="97" t="s">
        <v>1</v>
      </c>
      <c r="C33" s="330" t="s">
        <v>516</v>
      </c>
      <c r="D33" s="172">
        <v>5</v>
      </c>
      <c r="E33" s="148">
        <f t="shared" si="0"/>
        <v>50000000</v>
      </c>
      <c r="F33" s="109">
        <v>50000000</v>
      </c>
      <c r="G33" s="109">
        <v>0</v>
      </c>
      <c r="H33" s="109">
        <v>0</v>
      </c>
      <c r="I33" s="109">
        <v>0</v>
      </c>
      <c r="J33" s="413">
        <v>45352</v>
      </c>
      <c r="K33" s="413">
        <v>45656</v>
      </c>
      <c r="L33" s="411">
        <f t="shared" ref="L33:M33" si="9">D34/D33</f>
        <v>0</v>
      </c>
      <c r="M33" s="411">
        <f t="shared" si="9"/>
        <v>0</v>
      </c>
      <c r="N33" s="411" t="e">
        <f>L33*L33/M33</f>
        <v>#DIV/0!</v>
      </c>
      <c r="O33" s="79"/>
      <c r="P33" s="79"/>
      <c r="Q33" s="79"/>
      <c r="R33" s="79"/>
      <c r="S33" s="79"/>
      <c r="T33" s="103"/>
      <c r="U33" s="79"/>
      <c r="V33" s="79"/>
      <c r="W33" s="79"/>
      <c r="X33" s="79"/>
      <c r="Y33" s="79"/>
      <c r="Z33" s="79"/>
      <c r="AA33" s="79"/>
      <c r="AB33" s="79"/>
      <c r="AC33" s="79"/>
      <c r="AD33" s="79"/>
      <c r="AE33" s="79"/>
      <c r="AF33" s="79"/>
      <c r="AG33" s="79"/>
      <c r="AH33" s="79"/>
      <c r="AI33" s="79"/>
      <c r="AJ33" s="79"/>
      <c r="AK33" s="79"/>
    </row>
    <row r="34" spans="1:37" ht="31.5" customHeight="1">
      <c r="A34" s="284"/>
      <c r="B34" s="97" t="s">
        <v>0</v>
      </c>
      <c r="C34" s="284"/>
      <c r="D34" s="172">
        <v>0</v>
      </c>
      <c r="E34" s="148">
        <f t="shared" si="0"/>
        <v>0</v>
      </c>
      <c r="F34" s="109">
        <v>0</v>
      </c>
      <c r="G34" s="109">
        <v>0</v>
      </c>
      <c r="H34" s="109">
        <v>0</v>
      </c>
      <c r="I34" s="109">
        <v>0</v>
      </c>
      <c r="J34" s="284"/>
      <c r="K34" s="284"/>
      <c r="L34" s="284"/>
      <c r="M34" s="284"/>
      <c r="N34" s="284"/>
      <c r="O34" s="79"/>
      <c r="P34" s="79"/>
      <c r="Q34" s="79"/>
      <c r="R34" s="79"/>
      <c r="S34" s="79"/>
      <c r="T34" s="103"/>
      <c r="U34" s="79"/>
      <c r="V34" s="79"/>
      <c r="W34" s="79"/>
      <c r="X34" s="79"/>
      <c r="Y34" s="79"/>
      <c r="Z34" s="79"/>
      <c r="AA34" s="79"/>
      <c r="AB34" s="79"/>
      <c r="AC34" s="79"/>
      <c r="AD34" s="79"/>
      <c r="AE34" s="79"/>
      <c r="AF34" s="79"/>
      <c r="AG34" s="79"/>
      <c r="AH34" s="79"/>
      <c r="AI34" s="79"/>
      <c r="AJ34" s="79"/>
      <c r="AK34" s="79"/>
    </row>
    <row r="35" spans="1:37" ht="27.75" customHeight="1">
      <c r="A35" s="412" t="s">
        <v>517</v>
      </c>
      <c r="B35" s="97" t="s">
        <v>1</v>
      </c>
      <c r="C35" s="330" t="s">
        <v>509</v>
      </c>
      <c r="D35" s="171">
        <v>1</v>
      </c>
      <c r="E35" s="148">
        <f t="shared" si="0"/>
        <v>15000000</v>
      </c>
      <c r="F35" s="109">
        <v>15000000</v>
      </c>
      <c r="G35" s="109">
        <v>0</v>
      </c>
      <c r="H35" s="109">
        <v>0</v>
      </c>
      <c r="I35" s="109">
        <v>0</v>
      </c>
      <c r="J35" s="413">
        <v>45323</v>
      </c>
      <c r="K35" s="413">
        <v>45656</v>
      </c>
      <c r="L35" s="411">
        <f t="shared" ref="L35:M35" si="10">D36/D35</f>
        <v>0</v>
      </c>
      <c r="M35" s="411">
        <f t="shared" si="10"/>
        <v>0.66666666666666663</v>
      </c>
      <c r="N35" s="411">
        <f>L35*L35/M35</f>
        <v>0</v>
      </c>
      <c r="O35" s="79"/>
      <c r="P35" s="79"/>
      <c r="Q35" s="79"/>
      <c r="R35" s="79"/>
      <c r="S35" s="79"/>
      <c r="T35" s="79"/>
      <c r="U35" s="79"/>
      <c r="V35" s="79"/>
      <c r="W35" s="79"/>
      <c r="X35" s="79"/>
      <c r="Y35" s="79"/>
      <c r="Z35" s="79"/>
      <c r="AA35" s="79"/>
      <c r="AB35" s="79"/>
      <c r="AC35" s="79"/>
      <c r="AD35" s="79"/>
      <c r="AE35" s="79"/>
      <c r="AF35" s="79"/>
      <c r="AG35" s="79"/>
      <c r="AH35" s="79"/>
      <c r="AI35" s="79"/>
      <c r="AJ35" s="79"/>
      <c r="AK35" s="79"/>
    </row>
    <row r="36" spans="1:37" ht="27.75" customHeight="1">
      <c r="A36" s="284"/>
      <c r="B36" s="97" t="s">
        <v>0</v>
      </c>
      <c r="C36" s="284"/>
      <c r="D36" s="171">
        <v>0</v>
      </c>
      <c r="E36" s="148">
        <f t="shared" si="0"/>
        <v>10000000</v>
      </c>
      <c r="F36" s="109">
        <v>10000000</v>
      </c>
      <c r="G36" s="109">
        <v>0</v>
      </c>
      <c r="H36" s="109">
        <v>0</v>
      </c>
      <c r="I36" s="109">
        <v>0</v>
      </c>
      <c r="J36" s="284"/>
      <c r="K36" s="284"/>
      <c r="L36" s="284"/>
      <c r="M36" s="284"/>
      <c r="N36" s="284"/>
      <c r="O36" s="79"/>
      <c r="P36" s="79"/>
      <c r="Q36" s="79"/>
      <c r="R36" s="79"/>
      <c r="S36" s="79"/>
      <c r="T36" s="79"/>
      <c r="U36" s="79"/>
      <c r="V36" s="79"/>
      <c r="W36" s="79"/>
      <c r="X36" s="79"/>
      <c r="Y36" s="79"/>
      <c r="Z36" s="79"/>
      <c r="AA36" s="79"/>
      <c r="AB36" s="79"/>
      <c r="AC36" s="79"/>
      <c r="AD36" s="79"/>
      <c r="AE36" s="79"/>
      <c r="AF36" s="79"/>
      <c r="AG36" s="79"/>
      <c r="AH36" s="79"/>
      <c r="AI36" s="79"/>
      <c r="AJ36" s="79"/>
      <c r="AK36" s="79"/>
    </row>
    <row r="37" spans="1:37" ht="27.75" customHeight="1">
      <c r="A37" s="412" t="s">
        <v>518</v>
      </c>
      <c r="B37" s="97" t="s">
        <v>1</v>
      </c>
      <c r="C37" s="330" t="s">
        <v>519</v>
      </c>
      <c r="D37" s="153">
        <v>1</v>
      </c>
      <c r="E37" s="148">
        <f t="shared" si="0"/>
        <v>50000000</v>
      </c>
      <c r="F37" s="109">
        <v>50000000</v>
      </c>
      <c r="G37" s="109">
        <v>0</v>
      </c>
      <c r="H37" s="109">
        <v>0</v>
      </c>
      <c r="I37" s="109">
        <v>0</v>
      </c>
      <c r="J37" s="413">
        <v>45323</v>
      </c>
      <c r="K37" s="413">
        <v>45656</v>
      </c>
      <c r="L37" s="411">
        <f t="shared" ref="L37:M37" si="11">D38/D37</f>
        <v>0</v>
      </c>
      <c r="M37" s="411">
        <f t="shared" si="11"/>
        <v>0</v>
      </c>
      <c r="N37" s="411" t="e">
        <f>L37*L37/M37</f>
        <v>#DIV/0!</v>
      </c>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37" ht="27.75" customHeight="1">
      <c r="A38" s="284"/>
      <c r="B38" s="97" t="s">
        <v>0</v>
      </c>
      <c r="C38" s="284"/>
      <c r="D38" s="153">
        <v>0</v>
      </c>
      <c r="E38" s="148">
        <f t="shared" si="0"/>
        <v>0</v>
      </c>
      <c r="F38" s="109">
        <f>SUM(G38:J38)</f>
        <v>0</v>
      </c>
      <c r="G38" s="109">
        <v>0</v>
      </c>
      <c r="H38" s="109">
        <v>0</v>
      </c>
      <c r="I38" s="109">
        <v>0</v>
      </c>
      <c r="J38" s="284"/>
      <c r="K38" s="284"/>
      <c r="L38" s="284"/>
      <c r="M38" s="284"/>
      <c r="N38" s="284"/>
      <c r="O38" s="79"/>
      <c r="P38" s="79"/>
      <c r="Q38" s="79"/>
      <c r="R38" s="79"/>
      <c r="S38" s="79"/>
      <c r="T38" s="79"/>
      <c r="U38" s="79"/>
      <c r="V38" s="79"/>
      <c r="W38" s="79"/>
      <c r="X38" s="79"/>
      <c r="Y38" s="79"/>
      <c r="Z38" s="79"/>
      <c r="AA38" s="79"/>
      <c r="AB38" s="79"/>
      <c r="AC38" s="79"/>
      <c r="AD38" s="79"/>
      <c r="AE38" s="79"/>
      <c r="AF38" s="79"/>
      <c r="AG38" s="79"/>
      <c r="AH38" s="79"/>
      <c r="AI38" s="79"/>
      <c r="AJ38" s="79"/>
      <c r="AK38" s="79"/>
    </row>
    <row r="39" spans="1:37" ht="27" customHeight="1">
      <c r="A39" s="412" t="s">
        <v>520</v>
      </c>
      <c r="B39" s="120" t="s">
        <v>1</v>
      </c>
      <c r="C39" s="330" t="s">
        <v>521</v>
      </c>
      <c r="D39" s="153">
        <v>1</v>
      </c>
      <c r="E39" s="148">
        <f t="shared" si="0"/>
        <v>121390743</v>
      </c>
      <c r="F39" s="109">
        <v>121390743</v>
      </c>
      <c r="G39" s="109">
        <v>0</v>
      </c>
      <c r="H39" s="109">
        <v>0</v>
      </c>
      <c r="I39" s="109">
        <v>0</v>
      </c>
      <c r="J39" s="413">
        <v>45323</v>
      </c>
      <c r="K39" s="413">
        <v>45656</v>
      </c>
      <c r="L39" s="294">
        <f t="shared" ref="L39:M39" si="12">D40/D39</f>
        <v>0</v>
      </c>
      <c r="M39" s="294">
        <f t="shared" si="12"/>
        <v>0.76364563482406567</v>
      </c>
      <c r="N39" s="411">
        <f>L39*L39/M39</f>
        <v>0</v>
      </c>
      <c r="O39" s="79"/>
      <c r="P39" s="79"/>
      <c r="Q39" s="79"/>
      <c r="R39" s="79"/>
      <c r="S39" s="79"/>
      <c r="T39" s="103"/>
      <c r="U39" s="79"/>
      <c r="V39" s="79"/>
      <c r="W39" s="79"/>
      <c r="X39" s="79"/>
      <c r="Y39" s="79"/>
      <c r="Z39" s="79"/>
      <c r="AA39" s="79"/>
      <c r="AB39" s="79"/>
      <c r="AC39" s="79"/>
      <c r="AD39" s="79"/>
      <c r="AE39" s="79"/>
      <c r="AF39" s="79"/>
      <c r="AG39" s="79"/>
      <c r="AH39" s="79"/>
      <c r="AI39" s="79"/>
      <c r="AJ39" s="79"/>
      <c r="AK39" s="79"/>
    </row>
    <row r="40" spans="1:37" ht="27" customHeight="1">
      <c r="A40" s="284"/>
      <c r="B40" s="120" t="s">
        <v>0</v>
      </c>
      <c r="C40" s="284"/>
      <c r="D40" s="153">
        <v>0</v>
      </c>
      <c r="E40" s="148">
        <f t="shared" si="0"/>
        <v>92699511</v>
      </c>
      <c r="F40" s="109">
        <v>92699511</v>
      </c>
      <c r="G40" s="109">
        <v>0</v>
      </c>
      <c r="H40" s="109">
        <v>0</v>
      </c>
      <c r="I40" s="109">
        <v>0</v>
      </c>
      <c r="J40" s="284"/>
      <c r="K40" s="284"/>
      <c r="L40" s="284"/>
      <c r="M40" s="284"/>
      <c r="N40" s="284"/>
      <c r="O40" s="79"/>
      <c r="P40" s="228"/>
      <c r="Q40" s="79"/>
      <c r="R40" s="79"/>
      <c r="S40" s="79"/>
      <c r="T40" s="103"/>
      <c r="U40" s="79"/>
      <c r="V40" s="79"/>
      <c r="W40" s="79"/>
      <c r="X40" s="79"/>
      <c r="Y40" s="79"/>
      <c r="Z40" s="79"/>
      <c r="AA40" s="79"/>
      <c r="AB40" s="79"/>
      <c r="AC40" s="79"/>
      <c r="AD40" s="79"/>
      <c r="AE40" s="79"/>
      <c r="AF40" s="79"/>
      <c r="AG40" s="79"/>
      <c r="AH40" s="79"/>
      <c r="AI40" s="79"/>
      <c r="AJ40" s="79"/>
      <c r="AK40" s="79"/>
    </row>
    <row r="41" spans="1:37" ht="29.25" customHeight="1">
      <c r="A41" s="283" t="s">
        <v>522</v>
      </c>
      <c r="B41" s="97" t="s">
        <v>1</v>
      </c>
      <c r="C41" s="330" t="s">
        <v>523</v>
      </c>
      <c r="D41" s="171">
        <v>1</v>
      </c>
      <c r="E41" s="148">
        <f t="shared" si="0"/>
        <v>5000000</v>
      </c>
      <c r="F41" s="109">
        <v>5000000</v>
      </c>
      <c r="G41" s="109">
        <v>0</v>
      </c>
      <c r="H41" s="109">
        <v>0</v>
      </c>
      <c r="I41" s="109">
        <v>0</v>
      </c>
      <c r="J41" s="413">
        <v>45323</v>
      </c>
      <c r="K41" s="413">
        <v>45656</v>
      </c>
      <c r="L41" s="411">
        <f t="shared" ref="L41:M41" si="13">D42/D41</f>
        <v>0</v>
      </c>
      <c r="M41" s="411">
        <f t="shared" si="13"/>
        <v>0.56000000000000005</v>
      </c>
      <c r="N41" s="411">
        <f>L41*L41/M41</f>
        <v>0</v>
      </c>
      <c r="O41" s="79"/>
      <c r="P41" s="79"/>
      <c r="Q41" s="79"/>
      <c r="R41" s="79"/>
      <c r="S41" s="79"/>
      <c r="T41" s="79"/>
      <c r="U41" s="79"/>
      <c r="V41" s="79"/>
      <c r="W41" s="79"/>
      <c r="X41" s="79"/>
      <c r="Y41" s="79"/>
      <c r="Z41" s="79"/>
      <c r="AA41" s="79"/>
      <c r="AB41" s="79"/>
      <c r="AC41" s="79"/>
      <c r="AD41" s="79"/>
      <c r="AE41" s="79"/>
      <c r="AF41" s="79"/>
      <c r="AG41" s="79"/>
      <c r="AH41" s="79"/>
      <c r="AI41" s="79"/>
      <c r="AJ41" s="79"/>
      <c r="AK41" s="79"/>
    </row>
    <row r="42" spans="1:37" ht="29.25" customHeight="1">
      <c r="A42" s="284"/>
      <c r="B42" s="97" t="s">
        <v>0</v>
      </c>
      <c r="C42" s="284"/>
      <c r="D42" s="153">
        <v>0</v>
      </c>
      <c r="E42" s="148">
        <f t="shared" si="0"/>
        <v>2800000</v>
      </c>
      <c r="F42" s="109">
        <v>2800000</v>
      </c>
      <c r="G42" s="109">
        <v>0</v>
      </c>
      <c r="H42" s="109">
        <v>0</v>
      </c>
      <c r="I42" s="109">
        <v>0</v>
      </c>
      <c r="J42" s="284"/>
      <c r="K42" s="284"/>
      <c r="L42" s="284"/>
      <c r="M42" s="284"/>
      <c r="N42" s="284"/>
      <c r="O42" s="79"/>
      <c r="P42" s="79"/>
      <c r="Q42" s="79"/>
      <c r="R42" s="79"/>
      <c r="S42" s="79"/>
      <c r="T42" s="79"/>
      <c r="U42" s="79"/>
      <c r="V42" s="79"/>
      <c r="W42" s="79"/>
      <c r="X42" s="79"/>
      <c r="Y42" s="79"/>
      <c r="Z42" s="79"/>
      <c r="AA42" s="79"/>
      <c r="AB42" s="79"/>
      <c r="AC42" s="79"/>
      <c r="AD42" s="79"/>
      <c r="AE42" s="79"/>
      <c r="AF42" s="79"/>
      <c r="AG42" s="79"/>
      <c r="AH42" s="79"/>
      <c r="AI42" s="79"/>
      <c r="AJ42" s="79"/>
      <c r="AK42" s="79"/>
    </row>
    <row r="43" spans="1:37" ht="22.5" customHeight="1">
      <c r="A43" s="283" t="s">
        <v>524</v>
      </c>
      <c r="B43" s="97" t="s">
        <v>1</v>
      </c>
      <c r="C43" s="330" t="s">
        <v>525</v>
      </c>
      <c r="D43" s="229">
        <v>2</v>
      </c>
      <c r="E43" s="148">
        <f t="shared" si="0"/>
        <v>50000000</v>
      </c>
      <c r="F43" s="109">
        <v>50000000</v>
      </c>
      <c r="G43" s="109">
        <v>0</v>
      </c>
      <c r="H43" s="109">
        <v>0</v>
      </c>
      <c r="I43" s="109">
        <v>0</v>
      </c>
      <c r="J43" s="413">
        <v>45294</v>
      </c>
      <c r="K43" s="413">
        <v>45656</v>
      </c>
      <c r="L43" s="411">
        <f t="shared" ref="L43:M43" si="14">D44/D43</f>
        <v>0</v>
      </c>
      <c r="M43" s="411">
        <f t="shared" si="14"/>
        <v>0</v>
      </c>
      <c r="N43" s="411" t="e">
        <f>L43*L43/M43</f>
        <v>#DIV/0!</v>
      </c>
      <c r="O43" s="79"/>
      <c r="P43" s="79"/>
      <c r="Q43" s="79"/>
      <c r="R43" s="79"/>
      <c r="S43" s="79"/>
      <c r="T43" s="79"/>
      <c r="U43" s="79"/>
      <c r="V43" s="79"/>
      <c r="W43" s="79"/>
      <c r="X43" s="79"/>
      <c r="Y43" s="79"/>
      <c r="Z43" s="79"/>
      <c r="AA43" s="79"/>
      <c r="AB43" s="79"/>
      <c r="AC43" s="79"/>
      <c r="AD43" s="79"/>
      <c r="AE43" s="79"/>
      <c r="AF43" s="79"/>
      <c r="AG43" s="79"/>
      <c r="AH43" s="79"/>
      <c r="AI43" s="79"/>
      <c r="AJ43" s="79"/>
      <c r="AK43" s="79"/>
    </row>
    <row r="44" spans="1:37" ht="22.5" customHeight="1">
      <c r="A44" s="284"/>
      <c r="B44" s="97" t="s">
        <v>0</v>
      </c>
      <c r="C44" s="284"/>
      <c r="D44" s="229">
        <v>0</v>
      </c>
      <c r="E44" s="148">
        <f t="shared" si="0"/>
        <v>0</v>
      </c>
      <c r="F44" s="109">
        <v>0</v>
      </c>
      <c r="G44" s="109">
        <v>0</v>
      </c>
      <c r="H44" s="109">
        <v>0</v>
      </c>
      <c r="I44" s="109">
        <v>0</v>
      </c>
      <c r="J44" s="284"/>
      <c r="K44" s="284"/>
      <c r="L44" s="284"/>
      <c r="M44" s="284"/>
      <c r="N44" s="284"/>
      <c r="O44" s="79"/>
      <c r="P44" s="79"/>
      <c r="Q44" s="79"/>
      <c r="R44" s="79"/>
      <c r="S44" s="79"/>
      <c r="T44" s="79"/>
      <c r="U44" s="79"/>
      <c r="V44" s="79"/>
      <c r="W44" s="79"/>
      <c r="X44" s="79"/>
      <c r="Y44" s="79"/>
      <c r="Z44" s="79"/>
      <c r="AA44" s="79"/>
      <c r="AB44" s="79"/>
      <c r="AC44" s="79"/>
      <c r="AD44" s="79"/>
      <c r="AE44" s="79"/>
      <c r="AF44" s="79"/>
      <c r="AG44" s="79"/>
      <c r="AH44" s="79"/>
      <c r="AI44" s="79"/>
      <c r="AJ44" s="79"/>
      <c r="AK44" s="79"/>
    </row>
    <row r="45" spans="1:37" ht="22.5" customHeight="1">
      <c r="A45" s="412" t="s">
        <v>526</v>
      </c>
      <c r="B45" s="97" t="s">
        <v>1</v>
      </c>
      <c r="C45" s="330" t="s">
        <v>527</v>
      </c>
      <c r="D45" s="229">
        <v>1</v>
      </c>
      <c r="E45" s="148">
        <f t="shared" si="0"/>
        <v>14000000</v>
      </c>
      <c r="F45" s="109">
        <v>14000000</v>
      </c>
      <c r="G45" s="109">
        <v>0</v>
      </c>
      <c r="H45" s="109">
        <v>0</v>
      </c>
      <c r="I45" s="109">
        <v>0</v>
      </c>
      <c r="J45" s="413">
        <v>45336</v>
      </c>
      <c r="K45" s="413">
        <v>45656</v>
      </c>
      <c r="L45" s="411">
        <f t="shared" ref="L45:M45" si="15">D46/D45</f>
        <v>0</v>
      </c>
      <c r="M45" s="411">
        <f t="shared" si="15"/>
        <v>1</v>
      </c>
      <c r="N45" s="411">
        <f>L45*L45/M45</f>
        <v>0</v>
      </c>
      <c r="O45" s="79"/>
      <c r="P45" s="79"/>
      <c r="Q45" s="79"/>
      <c r="R45" s="79"/>
      <c r="S45" s="79"/>
      <c r="T45" s="79"/>
      <c r="U45" s="79"/>
      <c r="V45" s="79"/>
      <c r="W45" s="79"/>
      <c r="X45" s="79"/>
      <c r="Y45" s="79"/>
      <c r="Z45" s="79"/>
      <c r="AA45" s="79"/>
      <c r="AB45" s="79"/>
      <c r="AC45" s="79"/>
      <c r="AD45" s="79"/>
      <c r="AE45" s="79"/>
      <c r="AF45" s="79"/>
      <c r="AG45" s="79"/>
      <c r="AH45" s="79"/>
      <c r="AI45" s="79"/>
      <c r="AJ45" s="79"/>
      <c r="AK45" s="79"/>
    </row>
    <row r="46" spans="1:37" ht="22.5" customHeight="1">
      <c r="A46" s="284"/>
      <c r="B46" s="97" t="s">
        <v>0</v>
      </c>
      <c r="C46" s="284"/>
      <c r="D46" s="229">
        <v>0</v>
      </c>
      <c r="E46" s="148">
        <f t="shared" si="0"/>
        <v>14000000</v>
      </c>
      <c r="F46" s="109">
        <v>14000000</v>
      </c>
      <c r="G46" s="109">
        <v>0</v>
      </c>
      <c r="H46" s="109">
        <v>0</v>
      </c>
      <c r="I46" s="109">
        <v>0</v>
      </c>
      <c r="J46" s="284"/>
      <c r="K46" s="284"/>
      <c r="L46" s="284"/>
      <c r="M46" s="284"/>
      <c r="N46" s="284"/>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37" ht="15.75" customHeight="1">
      <c r="A47" s="326" t="s">
        <v>6</v>
      </c>
      <c r="B47" s="121" t="s">
        <v>1</v>
      </c>
      <c r="C47" s="287"/>
      <c r="D47" s="122"/>
      <c r="E47" s="123">
        <f t="shared" ref="E47:I48" si="16">SUM(E17+E19+E21+E23+E25+E27+E29+E31+E33+E35+E37+E39+E41+E43+E45)</f>
        <v>1210000000</v>
      </c>
      <c r="F47" s="123">
        <f t="shared" si="16"/>
        <v>1210000000</v>
      </c>
      <c r="G47" s="123">
        <f t="shared" si="16"/>
        <v>0</v>
      </c>
      <c r="H47" s="123">
        <f t="shared" si="16"/>
        <v>0</v>
      </c>
      <c r="I47" s="123">
        <f t="shared" si="16"/>
        <v>0</v>
      </c>
      <c r="J47" s="124"/>
      <c r="K47" s="125"/>
      <c r="L47" s="125"/>
      <c r="M47" s="125"/>
      <c r="N47" s="126"/>
      <c r="O47" s="79"/>
      <c r="P47" s="79"/>
      <c r="Q47" s="228">
        <f>1210000000-E47</f>
        <v>0</v>
      </c>
      <c r="R47" s="79"/>
      <c r="S47" s="79"/>
      <c r="T47" s="79"/>
      <c r="U47" s="79"/>
      <c r="V47" s="79"/>
      <c r="W47" s="79"/>
      <c r="X47" s="79"/>
      <c r="Y47" s="79"/>
      <c r="Z47" s="79"/>
      <c r="AA47" s="79"/>
      <c r="AB47" s="79"/>
      <c r="AC47" s="79"/>
      <c r="AD47" s="79"/>
      <c r="AE47" s="79"/>
      <c r="AF47" s="79"/>
      <c r="AG47" s="79"/>
      <c r="AH47" s="79"/>
      <c r="AI47" s="79"/>
      <c r="AJ47" s="79"/>
      <c r="AK47" s="79"/>
    </row>
    <row r="48" spans="1:37" ht="15.75" customHeight="1">
      <c r="A48" s="279"/>
      <c r="B48" s="121" t="s">
        <v>0</v>
      </c>
      <c r="C48" s="284"/>
      <c r="D48" s="122"/>
      <c r="E48" s="123">
        <f t="shared" si="16"/>
        <v>769316179</v>
      </c>
      <c r="F48" s="123">
        <f t="shared" si="16"/>
        <v>769316179</v>
      </c>
      <c r="G48" s="123">
        <f t="shared" si="16"/>
        <v>0</v>
      </c>
      <c r="H48" s="123">
        <f t="shared" si="16"/>
        <v>0</v>
      </c>
      <c r="I48" s="123">
        <f t="shared" si="16"/>
        <v>0</v>
      </c>
      <c r="J48" s="124"/>
      <c r="K48" s="125"/>
      <c r="L48" s="125"/>
      <c r="M48" s="125"/>
      <c r="N48" s="126"/>
      <c r="O48" s="79"/>
      <c r="P48" s="79"/>
      <c r="Q48" s="79"/>
      <c r="R48" s="79"/>
      <c r="S48" s="79"/>
      <c r="T48" s="79"/>
      <c r="U48" s="79"/>
      <c r="V48" s="79"/>
      <c r="W48" s="79"/>
      <c r="X48" s="79"/>
      <c r="Y48" s="79"/>
      <c r="Z48" s="79"/>
      <c r="AA48" s="79"/>
      <c r="AB48" s="79"/>
      <c r="AC48" s="79"/>
      <c r="AD48" s="79"/>
      <c r="AE48" s="79"/>
      <c r="AF48" s="79"/>
      <c r="AG48" s="79"/>
      <c r="AH48" s="79"/>
      <c r="AI48" s="79"/>
      <c r="AJ48" s="79"/>
      <c r="AK48" s="79"/>
    </row>
    <row r="49" spans="1:37" ht="15.75" customHeight="1">
      <c r="A49" s="79"/>
      <c r="B49" s="127"/>
      <c r="C49" s="79"/>
      <c r="D49" s="79"/>
      <c r="E49" s="128"/>
      <c r="F49" s="129"/>
      <c r="G49" s="101"/>
      <c r="H49" s="101"/>
      <c r="I49" s="101"/>
      <c r="J49" s="130"/>
      <c r="K49" s="130"/>
      <c r="L49" s="129"/>
      <c r="M49" s="131"/>
      <c r="N49" s="132"/>
      <c r="O49" s="79"/>
      <c r="P49" s="228"/>
      <c r="Q49" s="79"/>
      <c r="R49" s="79"/>
      <c r="S49" s="79"/>
      <c r="T49" s="79"/>
      <c r="U49" s="79"/>
      <c r="V49" s="79"/>
      <c r="W49" s="79"/>
      <c r="X49" s="79"/>
      <c r="Y49" s="79"/>
      <c r="Z49" s="79"/>
      <c r="AA49" s="79"/>
      <c r="AB49" s="79"/>
      <c r="AC49" s="79"/>
      <c r="AD49" s="79"/>
      <c r="AE49" s="79"/>
      <c r="AF49" s="79"/>
      <c r="AG49" s="79"/>
      <c r="AH49" s="79"/>
      <c r="AI49" s="79"/>
      <c r="AJ49" s="79"/>
      <c r="AK49" s="79"/>
    </row>
    <row r="50" spans="1:37" ht="15.75" customHeight="1">
      <c r="A50" s="133" t="s">
        <v>5</v>
      </c>
      <c r="B50" s="327" t="s">
        <v>4</v>
      </c>
      <c r="C50" s="277"/>
      <c r="D50" s="278"/>
      <c r="E50" s="327" t="s">
        <v>3</v>
      </c>
      <c r="F50" s="277"/>
      <c r="G50" s="277"/>
      <c r="H50" s="278"/>
      <c r="I50" s="230"/>
      <c r="J50" s="408" t="s">
        <v>2</v>
      </c>
      <c r="K50" s="274"/>
      <c r="L50" s="274"/>
      <c r="M50" s="274"/>
      <c r="N50" s="275"/>
      <c r="O50" s="79"/>
      <c r="P50" s="79"/>
      <c r="Q50" s="79"/>
      <c r="R50" s="79"/>
      <c r="S50" s="79"/>
      <c r="T50" s="79"/>
      <c r="U50" s="79"/>
      <c r="V50" s="79"/>
      <c r="W50" s="79"/>
      <c r="X50" s="79"/>
      <c r="Y50" s="79"/>
      <c r="Z50" s="79"/>
      <c r="AA50" s="79"/>
      <c r="AB50" s="79"/>
      <c r="AC50" s="79"/>
      <c r="AD50" s="79"/>
      <c r="AE50" s="79"/>
      <c r="AF50" s="79"/>
      <c r="AG50" s="79"/>
      <c r="AH50" s="79"/>
      <c r="AI50" s="79"/>
      <c r="AJ50" s="79"/>
      <c r="AK50" s="79"/>
    </row>
    <row r="51" spans="1:37" ht="38.25" customHeight="1">
      <c r="A51" s="405" t="s">
        <v>528</v>
      </c>
      <c r="B51" s="406" t="s">
        <v>529</v>
      </c>
      <c r="C51" s="277"/>
      <c r="D51" s="278"/>
      <c r="E51" s="407" t="s">
        <v>530</v>
      </c>
      <c r="F51" s="277"/>
      <c r="G51" s="278"/>
      <c r="H51" s="231" t="s">
        <v>1</v>
      </c>
      <c r="I51" s="171">
        <v>1</v>
      </c>
      <c r="J51" s="290" t="s">
        <v>531</v>
      </c>
      <c r="K51" s="277"/>
      <c r="L51" s="277"/>
      <c r="M51" s="277"/>
      <c r="N51" s="278"/>
      <c r="O51" s="79"/>
      <c r="P51" s="79"/>
      <c r="Q51" s="79"/>
      <c r="R51" s="79"/>
      <c r="S51" s="79"/>
      <c r="T51" s="79"/>
      <c r="U51" s="79"/>
      <c r="V51" s="79"/>
      <c r="W51" s="79"/>
      <c r="X51" s="79"/>
      <c r="Y51" s="79"/>
      <c r="Z51" s="79"/>
      <c r="AA51" s="79"/>
      <c r="AB51" s="79"/>
      <c r="AC51" s="79"/>
      <c r="AD51" s="79"/>
      <c r="AE51" s="79"/>
      <c r="AF51" s="79"/>
      <c r="AG51" s="79"/>
      <c r="AH51" s="79"/>
      <c r="AI51" s="79"/>
      <c r="AJ51" s="79"/>
      <c r="AK51" s="79"/>
    </row>
    <row r="52" spans="1:37" ht="38.25" customHeight="1">
      <c r="A52" s="284"/>
      <c r="B52" s="279"/>
      <c r="C52" s="280"/>
      <c r="D52" s="281"/>
      <c r="E52" s="279"/>
      <c r="F52" s="280"/>
      <c r="G52" s="281"/>
      <c r="H52" s="231" t="s">
        <v>0</v>
      </c>
      <c r="I52" s="171">
        <v>0</v>
      </c>
      <c r="J52" s="291"/>
      <c r="K52" s="292"/>
      <c r="L52" s="292"/>
      <c r="M52" s="292"/>
      <c r="N52" s="293"/>
      <c r="O52" s="79"/>
      <c r="P52" s="79"/>
      <c r="Q52" s="79"/>
      <c r="R52" s="79"/>
      <c r="S52" s="79"/>
      <c r="T52" s="79"/>
      <c r="U52" s="79"/>
      <c r="V52" s="79"/>
      <c r="W52" s="79"/>
      <c r="X52" s="79"/>
      <c r="Y52" s="79"/>
      <c r="Z52" s="79"/>
      <c r="AA52" s="79"/>
      <c r="AB52" s="79"/>
      <c r="AC52" s="79"/>
      <c r="AD52" s="79"/>
      <c r="AE52" s="79"/>
      <c r="AF52" s="79"/>
      <c r="AG52" s="79"/>
      <c r="AH52" s="79"/>
      <c r="AI52" s="79"/>
      <c r="AJ52" s="79"/>
      <c r="AK52" s="79"/>
    </row>
    <row r="53" spans="1:37" ht="39" customHeight="1">
      <c r="A53" s="405" t="s">
        <v>528</v>
      </c>
      <c r="B53" s="406" t="s">
        <v>532</v>
      </c>
      <c r="C53" s="277"/>
      <c r="D53" s="278"/>
      <c r="E53" s="407" t="s">
        <v>533</v>
      </c>
      <c r="F53" s="277"/>
      <c r="G53" s="278"/>
      <c r="H53" s="146" t="s">
        <v>1</v>
      </c>
      <c r="I53" s="225">
        <v>1</v>
      </c>
      <c r="J53" s="291"/>
      <c r="K53" s="292"/>
      <c r="L53" s="292"/>
      <c r="M53" s="292"/>
      <c r="N53" s="293"/>
      <c r="O53" s="79"/>
      <c r="P53" s="79"/>
      <c r="Q53" s="79"/>
      <c r="R53" s="79"/>
      <c r="S53" s="79"/>
      <c r="T53" s="79"/>
      <c r="U53" s="79"/>
      <c r="V53" s="79"/>
      <c r="W53" s="79"/>
      <c r="X53" s="79"/>
      <c r="Y53" s="79"/>
      <c r="Z53" s="79"/>
      <c r="AA53" s="79"/>
      <c r="AB53" s="79"/>
      <c r="AC53" s="79"/>
      <c r="AD53" s="79"/>
      <c r="AE53" s="79"/>
      <c r="AF53" s="79"/>
      <c r="AG53" s="79"/>
      <c r="AH53" s="79"/>
      <c r="AI53" s="79"/>
      <c r="AJ53" s="79"/>
      <c r="AK53" s="79"/>
    </row>
    <row r="54" spans="1:37" ht="39" customHeight="1">
      <c r="A54" s="284"/>
      <c r="B54" s="279"/>
      <c r="C54" s="280"/>
      <c r="D54" s="281"/>
      <c r="E54" s="279"/>
      <c r="F54" s="280"/>
      <c r="G54" s="281"/>
      <c r="H54" s="146" t="s">
        <v>0</v>
      </c>
      <c r="I54" s="225">
        <v>0</v>
      </c>
      <c r="J54" s="291"/>
      <c r="K54" s="292"/>
      <c r="L54" s="292"/>
      <c r="M54" s="292"/>
      <c r="N54" s="293"/>
      <c r="O54" s="79"/>
      <c r="P54" s="79"/>
      <c r="Q54" s="79"/>
      <c r="R54" s="79"/>
      <c r="S54" s="79"/>
      <c r="T54" s="79"/>
      <c r="U54" s="79"/>
      <c r="V54" s="79"/>
      <c r="W54" s="79"/>
      <c r="X54" s="79"/>
      <c r="Y54" s="79"/>
      <c r="Z54" s="79"/>
      <c r="AA54" s="79"/>
      <c r="AB54" s="79"/>
      <c r="AC54" s="79"/>
      <c r="AD54" s="79"/>
      <c r="AE54" s="79"/>
      <c r="AF54" s="79"/>
      <c r="AG54" s="79"/>
      <c r="AH54" s="79"/>
      <c r="AI54" s="79"/>
      <c r="AJ54" s="79"/>
      <c r="AK54" s="79"/>
    </row>
    <row r="55" spans="1:37" ht="45" customHeight="1">
      <c r="A55" s="405" t="s">
        <v>528</v>
      </c>
      <c r="B55" s="409" t="s">
        <v>534</v>
      </c>
      <c r="C55" s="277"/>
      <c r="D55" s="278"/>
      <c r="E55" s="407" t="s">
        <v>535</v>
      </c>
      <c r="F55" s="277"/>
      <c r="G55" s="278"/>
      <c r="H55" s="231" t="s">
        <v>1</v>
      </c>
      <c r="I55" s="172">
        <v>1</v>
      </c>
      <c r="J55" s="291"/>
      <c r="K55" s="292"/>
      <c r="L55" s="292"/>
      <c r="M55" s="292"/>
      <c r="N55" s="293"/>
      <c r="O55" s="79"/>
      <c r="P55" s="79"/>
      <c r="Q55" s="79"/>
      <c r="R55" s="79"/>
      <c r="S55" s="79"/>
      <c r="T55" s="79"/>
      <c r="U55" s="79"/>
      <c r="V55" s="79"/>
      <c r="W55" s="79"/>
      <c r="X55" s="79"/>
      <c r="Y55" s="79"/>
      <c r="Z55" s="79"/>
      <c r="AA55" s="79"/>
      <c r="AB55" s="79"/>
      <c r="AC55" s="79"/>
      <c r="AD55" s="79"/>
      <c r="AE55" s="79"/>
      <c r="AF55" s="79"/>
      <c r="AG55" s="79"/>
      <c r="AH55" s="79"/>
      <c r="AI55" s="79"/>
      <c r="AJ55" s="79"/>
      <c r="AK55" s="79"/>
    </row>
    <row r="56" spans="1:37" ht="45" customHeight="1">
      <c r="A56" s="284"/>
      <c r="B56" s="279"/>
      <c r="C56" s="280"/>
      <c r="D56" s="281"/>
      <c r="E56" s="279"/>
      <c r="F56" s="280"/>
      <c r="G56" s="281"/>
      <c r="H56" s="231" t="s">
        <v>0</v>
      </c>
      <c r="I56" s="172">
        <v>0</v>
      </c>
      <c r="J56" s="291"/>
      <c r="K56" s="292"/>
      <c r="L56" s="292"/>
      <c r="M56" s="292"/>
      <c r="N56" s="293"/>
      <c r="O56" s="79"/>
      <c r="P56" s="79"/>
      <c r="Q56" s="79"/>
      <c r="R56" s="79"/>
      <c r="S56" s="79"/>
      <c r="T56" s="79"/>
      <c r="U56" s="79"/>
      <c r="V56" s="79"/>
      <c r="W56" s="79"/>
      <c r="X56" s="79"/>
      <c r="Y56" s="79"/>
      <c r="Z56" s="79"/>
      <c r="AA56" s="79"/>
      <c r="AB56" s="79"/>
      <c r="AC56" s="79"/>
      <c r="AD56" s="79"/>
      <c r="AE56" s="79"/>
      <c r="AF56" s="79"/>
      <c r="AG56" s="79"/>
      <c r="AH56" s="79"/>
      <c r="AI56" s="79"/>
      <c r="AJ56" s="79"/>
      <c r="AK56" s="79"/>
    </row>
    <row r="57" spans="1:37" ht="43.5" customHeight="1">
      <c r="A57" s="405" t="s">
        <v>528</v>
      </c>
      <c r="B57" s="410" t="s">
        <v>536</v>
      </c>
      <c r="C57" s="277"/>
      <c r="D57" s="278"/>
      <c r="E57" s="407" t="s">
        <v>537</v>
      </c>
      <c r="F57" s="277"/>
      <c r="G57" s="278"/>
      <c r="H57" s="231" t="s">
        <v>1</v>
      </c>
      <c r="I57" s="172">
        <v>1</v>
      </c>
      <c r="J57" s="291"/>
      <c r="K57" s="292"/>
      <c r="L57" s="292"/>
      <c r="M57" s="292"/>
      <c r="N57" s="293"/>
      <c r="O57" s="79"/>
      <c r="P57" s="79"/>
      <c r="Q57" s="79"/>
      <c r="R57" s="79"/>
      <c r="S57" s="79"/>
      <c r="T57" s="79"/>
      <c r="U57" s="79"/>
      <c r="V57" s="79"/>
      <c r="W57" s="79"/>
      <c r="X57" s="79"/>
      <c r="Y57" s="79"/>
      <c r="Z57" s="79"/>
      <c r="AA57" s="79"/>
      <c r="AB57" s="79"/>
      <c r="AC57" s="79"/>
      <c r="AD57" s="79"/>
      <c r="AE57" s="79"/>
      <c r="AF57" s="79"/>
      <c r="AG57" s="79"/>
      <c r="AH57" s="79"/>
      <c r="AI57" s="79"/>
      <c r="AJ57" s="79"/>
      <c r="AK57" s="79"/>
    </row>
    <row r="58" spans="1:37" ht="43.5" customHeight="1">
      <c r="A58" s="284"/>
      <c r="B58" s="279"/>
      <c r="C58" s="280"/>
      <c r="D58" s="281"/>
      <c r="E58" s="279"/>
      <c r="F58" s="280"/>
      <c r="G58" s="281"/>
      <c r="H58" s="231" t="s">
        <v>0</v>
      </c>
      <c r="I58" s="172">
        <v>0</v>
      </c>
      <c r="J58" s="291"/>
      <c r="K58" s="292"/>
      <c r="L58" s="292"/>
      <c r="M58" s="292"/>
      <c r="N58" s="293"/>
      <c r="O58" s="79"/>
      <c r="P58" s="79"/>
      <c r="Q58" s="79"/>
      <c r="R58" s="79"/>
      <c r="S58" s="79"/>
      <c r="T58" s="79"/>
      <c r="U58" s="79"/>
      <c r="V58" s="79"/>
      <c r="W58" s="79"/>
      <c r="X58" s="79"/>
      <c r="Y58" s="79"/>
      <c r="Z58" s="79"/>
      <c r="AA58" s="79"/>
      <c r="AB58" s="79"/>
      <c r="AC58" s="79"/>
      <c r="AD58" s="79"/>
      <c r="AE58" s="79"/>
      <c r="AF58" s="79"/>
      <c r="AG58" s="79"/>
      <c r="AH58" s="79"/>
      <c r="AI58" s="79"/>
      <c r="AJ58" s="79"/>
      <c r="AK58" s="79"/>
    </row>
    <row r="59" spans="1:37" ht="43.5" customHeight="1">
      <c r="A59" s="405" t="s">
        <v>528</v>
      </c>
      <c r="B59" s="409" t="s">
        <v>538</v>
      </c>
      <c r="C59" s="277"/>
      <c r="D59" s="278"/>
      <c r="E59" s="407" t="s">
        <v>539</v>
      </c>
      <c r="F59" s="277"/>
      <c r="G59" s="278"/>
      <c r="H59" s="231" t="s">
        <v>1</v>
      </c>
      <c r="I59" s="232">
        <v>2</v>
      </c>
      <c r="J59" s="291"/>
      <c r="K59" s="292"/>
      <c r="L59" s="292"/>
      <c r="M59" s="292"/>
      <c r="N59" s="293"/>
      <c r="O59" s="79"/>
      <c r="P59" s="79"/>
      <c r="Q59" s="79"/>
      <c r="R59" s="79"/>
      <c r="S59" s="79"/>
      <c r="T59" s="79"/>
      <c r="U59" s="79"/>
      <c r="V59" s="79"/>
      <c r="W59" s="79"/>
      <c r="X59" s="79"/>
      <c r="Y59" s="79"/>
      <c r="Z59" s="79"/>
      <c r="AA59" s="79"/>
      <c r="AB59" s="79"/>
      <c r="AC59" s="79"/>
      <c r="AD59" s="79"/>
      <c r="AE59" s="79"/>
      <c r="AF59" s="79"/>
      <c r="AG59" s="79"/>
      <c r="AH59" s="79"/>
      <c r="AI59" s="79"/>
      <c r="AJ59" s="79"/>
      <c r="AK59" s="79"/>
    </row>
    <row r="60" spans="1:37" ht="43.5" customHeight="1">
      <c r="A60" s="284"/>
      <c r="B60" s="279"/>
      <c r="C60" s="280"/>
      <c r="D60" s="281"/>
      <c r="E60" s="279"/>
      <c r="F60" s="280"/>
      <c r="G60" s="281"/>
      <c r="H60" s="231" t="s">
        <v>0</v>
      </c>
      <c r="I60" s="172">
        <v>0</v>
      </c>
      <c r="J60" s="291"/>
      <c r="K60" s="292"/>
      <c r="L60" s="292"/>
      <c r="M60" s="292"/>
      <c r="N60" s="293"/>
      <c r="O60" s="79"/>
      <c r="P60" s="79"/>
      <c r="Q60" s="79"/>
      <c r="R60" s="79"/>
      <c r="S60" s="79"/>
      <c r="T60" s="79"/>
      <c r="U60" s="79"/>
      <c r="V60" s="79"/>
      <c r="W60" s="79"/>
      <c r="X60" s="79"/>
      <c r="Y60" s="79"/>
      <c r="Z60" s="79"/>
      <c r="AA60" s="79"/>
      <c r="AB60" s="79"/>
      <c r="AC60" s="79"/>
      <c r="AD60" s="79"/>
      <c r="AE60" s="79"/>
      <c r="AF60" s="79"/>
      <c r="AG60" s="79"/>
      <c r="AH60" s="79"/>
      <c r="AI60" s="79"/>
      <c r="AJ60" s="79"/>
      <c r="AK60" s="79"/>
    </row>
    <row r="61" spans="1:37" ht="48.75" customHeight="1">
      <c r="A61" s="405" t="s">
        <v>528</v>
      </c>
      <c r="B61" s="409" t="s">
        <v>540</v>
      </c>
      <c r="C61" s="277"/>
      <c r="D61" s="278"/>
      <c r="E61" s="407" t="s">
        <v>541</v>
      </c>
      <c r="F61" s="277"/>
      <c r="G61" s="278"/>
      <c r="H61" s="231" t="s">
        <v>1</v>
      </c>
      <c r="I61" s="172">
        <v>1</v>
      </c>
      <c r="J61" s="291"/>
      <c r="K61" s="292"/>
      <c r="L61" s="292"/>
      <c r="M61" s="292"/>
      <c r="N61" s="293"/>
      <c r="O61" s="79"/>
      <c r="P61" s="79"/>
      <c r="Q61" s="79"/>
      <c r="R61" s="79"/>
      <c r="S61" s="79"/>
      <c r="T61" s="79"/>
      <c r="U61" s="79"/>
      <c r="V61" s="79"/>
      <c r="W61" s="79"/>
      <c r="X61" s="79"/>
      <c r="Y61" s="79"/>
      <c r="Z61" s="79"/>
      <c r="AA61" s="79"/>
      <c r="AB61" s="79"/>
      <c r="AC61" s="79"/>
      <c r="AD61" s="79"/>
      <c r="AE61" s="79"/>
      <c r="AF61" s="79"/>
      <c r="AG61" s="79"/>
      <c r="AH61" s="79"/>
      <c r="AI61" s="79"/>
      <c r="AJ61" s="79"/>
      <c r="AK61" s="79"/>
    </row>
    <row r="62" spans="1:37" ht="48.75" customHeight="1">
      <c r="A62" s="284"/>
      <c r="B62" s="279"/>
      <c r="C62" s="280"/>
      <c r="D62" s="281"/>
      <c r="E62" s="279"/>
      <c r="F62" s="280"/>
      <c r="G62" s="281"/>
      <c r="H62" s="231" t="s">
        <v>0</v>
      </c>
      <c r="I62" s="172">
        <v>0</v>
      </c>
      <c r="J62" s="291"/>
      <c r="K62" s="292"/>
      <c r="L62" s="292"/>
      <c r="M62" s="292"/>
      <c r="N62" s="293"/>
      <c r="O62" s="79"/>
      <c r="P62" s="79"/>
      <c r="Q62" s="79"/>
      <c r="R62" s="79"/>
      <c r="S62" s="79"/>
      <c r="T62" s="79"/>
      <c r="U62" s="79"/>
      <c r="V62" s="79"/>
      <c r="W62" s="79"/>
      <c r="X62" s="79"/>
      <c r="Y62" s="79"/>
      <c r="Z62" s="79"/>
      <c r="AA62" s="79"/>
      <c r="AB62" s="79"/>
      <c r="AC62" s="79"/>
      <c r="AD62" s="79"/>
      <c r="AE62" s="79"/>
      <c r="AF62" s="79"/>
      <c r="AG62" s="79"/>
      <c r="AH62" s="79"/>
      <c r="AI62" s="79"/>
      <c r="AJ62" s="79"/>
      <c r="AK62" s="79"/>
    </row>
    <row r="63" spans="1:37" ht="49.5" customHeight="1">
      <c r="A63" s="405" t="s">
        <v>528</v>
      </c>
      <c r="B63" s="406" t="s">
        <v>542</v>
      </c>
      <c r="C63" s="277"/>
      <c r="D63" s="278"/>
      <c r="E63" s="407" t="s">
        <v>543</v>
      </c>
      <c r="F63" s="277"/>
      <c r="G63" s="278"/>
      <c r="H63" s="231" t="s">
        <v>1</v>
      </c>
      <c r="I63" s="172">
        <v>1</v>
      </c>
      <c r="J63" s="291"/>
      <c r="K63" s="292"/>
      <c r="L63" s="292"/>
      <c r="M63" s="292"/>
      <c r="N63" s="293"/>
      <c r="O63" s="79"/>
      <c r="P63" s="79"/>
      <c r="Q63" s="79"/>
      <c r="R63" s="79"/>
      <c r="S63" s="79"/>
      <c r="T63" s="79"/>
      <c r="U63" s="79"/>
      <c r="V63" s="79"/>
      <c r="W63" s="79"/>
      <c r="X63" s="79"/>
      <c r="Y63" s="79"/>
      <c r="Z63" s="79"/>
      <c r="AA63" s="79"/>
      <c r="AB63" s="79"/>
      <c r="AC63" s="79"/>
      <c r="AD63" s="79"/>
      <c r="AE63" s="79"/>
      <c r="AF63" s="79"/>
      <c r="AG63" s="79"/>
      <c r="AH63" s="79"/>
      <c r="AI63" s="79"/>
      <c r="AJ63" s="79"/>
      <c r="AK63" s="79"/>
    </row>
    <row r="64" spans="1:37" ht="49.5" customHeight="1">
      <c r="A64" s="284"/>
      <c r="B64" s="279"/>
      <c r="C64" s="280"/>
      <c r="D64" s="281"/>
      <c r="E64" s="279"/>
      <c r="F64" s="280"/>
      <c r="G64" s="281"/>
      <c r="H64" s="231" t="s">
        <v>0</v>
      </c>
      <c r="I64" s="172">
        <v>0</v>
      </c>
      <c r="J64" s="291"/>
      <c r="K64" s="292"/>
      <c r="L64" s="292"/>
      <c r="M64" s="292"/>
      <c r="N64" s="293"/>
      <c r="O64" s="79"/>
      <c r="P64" s="79"/>
      <c r="Q64" s="79"/>
      <c r="R64" s="79"/>
      <c r="S64" s="79"/>
      <c r="T64" s="79"/>
      <c r="U64" s="79"/>
      <c r="V64" s="79"/>
      <c r="W64" s="79"/>
      <c r="X64" s="79"/>
      <c r="Y64" s="79"/>
      <c r="Z64" s="79"/>
      <c r="AA64" s="79"/>
      <c r="AB64" s="79"/>
      <c r="AC64" s="79"/>
      <c r="AD64" s="79"/>
      <c r="AE64" s="79"/>
      <c r="AF64" s="79"/>
      <c r="AG64" s="79"/>
      <c r="AH64" s="79"/>
      <c r="AI64" s="79"/>
      <c r="AJ64" s="79"/>
      <c r="AK64" s="79"/>
    </row>
    <row r="65" spans="1:37" ht="34.5" customHeight="1">
      <c r="A65" s="405" t="s">
        <v>528</v>
      </c>
      <c r="B65" s="406" t="s">
        <v>544</v>
      </c>
      <c r="C65" s="277"/>
      <c r="D65" s="278"/>
      <c r="E65" s="407" t="s">
        <v>545</v>
      </c>
      <c r="F65" s="277"/>
      <c r="G65" s="278"/>
      <c r="H65" s="231" t="s">
        <v>1</v>
      </c>
      <c r="I65" s="172">
        <v>3</v>
      </c>
      <c r="J65" s="291"/>
      <c r="K65" s="292"/>
      <c r="L65" s="292"/>
      <c r="M65" s="292"/>
      <c r="N65" s="293"/>
      <c r="O65" s="79"/>
      <c r="P65" s="79"/>
      <c r="Q65" s="79"/>
      <c r="R65" s="79"/>
      <c r="S65" s="79"/>
      <c r="T65" s="79"/>
      <c r="U65" s="79"/>
      <c r="V65" s="79"/>
      <c r="W65" s="79"/>
      <c r="X65" s="79"/>
      <c r="Y65" s="79"/>
      <c r="Z65" s="79"/>
      <c r="AA65" s="79"/>
      <c r="AB65" s="79"/>
      <c r="AC65" s="79"/>
      <c r="AD65" s="79"/>
      <c r="AE65" s="79"/>
      <c r="AF65" s="79"/>
      <c r="AG65" s="79"/>
      <c r="AH65" s="79"/>
      <c r="AI65" s="79"/>
      <c r="AJ65" s="79"/>
      <c r="AK65" s="79"/>
    </row>
    <row r="66" spans="1:37" ht="34.5" customHeight="1">
      <c r="A66" s="284"/>
      <c r="B66" s="279"/>
      <c r="C66" s="280"/>
      <c r="D66" s="281"/>
      <c r="E66" s="279"/>
      <c r="F66" s="280"/>
      <c r="G66" s="281"/>
      <c r="H66" s="231" t="s">
        <v>0</v>
      </c>
      <c r="I66" s="172">
        <v>0</v>
      </c>
      <c r="J66" s="291"/>
      <c r="K66" s="292"/>
      <c r="L66" s="292"/>
      <c r="M66" s="292"/>
      <c r="N66" s="293"/>
      <c r="O66" s="79"/>
      <c r="P66" s="79"/>
      <c r="Q66" s="79"/>
      <c r="R66" s="79"/>
      <c r="S66" s="79"/>
      <c r="T66" s="79"/>
      <c r="U66" s="79"/>
      <c r="V66" s="79"/>
      <c r="W66" s="79"/>
      <c r="X66" s="79"/>
      <c r="Y66" s="79"/>
      <c r="Z66" s="79"/>
      <c r="AA66" s="79"/>
      <c r="AB66" s="79"/>
      <c r="AC66" s="79"/>
      <c r="AD66" s="79"/>
      <c r="AE66" s="79"/>
      <c r="AF66" s="79"/>
      <c r="AG66" s="79"/>
      <c r="AH66" s="79"/>
      <c r="AI66" s="79"/>
      <c r="AJ66" s="79"/>
      <c r="AK66" s="79"/>
    </row>
    <row r="67" spans="1:37" ht="27" customHeight="1">
      <c r="A67" s="405" t="s">
        <v>528</v>
      </c>
      <c r="B67" s="406" t="s">
        <v>546</v>
      </c>
      <c r="C67" s="277"/>
      <c r="D67" s="278"/>
      <c r="E67" s="407" t="s">
        <v>547</v>
      </c>
      <c r="F67" s="277"/>
      <c r="G67" s="278"/>
      <c r="H67" s="231" t="s">
        <v>1</v>
      </c>
      <c r="I67" s="172">
        <v>1</v>
      </c>
      <c r="J67" s="291"/>
      <c r="K67" s="292"/>
      <c r="L67" s="292"/>
      <c r="M67" s="292"/>
      <c r="N67" s="293"/>
      <c r="O67" s="79"/>
      <c r="P67" s="79"/>
      <c r="Q67" s="79"/>
      <c r="R67" s="79"/>
      <c r="S67" s="79"/>
      <c r="T67" s="79"/>
      <c r="U67" s="79"/>
      <c r="V67" s="79"/>
      <c r="W67" s="79"/>
      <c r="X67" s="79"/>
      <c r="Y67" s="79"/>
      <c r="Z67" s="79"/>
      <c r="AA67" s="79"/>
      <c r="AB67" s="79"/>
      <c r="AC67" s="79"/>
      <c r="AD67" s="79"/>
      <c r="AE67" s="79"/>
      <c r="AF67" s="79"/>
      <c r="AG67" s="79"/>
      <c r="AH67" s="79"/>
      <c r="AI67" s="79"/>
      <c r="AJ67" s="79"/>
      <c r="AK67" s="79"/>
    </row>
    <row r="68" spans="1:37" ht="27" customHeight="1">
      <c r="A68" s="284"/>
      <c r="B68" s="279"/>
      <c r="C68" s="280"/>
      <c r="D68" s="281"/>
      <c r="E68" s="279"/>
      <c r="F68" s="280"/>
      <c r="G68" s="281"/>
      <c r="H68" s="231" t="s">
        <v>0</v>
      </c>
      <c r="I68" s="172">
        <v>0</v>
      </c>
      <c r="J68" s="291"/>
      <c r="K68" s="292"/>
      <c r="L68" s="292"/>
      <c r="M68" s="292"/>
      <c r="N68" s="293"/>
      <c r="O68" s="79"/>
      <c r="P68" s="79"/>
      <c r="Q68" s="79"/>
      <c r="R68" s="79"/>
      <c r="S68" s="79"/>
      <c r="T68" s="79"/>
      <c r="U68" s="79"/>
      <c r="V68" s="79"/>
      <c r="W68" s="79"/>
      <c r="X68" s="79"/>
      <c r="Y68" s="79"/>
      <c r="Z68" s="79"/>
      <c r="AA68" s="79"/>
      <c r="AB68" s="79"/>
      <c r="AC68" s="79"/>
      <c r="AD68" s="79"/>
      <c r="AE68" s="79"/>
      <c r="AF68" s="79"/>
      <c r="AG68" s="79"/>
      <c r="AH68" s="79"/>
      <c r="AI68" s="79"/>
      <c r="AJ68" s="79"/>
      <c r="AK68" s="79"/>
    </row>
    <row r="69" spans="1:37" ht="50.25" customHeight="1">
      <c r="A69" s="405" t="s">
        <v>528</v>
      </c>
      <c r="B69" s="406" t="s">
        <v>548</v>
      </c>
      <c r="C69" s="277"/>
      <c r="D69" s="278"/>
      <c r="E69" s="407" t="s">
        <v>549</v>
      </c>
      <c r="F69" s="277"/>
      <c r="G69" s="278"/>
      <c r="H69" s="231" t="s">
        <v>1</v>
      </c>
      <c r="I69" s="171">
        <v>1</v>
      </c>
      <c r="J69" s="291"/>
      <c r="K69" s="292"/>
      <c r="L69" s="292"/>
      <c r="M69" s="292"/>
      <c r="N69" s="293"/>
      <c r="O69" s="79"/>
      <c r="P69" s="79"/>
      <c r="Q69" s="79"/>
      <c r="R69" s="79"/>
      <c r="S69" s="79"/>
      <c r="T69" s="79"/>
      <c r="U69" s="79"/>
      <c r="V69" s="79"/>
      <c r="W69" s="79"/>
      <c r="X69" s="79"/>
      <c r="Y69" s="79"/>
      <c r="Z69" s="79"/>
      <c r="AA69" s="79"/>
      <c r="AB69" s="79"/>
      <c r="AC69" s="79"/>
      <c r="AD69" s="79"/>
      <c r="AE69" s="79"/>
      <c r="AF69" s="79"/>
      <c r="AG69" s="79"/>
      <c r="AH69" s="79"/>
      <c r="AI69" s="79"/>
      <c r="AJ69" s="79"/>
      <c r="AK69" s="79"/>
    </row>
    <row r="70" spans="1:37" ht="50.25" customHeight="1">
      <c r="A70" s="284"/>
      <c r="B70" s="279"/>
      <c r="C70" s="280"/>
      <c r="D70" s="281"/>
      <c r="E70" s="279"/>
      <c r="F70" s="280"/>
      <c r="G70" s="281"/>
      <c r="H70" s="231" t="s">
        <v>0</v>
      </c>
      <c r="I70" s="171">
        <v>0</v>
      </c>
      <c r="J70" s="279"/>
      <c r="K70" s="280"/>
      <c r="L70" s="280"/>
      <c r="M70" s="280"/>
      <c r="N70" s="281"/>
      <c r="O70" s="79"/>
      <c r="P70" s="79"/>
      <c r="Q70" s="79"/>
      <c r="R70" s="79"/>
      <c r="S70" s="79"/>
      <c r="T70" s="79"/>
      <c r="U70" s="79"/>
      <c r="V70" s="79"/>
      <c r="W70" s="79"/>
      <c r="X70" s="79"/>
      <c r="Y70" s="79"/>
      <c r="Z70" s="79"/>
      <c r="AA70" s="79"/>
      <c r="AB70" s="79"/>
      <c r="AC70" s="79"/>
      <c r="AD70" s="79"/>
      <c r="AE70" s="79"/>
      <c r="AF70" s="79"/>
      <c r="AG70" s="79"/>
      <c r="AH70" s="79"/>
      <c r="AI70" s="79"/>
      <c r="AJ70" s="79"/>
      <c r="AK70" s="79"/>
    </row>
    <row r="71" spans="1:37" ht="73.5" customHeight="1">
      <c r="A71" s="273" t="s">
        <v>550</v>
      </c>
      <c r="B71" s="274"/>
      <c r="C71" s="274"/>
      <c r="D71" s="274"/>
      <c r="E71" s="274"/>
      <c r="F71" s="274"/>
      <c r="G71" s="274"/>
      <c r="H71" s="274"/>
      <c r="I71" s="274"/>
      <c r="J71" s="274"/>
      <c r="K71" s="274"/>
      <c r="L71" s="274"/>
      <c r="M71" s="274"/>
      <c r="N71" s="275"/>
      <c r="O71" s="79"/>
      <c r="P71" s="79"/>
      <c r="Q71" s="79"/>
      <c r="R71" s="79"/>
      <c r="S71" s="79"/>
      <c r="T71" s="79"/>
      <c r="U71" s="79"/>
      <c r="V71" s="79"/>
      <c r="W71" s="79"/>
      <c r="X71" s="79"/>
      <c r="Y71" s="79"/>
      <c r="Z71" s="79"/>
      <c r="AA71" s="79"/>
      <c r="AB71" s="79"/>
      <c r="AC71" s="79"/>
      <c r="AD71" s="79"/>
      <c r="AE71" s="79"/>
      <c r="AF71" s="79"/>
      <c r="AG71" s="79"/>
      <c r="AH71" s="79"/>
      <c r="AI71" s="79"/>
      <c r="AJ71" s="79"/>
      <c r="AK71" s="79"/>
    </row>
    <row r="72" spans="1:37" ht="15.75" customHeight="1">
      <c r="A72" s="79"/>
      <c r="B72" s="79"/>
      <c r="C72" s="79"/>
      <c r="D72" s="79"/>
      <c r="E72" s="79"/>
      <c r="F72" s="79"/>
      <c r="G72" s="79"/>
      <c r="H72" s="79"/>
      <c r="I72" s="79"/>
      <c r="J72" s="130"/>
      <c r="K72" s="130"/>
      <c r="L72" s="79"/>
      <c r="M72" s="79"/>
      <c r="N72" s="79"/>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row>
    <row r="73" spans="1:37" ht="15.75" customHeight="1">
      <c r="A73" s="79"/>
      <c r="B73" s="79"/>
      <c r="C73" s="79"/>
      <c r="D73" s="79"/>
      <c r="E73" s="79"/>
      <c r="F73" s="79"/>
      <c r="G73" s="79"/>
      <c r="H73" s="79"/>
      <c r="I73" s="79"/>
      <c r="J73" s="130"/>
      <c r="K73" s="130"/>
      <c r="L73" s="79"/>
      <c r="M73" s="79"/>
      <c r="N73" s="79"/>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row>
    <row r="74" spans="1:37" ht="15.75" customHeight="1">
      <c r="A74" s="79"/>
      <c r="B74" s="79"/>
      <c r="C74" s="79"/>
      <c r="D74" s="79"/>
      <c r="E74" s="79"/>
      <c r="F74" s="79"/>
      <c r="G74" s="79"/>
      <c r="H74" s="79"/>
      <c r="I74" s="79"/>
      <c r="J74" s="130"/>
      <c r="K74" s="130"/>
      <c r="L74" s="79"/>
      <c r="M74" s="79"/>
      <c r="N74" s="79"/>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row>
    <row r="75" spans="1:37" ht="15.75" customHeight="1">
      <c r="A75" s="79"/>
      <c r="B75" s="79"/>
      <c r="C75" s="79"/>
      <c r="D75" s="79"/>
      <c r="E75" s="79"/>
      <c r="F75" s="79"/>
      <c r="G75" s="79"/>
      <c r="H75" s="79"/>
      <c r="I75" s="79"/>
      <c r="J75" s="130"/>
      <c r="K75" s="130"/>
      <c r="L75" s="79"/>
      <c r="M75" s="79"/>
      <c r="N75" s="79"/>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row>
    <row r="76" spans="1:37" ht="15.75" customHeight="1">
      <c r="A76" s="79"/>
      <c r="B76" s="79"/>
      <c r="C76" s="79"/>
      <c r="D76" s="79"/>
      <c r="E76" s="79"/>
      <c r="F76" s="79"/>
      <c r="G76" s="79"/>
      <c r="H76" s="79"/>
      <c r="I76" s="79"/>
      <c r="J76" s="130"/>
      <c r="K76" s="130"/>
      <c r="L76" s="79"/>
      <c r="M76" s="79"/>
      <c r="N76" s="79"/>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row>
    <row r="77" spans="1:37" ht="15.75" customHeight="1">
      <c r="A77" s="79"/>
      <c r="B77" s="79"/>
      <c r="C77" s="228"/>
      <c r="D77" s="79"/>
      <c r="E77" s="79"/>
      <c r="F77" s="79"/>
      <c r="G77" s="79"/>
      <c r="H77" s="79"/>
      <c r="I77" s="79"/>
      <c r="J77" s="130"/>
      <c r="K77" s="130"/>
      <c r="L77" s="79"/>
      <c r="M77" s="79"/>
      <c r="N77" s="79"/>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row>
    <row r="78" spans="1:37" ht="15.75" customHeight="1">
      <c r="A78" s="79"/>
      <c r="B78" s="79"/>
      <c r="C78" s="79"/>
      <c r="D78" s="79"/>
      <c r="E78" s="79"/>
      <c r="F78" s="79"/>
      <c r="G78" s="79"/>
      <c r="H78" s="79"/>
      <c r="I78" s="79"/>
      <c r="J78" s="130"/>
      <c r="K78" s="130"/>
      <c r="L78" s="79"/>
      <c r="M78" s="79"/>
      <c r="N78" s="79"/>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row>
    <row r="79" spans="1:37"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row>
    <row r="80" spans="1:37"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row>
    <row r="81" spans="1:37"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row>
    <row r="82" spans="1:37"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row>
    <row r="83" spans="1:37"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row>
    <row r="84" spans="1:37"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row>
    <row r="85" spans="1:37"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row>
    <row r="86" spans="1:37"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row>
    <row r="87" spans="1:37"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row>
    <row r="88" spans="1:37"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c r="AI88" s="79"/>
      <c r="AJ88" s="79"/>
      <c r="AK88" s="79"/>
    </row>
    <row r="89" spans="1:37"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row>
    <row r="90" spans="1:37"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row>
    <row r="91" spans="1:37"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row>
    <row r="92" spans="1:37"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c r="AI92" s="79"/>
      <c r="AJ92" s="79"/>
      <c r="AK92" s="79"/>
    </row>
    <row r="93" spans="1:37"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row>
    <row r="94" spans="1:37"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row>
    <row r="95" spans="1:37"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c r="AI95" s="79"/>
      <c r="AJ95" s="79"/>
      <c r="AK95" s="79"/>
    </row>
    <row r="96" spans="1:37"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c r="AI96" s="79"/>
      <c r="AJ96" s="79"/>
      <c r="AK96" s="79"/>
    </row>
    <row r="97" spans="1:37"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row>
    <row r="98" spans="1:37"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row>
    <row r="99" spans="1:37"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row>
    <row r="100" spans="1:37"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row>
    <row r="101" spans="1:37"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row>
    <row r="102" spans="1:37"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row>
    <row r="103" spans="1:37"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row>
    <row r="104" spans="1:37"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row>
    <row r="105" spans="1:37"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row>
    <row r="106" spans="1:37"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row>
    <row r="107" spans="1:37"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row>
    <row r="108" spans="1:37"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row>
    <row r="109" spans="1:37"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row>
    <row r="110" spans="1:37"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row>
    <row r="111" spans="1:37"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row>
    <row r="112" spans="1:37"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row>
    <row r="113" spans="1:37"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row>
    <row r="114" spans="1:37"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row>
    <row r="115" spans="1:37"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row>
    <row r="116" spans="1:37"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row>
    <row r="117" spans="1:37"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row>
    <row r="118" spans="1:37"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row>
    <row r="119" spans="1:37"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row>
    <row r="120" spans="1:37"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row>
    <row r="121" spans="1:37"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row>
    <row r="122" spans="1:37"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row>
    <row r="123" spans="1:37"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row>
    <row r="124" spans="1:37"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row>
    <row r="125" spans="1:37"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row>
    <row r="126" spans="1:37"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row>
    <row r="127" spans="1:37"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row>
    <row r="128" spans="1:37"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row>
    <row r="129" spans="1:37"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row>
    <row r="130" spans="1:37"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row>
    <row r="131" spans="1:37"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row>
    <row r="132" spans="1:37"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row>
    <row r="133" spans="1:37"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row>
    <row r="134" spans="1:37"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row>
    <row r="135" spans="1:37"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row>
    <row r="136" spans="1:37"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row>
    <row r="137" spans="1:37"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row>
    <row r="138" spans="1:37"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row>
    <row r="139" spans="1:37"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row>
    <row r="140" spans="1:37"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row>
    <row r="141" spans="1:37"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row>
    <row r="142" spans="1:37"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row>
    <row r="143" spans="1:37"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row>
    <row r="144" spans="1:37"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row>
    <row r="145" spans="1:37"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row>
    <row r="146" spans="1:37"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row>
    <row r="147" spans="1:37"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row>
    <row r="148" spans="1:37"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row>
    <row r="149" spans="1:37"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row>
    <row r="150" spans="1:37"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row>
    <row r="151" spans="1:37"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row>
    <row r="152" spans="1:37"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row>
    <row r="153" spans="1:37"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row>
    <row r="154" spans="1:37"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row>
    <row r="155" spans="1:37"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row>
    <row r="156" spans="1:37"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row>
    <row r="157" spans="1:37"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row>
    <row r="158" spans="1:37"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row>
    <row r="159" spans="1:37"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row>
    <row r="160" spans="1:37"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row>
    <row r="161" spans="1:37"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row>
    <row r="162" spans="1:37"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c r="AJ162" s="79"/>
      <c r="AK162" s="79"/>
    </row>
    <row r="163" spans="1:37"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row>
    <row r="164" spans="1:37"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c r="AJ164" s="79"/>
      <c r="AK164" s="79"/>
    </row>
    <row r="165" spans="1:37"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c r="AJ165" s="79"/>
      <c r="AK165" s="79"/>
    </row>
    <row r="166" spans="1:37"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row>
    <row r="167" spans="1:37"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row>
    <row r="168" spans="1:37"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row>
    <row r="169" spans="1:37"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row>
    <row r="170" spans="1:37"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row>
    <row r="171" spans="1:37"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c r="AJ171" s="79"/>
      <c r="AK171" s="79"/>
    </row>
    <row r="172" spans="1:37"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row>
    <row r="173" spans="1:37"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c r="AJ173" s="79"/>
      <c r="AK173" s="79"/>
    </row>
    <row r="174" spans="1:37"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c r="AJ174" s="79"/>
      <c r="AK174" s="79"/>
    </row>
    <row r="175" spans="1:37"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row>
    <row r="176" spans="1:37"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row>
    <row r="177" spans="1:37"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row>
    <row r="178" spans="1:37"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c r="AJ178" s="79"/>
      <c r="AK178" s="79"/>
    </row>
    <row r="179" spans="1:37"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c r="AJ179" s="79"/>
      <c r="AK179" s="79"/>
    </row>
    <row r="180" spans="1:37"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c r="AJ180" s="79"/>
      <c r="AK180" s="79"/>
    </row>
    <row r="181" spans="1:37"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c r="AJ181" s="79"/>
      <c r="AK181" s="79"/>
    </row>
    <row r="182" spans="1:37"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c r="AJ182" s="79"/>
      <c r="AK182" s="79"/>
    </row>
    <row r="183" spans="1:37"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c r="AJ183" s="79"/>
      <c r="AK183" s="79"/>
    </row>
    <row r="184" spans="1:37"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row>
    <row r="185" spans="1:37"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row>
    <row r="186" spans="1:37"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row>
    <row r="187" spans="1:37"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row>
    <row r="188" spans="1:37"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row>
    <row r="189" spans="1:37"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c r="AJ189" s="79"/>
      <c r="AK189" s="79"/>
    </row>
    <row r="190" spans="1:37"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c r="AJ190" s="79"/>
      <c r="AK190" s="79"/>
    </row>
    <row r="191" spans="1:37"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row>
    <row r="192" spans="1:37"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row>
    <row r="193" spans="1:37"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row>
    <row r="194" spans="1:37"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79"/>
      <c r="AK194" s="79"/>
    </row>
    <row r="195" spans="1:37"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c r="AJ195" s="79"/>
      <c r="AK195" s="79"/>
    </row>
    <row r="196" spans="1:37"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c r="AJ196" s="79"/>
      <c r="AK196" s="79"/>
    </row>
    <row r="197" spans="1:37"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row>
    <row r="198" spans="1:37"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row>
    <row r="199" spans="1:37"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c r="AJ199" s="79"/>
      <c r="AK199" s="79"/>
    </row>
    <row r="200" spans="1:37"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c r="AJ200" s="79"/>
      <c r="AK200" s="79"/>
    </row>
    <row r="201" spans="1:37"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row>
    <row r="202" spans="1:37"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row>
    <row r="203" spans="1:37"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c r="AJ203" s="79"/>
      <c r="AK203" s="79"/>
    </row>
    <row r="204" spans="1:37"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row>
    <row r="205" spans="1:37"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row>
    <row r="206" spans="1:37"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row>
    <row r="207" spans="1:37"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row>
    <row r="208" spans="1:37"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row>
    <row r="209" spans="1:37"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c r="AJ209" s="79"/>
      <c r="AK209" s="79"/>
    </row>
    <row r="210" spans="1:37"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row>
    <row r="211" spans="1:37"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row>
    <row r="212" spans="1:37"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c r="AJ212" s="79"/>
      <c r="AK212" s="79"/>
    </row>
    <row r="213" spans="1:37"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row>
    <row r="214" spans="1:37"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row>
    <row r="215" spans="1:37"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c r="AJ215" s="79"/>
      <c r="AK215" s="79"/>
    </row>
    <row r="216" spans="1:37"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row>
    <row r="217" spans="1:37"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row>
    <row r="218" spans="1:37"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row>
    <row r="219" spans="1:37"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row>
    <row r="220" spans="1:37"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row>
    <row r="221" spans="1:37"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c r="AJ221" s="79"/>
      <c r="AK221" s="79"/>
    </row>
    <row r="222" spans="1:37"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row>
    <row r="223" spans="1:37"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row>
    <row r="224" spans="1:37"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c r="AJ224" s="79"/>
      <c r="AK224" s="79"/>
    </row>
    <row r="225" spans="1:37"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row>
    <row r="226" spans="1:37"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c r="AJ226" s="79"/>
      <c r="AK226" s="79"/>
    </row>
    <row r="227" spans="1:37"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row>
    <row r="228" spans="1:37"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row>
    <row r="229" spans="1:37"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row>
    <row r="230" spans="1:37"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row>
    <row r="231" spans="1:37"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c r="AJ231" s="79"/>
      <c r="AK231" s="79"/>
    </row>
    <row r="232" spans="1:37"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row>
    <row r="233" spans="1:37"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row>
    <row r="234" spans="1:37"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c r="AJ234" s="79"/>
      <c r="AK234" s="79"/>
    </row>
    <row r="235" spans="1:37"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c r="AJ235" s="79"/>
      <c r="AK235" s="79"/>
    </row>
    <row r="236" spans="1:37"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row>
    <row r="237" spans="1:37"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row>
    <row r="238" spans="1:37"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row>
    <row r="239" spans="1:37"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row>
    <row r="240" spans="1:37"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row>
    <row r="241" spans="1:37"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row>
    <row r="242" spans="1:37"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c r="AK242" s="79"/>
    </row>
    <row r="243" spans="1:37"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row>
    <row r="244" spans="1:37"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row>
    <row r="245" spans="1:37"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c r="AJ245" s="79"/>
      <c r="AK245" s="79"/>
    </row>
    <row r="246" spans="1:37"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row>
    <row r="247" spans="1:37"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c r="AJ247" s="79"/>
      <c r="AK247" s="79"/>
    </row>
    <row r="248" spans="1:37"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row>
    <row r="249" spans="1:37"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c r="AJ249" s="79"/>
      <c r="AK249" s="79"/>
    </row>
    <row r="250" spans="1:37"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row>
    <row r="251" spans="1:37"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c r="AJ251" s="79"/>
      <c r="AK251" s="79"/>
    </row>
    <row r="252" spans="1:37"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row>
    <row r="253" spans="1:37"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row>
    <row r="254" spans="1:37"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c r="AJ254" s="79"/>
      <c r="AK254" s="79"/>
    </row>
    <row r="255" spans="1:37"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c r="AJ255" s="79"/>
      <c r="AK255" s="79"/>
    </row>
    <row r="256" spans="1:37"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c r="AJ256" s="79"/>
      <c r="AK256" s="79"/>
    </row>
    <row r="257" spans="1:37"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row>
    <row r="258" spans="1:37"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row>
    <row r="259" spans="1:37"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row>
    <row r="260" spans="1:37"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row>
    <row r="261" spans="1:37"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row>
    <row r="262" spans="1:37"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row>
    <row r="263" spans="1:37"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row>
    <row r="264" spans="1:37"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row>
    <row r="265" spans="1:37"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row>
    <row r="266" spans="1:37"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row>
    <row r="267" spans="1:37"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row>
    <row r="268" spans="1:37"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row>
    <row r="269" spans="1:37"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row>
    <row r="270" spans="1:37"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row>
    <row r="271" spans="1:37"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row>
    <row r="272" spans="1:37"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row>
    <row r="273" spans="1:37"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row>
    <row r="274" spans="1:37"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row>
    <row r="275" spans="1:37"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row>
    <row r="276" spans="1:37"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row>
    <row r="277" spans="1:37"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row>
    <row r="278" spans="1:37"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row>
    <row r="279" spans="1:37"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row>
    <row r="280" spans="1:37"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row>
    <row r="281" spans="1:37"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row>
    <row r="282" spans="1:37"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row>
    <row r="283" spans="1:37"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row>
    <row r="284" spans="1:37"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row>
    <row r="285" spans="1:37"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row>
    <row r="286" spans="1:37"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row>
    <row r="287" spans="1:37"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row>
    <row r="288" spans="1:37"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row>
    <row r="289" spans="1:37"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row>
    <row r="290" spans="1:37"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row>
    <row r="291" spans="1:37"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row>
    <row r="292" spans="1:37"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row>
    <row r="293" spans="1:37"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row>
    <row r="294" spans="1:37"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row>
    <row r="295" spans="1:37"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row>
    <row r="296" spans="1:37"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row>
    <row r="297" spans="1:37"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row>
    <row r="298" spans="1:37"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row>
    <row r="299" spans="1:37"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row>
    <row r="300" spans="1:37"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row>
    <row r="301" spans="1:37"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row>
    <row r="302" spans="1:37"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row>
    <row r="303" spans="1:37"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row>
    <row r="304" spans="1:37"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row>
    <row r="305" spans="1:37"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row>
    <row r="306" spans="1:37"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c r="AJ306" s="79"/>
      <c r="AK306" s="79"/>
    </row>
    <row r="307" spans="1:37"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c r="AJ307" s="79"/>
      <c r="AK307" s="79"/>
    </row>
    <row r="308" spans="1:37"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c r="AJ308" s="79"/>
      <c r="AK308" s="79"/>
    </row>
    <row r="309" spans="1:37"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row>
    <row r="310" spans="1:37"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row>
    <row r="311" spans="1:37"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row>
    <row r="312" spans="1:37"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row>
    <row r="313" spans="1:37"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c r="AJ313" s="79"/>
      <c r="AK313" s="79"/>
    </row>
    <row r="314" spans="1:37"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row>
    <row r="315" spans="1:37"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row>
    <row r="316" spans="1:37"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c r="AJ316" s="79"/>
      <c r="AK316" s="79"/>
    </row>
    <row r="317" spans="1:37"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c r="AJ317" s="79"/>
      <c r="AK317" s="79"/>
    </row>
    <row r="318" spans="1:37"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row>
    <row r="319" spans="1:37"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c r="AJ319" s="79"/>
      <c r="AK319" s="79"/>
    </row>
    <row r="320" spans="1:37"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c r="AJ320" s="79"/>
      <c r="AK320" s="79"/>
    </row>
    <row r="321" spans="1:37"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row>
    <row r="322" spans="1:37"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row>
    <row r="323" spans="1:37"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row>
    <row r="324" spans="1:37"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row>
    <row r="325" spans="1:37"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c r="AJ325" s="79"/>
      <c r="AK325" s="79"/>
    </row>
    <row r="326" spans="1:37"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c r="AJ326" s="79"/>
      <c r="AK326" s="79"/>
    </row>
    <row r="327" spans="1:37"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c r="AJ327" s="79"/>
      <c r="AK327" s="79"/>
    </row>
    <row r="328" spans="1:37"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c r="AJ328" s="79"/>
      <c r="AK328" s="79"/>
    </row>
    <row r="329" spans="1:37"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c r="AJ329" s="79"/>
      <c r="AK329" s="79"/>
    </row>
    <row r="330" spans="1:37"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c r="AJ330" s="79"/>
      <c r="AK330" s="79"/>
    </row>
    <row r="331" spans="1:37"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c r="AJ331" s="79"/>
      <c r="AK331" s="79"/>
    </row>
    <row r="332" spans="1:37"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c r="AJ332" s="79"/>
      <c r="AK332" s="79"/>
    </row>
    <row r="333" spans="1:37"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c r="AJ333" s="79"/>
      <c r="AK333" s="79"/>
    </row>
    <row r="334" spans="1:37"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c r="AJ334" s="79"/>
      <c r="AK334" s="79"/>
    </row>
    <row r="335" spans="1:37"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row>
    <row r="336" spans="1:37"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c r="AJ336" s="79"/>
      <c r="AK336" s="79"/>
    </row>
    <row r="337" spans="1:37"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row>
    <row r="338" spans="1:37"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row>
    <row r="339" spans="1:37"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row>
    <row r="340" spans="1:37"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row>
    <row r="341" spans="1:37"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row>
    <row r="342" spans="1:37"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row>
    <row r="343" spans="1:37"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c r="AK343" s="79"/>
    </row>
    <row r="344" spans="1:37"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c r="AJ344" s="79"/>
      <c r="AK344" s="79"/>
    </row>
    <row r="345" spans="1:37"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c r="AJ345" s="79"/>
      <c r="AK345" s="79"/>
    </row>
    <row r="346" spans="1:37"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row>
    <row r="347" spans="1:37"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row>
    <row r="348" spans="1:37"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row>
    <row r="349" spans="1:37"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c r="AJ349" s="79"/>
      <c r="AK349" s="79"/>
    </row>
    <row r="350" spans="1:37"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row>
    <row r="351" spans="1:37"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row>
    <row r="352" spans="1:37"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c r="AJ352" s="79"/>
      <c r="AK352" s="79"/>
    </row>
    <row r="353" spans="1:37"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row>
    <row r="354" spans="1:37"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c r="AJ354" s="79"/>
      <c r="AK354" s="79"/>
    </row>
    <row r="355" spans="1:37"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row>
    <row r="356" spans="1:37"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c r="AJ356" s="79"/>
      <c r="AK356" s="79"/>
    </row>
    <row r="357" spans="1:37"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c r="AJ357" s="79"/>
      <c r="AK357" s="79"/>
    </row>
    <row r="358" spans="1:37"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row>
    <row r="359" spans="1:37"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c r="AJ359" s="79"/>
      <c r="AK359" s="79"/>
    </row>
    <row r="360" spans="1:37"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row>
    <row r="361" spans="1:37"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row>
    <row r="362" spans="1:37"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row>
    <row r="363" spans="1:37"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row>
    <row r="364" spans="1:37"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row>
    <row r="365" spans="1:37"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row>
    <row r="366" spans="1:37"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row>
    <row r="367" spans="1:37"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row>
    <row r="368" spans="1:37"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row>
    <row r="369" spans="1:37"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row>
    <row r="370" spans="1:37"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row>
    <row r="371" spans="1:37"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row>
    <row r="372" spans="1:37"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row>
    <row r="373" spans="1:37"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row>
    <row r="374" spans="1:37"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row>
    <row r="375" spans="1:37"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row>
    <row r="376" spans="1:37"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row>
    <row r="377" spans="1:37"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row>
    <row r="378" spans="1:37"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row>
    <row r="379" spans="1:37"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row>
    <row r="380" spans="1:37"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row>
    <row r="381" spans="1:37"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row>
    <row r="382" spans="1:37"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row>
    <row r="383" spans="1:37"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row>
    <row r="384" spans="1:37"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row>
    <row r="385" spans="1:37"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row>
    <row r="386" spans="1:37"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row>
    <row r="387" spans="1:37"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row>
    <row r="388" spans="1:37"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row>
    <row r="389" spans="1:37"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row>
    <row r="390" spans="1:37"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row>
    <row r="391" spans="1:37"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row>
    <row r="392" spans="1:37"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row>
    <row r="393" spans="1:37"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c r="AJ393" s="79"/>
      <c r="AK393" s="79"/>
    </row>
    <row r="394" spans="1:37"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c r="AJ394" s="79"/>
      <c r="AK394" s="79"/>
    </row>
    <row r="395" spans="1:37"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row>
    <row r="396" spans="1:37"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row>
    <row r="397" spans="1:37"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c r="AJ397" s="79"/>
      <c r="AK397" s="79"/>
    </row>
    <row r="398" spans="1:37"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c r="AJ398" s="79"/>
      <c r="AK398" s="79"/>
    </row>
    <row r="399" spans="1:37"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row>
    <row r="400" spans="1:37"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row>
    <row r="401" spans="1:37"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row>
    <row r="402" spans="1:37"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row>
    <row r="403" spans="1:37"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row>
    <row r="404" spans="1:37"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row>
    <row r="405" spans="1:37"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c r="AJ405" s="79"/>
      <c r="AK405" s="79"/>
    </row>
    <row r="406" spans="1:37"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row>
    <row r="407" spans="1:37"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c r="AJ407" s="79"/>
      <c r="AK407" s="79"/>
    </row>
    <row r="408" spans="1:37"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row>
    <row r="409" spans="1:37"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row>
    <row r="410" spans="1:37"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row>
    <row r="411" spans="1:37"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row>
    <row r="412" spans="1:37"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c r="AJ412" s="79"/>
      <c r="AK412" s="79"/>
    </row>
    <row r="413" spans="1:37"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c r="AJ413" s="79"/>
      <c r="AK413" s="79"/>
    </row>
    <row r="414" spans="1:37"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row>
    <row r="415" spans="1:37"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c r="AJ415" s="79"/>
      <c r="AK415" s="79"/>
    </row>
    <row r="416" spans="1:37"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row>
    <row r="417" spans="1:37"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row>
    <row r="418" spans="1:37"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row>
    <row r="419" spans="1:37"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row>
    <row r="420" spans="1:37"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c r="AJ420" s="79"/>
      <c r="AK420" s="79"/>
    </row>
    <row r="421" spans="1:37"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c r="AJ421" s="79"/>
      <c r="AK421" s="79"/>
    </row>
    <row r="422" spans="1:37"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row>
    <row r="423" spans="1:37"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row>
    <row r="424" spans="1:37"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row>
    <row r="425" spans="1:37"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row>
    <row r="426" spans="1:37"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row>
    <row r="427" spans="1:37"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row>
    <row r="428" spans="1:37"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row>
    <row r="429" spans="1:37"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row>
    <row r="430" spans="1:37"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row>
    <row r="431" spans="1:37"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c r="AJ431" s="79"/>
      <c r="AK431" s="79"/>
    </row>
    <row r="432" spans="1:37"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row>
    <row r="433" spans="1:37"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row>
    <row r="434" spans="1:37"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c r="AJ434" s="79"/>
      <c r="AK434" s="79"/>
    </row>
    <row r="435" spans="1:37"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c r="AJ435" s="79"/>
      <c r="AK435" s="79"/>
    </row>
    <row r="436" spans="1:37"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c r="AJ436" s="79"/>
      <c r="AK436" s="79"/>
    </row>
    <row r="437" spans="1:37"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c r="AJ437" s="79"/>
      <c r="AK437" s="79"/>
    </row>
    <row r="438" spans="1:37"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row>
    <row r="439" spans="1:37"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row>
    <row r="440" spans="1:37"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c r="AJ440" s="79"/>
      <c r="AK440" s="79"/>
    </row>
    <row r="441" spans="1:37"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c r="AJ441" s="79"/>
      <c r="AK441" s="79"/>
    </row>
    <row r="442" spans="1:37"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c r="AJ442" s="79"/>
      <c r="AK442" s="79"/>
    </row>
    <row r="443" spans="1:37"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row>
    <row r="444" spans="1:37"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row>
    <row r="445" spans="1:37"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c r="AJ445" s="79"/>
      <c r="AK445" s="79"/>
    </row>
    <row r="446" spans="1:37"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row>
    <row r="447" spans="1:37"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c r="AJ447" s="79"/>
      <c r="AK447" s="79"/>
    </row>
    <row r="448" spans="1:37"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row>
    <row r="449" spans="1:37"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row>
    <row r="450" spans="1:37"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c r="AJ450" s="79"/>
      <c r="AK450" s="79"/>
    </row>
    <row r="451" spans="1:37"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row>
    <row r="452" spans="1:37"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c r="AJ452" s="79"/>
      <c r="AK452" s="79"/>
    </row>
    <row r="453" spans="1:37"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c r="AJ453" s="79"/>
      <c r="AK453" s="79"/>
    </row>
    <row r="454" spans="1:37"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row>
    <row r="455" spans="1:37"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row>
    <row r="456" spans="1:37"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row>
    <row r="457" spans="1:37"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row>
    <row r="458" spans="1:37"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row>
    <row r="459" spans="1:37"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row>
    <row r="460" spans="1:37"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row>
    <row r="461" spans="1:37"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c r="AJ461" s="79"/>
      <c r="AK461" s="79"/>
    </row>
    <row r="462" spans="1:37"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row>
    <row r="463" spans="1:37"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c r="AJ463" s="79"/>
      <c r="AK463" s="79"/>
    </row>
    <row r="464" spans="1:37"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row>
    <row r="465" spans="1:37"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c r="AJ465" s="79"/>
      <c r="AK465" s="79"/>
    </row>
    <row r="466" spans="1:37"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c r="AJ466" s="79"/>
      <c r="AK466" s="79"/>
    </row>
    <row r="467" spans="1:37"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row>
    <row r="468" spans="1:37"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row>
    <row r="469" spans="1:37"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row>
    <row r="470" spans="1:37"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c r="AJ470" s="79"/>
      <c r="AK470" s="79"/>
    </row>
    <row r="471" spans="1:37"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c r="AJ471" s="79"/>
      <c r="AK471" s="79"/>
    </row>
    <row r="472" spans="1:37"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c r="AJ472" s="79"/>
      <c r="AK472" s="79"/>
    </row>
    <row r="473" spans="1:37"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c r="AJ473" s="79"/>
      <c r="AK473" s="79"/>
    </row>
    <row r="474" spans="1:37"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c r="AJ474" s="79"/>
      <c r="AK474" s="79"/>
    </row>
    <row r="475" spans="1:37"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row>
    <row r="476" spans="1:37"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c r="AJ476" s="79"/>
      <c r="AK476" s="79"/>
    </row>
    <row r="477" spans="1:37"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row>
    <row r="478" spans="1:37"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row>
    <row r="479" spans="1:37"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c r="AJ479" s="79"/>
      <c r="AK479" s="79"/>
    </row>
    <row r="480" spans="1:37"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c r="AJ480" s="79"/>
      <c r="AK480" s="79"/>
    </row>
    <row r="481" spans="1:37"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row>
    <row r="482" spans="1:37"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c r="AJ482" s="79"/>
      <c r="AK482" s="79"/>
    </row>
    <row r="483" spans="1:37"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row>
    <row r="484" spans="1:37"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c r="AJ484" s="79"/>
      <c r="AK484" s="79"/>
    </row>
    <row r="485" spans="1:37"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c r="AJ485" s="79"/>
      <c r="AK485" s="79"/>
    </row>
    <row r="486" spans="1:37"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c r="AJ486" s="79"/>
      <c r="AK486" s="79"/>
    </row>
    <row r="487" spans="1:37"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row>
    <row r="488" spans="1:37"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c r="AJ488" s="79"/>
      <c r="AK488" s="79"/>
    </row>
    <row r="489" spans="1:37"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row>
    <row r="490" spans="1:37"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row>
    <row r="491" spans="1:37"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row>
    <row r="492" spans="1:37"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row>
    <row r="493" spans="1:37"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row>
    <row r="494" spans="1:37"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c r="AJ494" s="79"/>
      <c r="AK494" s="79"/>
    </row>
    <row r="495" spans="1:37"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row>
    <row r="496" spans="1:37"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c r="AJ496" s="79"/>
      <c r="AK496" s="79"/>
    </row>
    <row r="497" spans="1:37"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c r="AJ497" s="79"/>
      <c r="AK497" s="79"/>
    </row>
    <row r="498" spans="1:37"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c r="AJ498" s="79"/>
      <c r="AK498" s="79"/>
    </row>
    <row r="499" spans="1:37"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c r="AJ499" s="79"/>
      <c r="AK499" s="79"/>
    </row>
    <row r="500" spans="1:37"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c r="AJ500" s="79"/>
      <c r="AK500" s="79"/>
    </row>
    <row r="501" spans="1:37"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row>
    <row r="502" spans="1:37"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c r="AJ502" s="79"/>
      <c r="AK502" s="79"/>
    </row>
    <row r="503" spans="1:37"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c r="AJ503" s="79"/>
      <c r="AK503" s="79"/>
    </row>
    <row r="504" spans="1:37"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c r="AJ504" s="79"/>
      <c r="AK504" s="79"/>
    </row>
    <row r="505" spans="1:37"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c r="AJ505" s="79"/>
      <c r="AK505" s="79"/>
    </row>
    <row r="506" spans="1:37"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row>
    <row r="507" spans="1:37"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row>
    <row r="508" spans="1:37"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c r="AJ508" s="79"/>
      <c r="AK508" s="79"/>
    </row>
    <row r="509" spans="1:37"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row>
    <row r="510" spans="1:37"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c r="AJ510" s="79"/>
      <c r="AK510" s="79"/>
    </row>
    <row r="511" spans="1:37"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row>
    <row r="512" spans="1:37"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row>
    <row r="513" spans="1:37"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row>
    <row r="514" spans="1:37"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row>
    <row r="515" spans="1:37"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c r="AJ515" s="79"/>
      <c r="AK515" s="79"/>
    </row>
    <row r="516" spans="1:37"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c r="AJ516" s="79"/>
      <c r="AK516" s="79"/>
    </row>
    <row r="517" spans="1:37"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row>
    <row r="518" spans="1:37"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c r="AJ518" s="79"/>
      <c r="AK518" s="79"/>
    </row>
    <row r="519" spans="1:37"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c r="AJ519" s="79"/>
      <c r="AK519" s="79"/>
    </row>
    <row r="520" spans="1:37"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c r="AJ520" s="79"/>
      <c r="AK520" s="79"/>
    </row>
    <row r="521" spans="1:37"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row>
    <row r="522" spans="1:37"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row>
    <row r="523" spans="1:37"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c r="AJ523" s="79"/>
      <c r="AK523" s="79"/>
    </row>
    <row r="524" spans="1:37"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c r="AJ524" s="79"/>
      <c r="AK524" s="79"/>
    </row>
    <row r="525" spans="1:37"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c r="AJ525" s="79"/>
      <c r="AK525" s="79"/>
    </row>
    <row r="526" spans="1:37"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c r="AJ526" s="79"/>
      <c r="AK526" s="79"/>
    </row>
    <row r="527" spans="1:37"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c r="AJ527" s="79"/>
      <c r="AK527" s="79"/>
    </row>
    <row r="528" spans="1:37"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c r="AJ528" s="79"/>
      <c r="AK528" s="79"/>
    </row>
    <row r="529" spans="1:37"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c r="AJ529" s="79"/>
      <c r="AK529" s="79"/>
    </row>
    <row r="530" spans="1:37"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c r="AJ530" s="79"/>
      <c r="AK530" s="79"/>
    </row>
    <row r="531" spans="1:37"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c r="AJ531" s="79"/>
      <c r="AK531" s="79"/>
    </row>
    <row r="532" spans="1:37"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c r="AJ532" s="79"/>
      <c r="AK532" s="79"/>
    </row>
    <row r="533" spans="1:37"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row>
    <row r="534" spans="1:37"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c r="AJ534" s="79"/>
      <c r="AK534" s="79"/>
    </row>
    <row r="535" spans="1:37"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row>
    <row r="536" spans="1:37"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c r="AJ536" s="79"/>
      <c r="AK536" s="79"/>
    </row>
    <row r="537" spans="1:37"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c r="AJ537" s="79"/>
      <c r="AK537" s="79"/>
    </row>
    <row r="538" spans="1:37"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c r="AJ538" s="79"/>
      <c r="AK538" s="79"/>
    </row>
    <row r="539" spans="1:37"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c r="AJ539" s="79"/>
      <c r="AK539" s="79"/>
    </row>
    <row r="540" spans="1:37"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c r="AJ540" s="79"/>
      <c r="AK540" s="79"/>
    </row>
    <row r="541" spans="1:37"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c r="AJ541" s="79"/>
      <c r="AK541" s="79"/>
    </row>
    <row r="542" spans="1:37"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c r="AJ542" s="79"/>
      <c r="AK542" s="79"/>
    </row>
    <row r="543" spans="1:37"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c r="AJ543" s="79"/>
      <c r="AK543" s="79"/>
    </row>
    <row r="544" spans="1:37"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c r="AJ544" s="79"/>
      <c r="AK544" s="79"/>
    </row>
    <row r="545" spans="1:37"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row>
    <row r="546" spans="1:37"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row>
    <row r="547" spans="1:37"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c r="AJ547" s="79"/>
      <c r="AK547" s="79"/>
    </row>
    <row r="548" spans="1:37"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row>
    <row r="549" spans="1:37"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row>
    <row r="550" spans="1:37"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row>
    <row r="551" spans="1:37"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c r="AJ551" s="79"/>
      <c r="AK551" s="79"/>
    </row>
    <row r="552" spans="1:37"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c r="AJ552" s="79"/>
      <c r="AK552" s="79"/>
    </row>
    <row r="553" spans="1:37"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c r="AJ553" s="79"/>
      <c r="AK553" s="79"/>
    </row>
    <row r="554" spans="1:37"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row>
    <row r="555" spans="1:37"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c r="AJ555" s="79"/>
      <c r="AK555" s="79"/>
    </row>
    <row r="556" spans="1:37"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c r="AJ556" s="79"/>
      <c r="AK556" s="79"/>
    </row>
    <row r="557" spans="1:37"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c r="AJ557" s="79"/>
      <c r="AK557" s="79"/>
    </row>
    <row r="558" spans="1:37"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c r="AJ558" s="79"/>
      <c r="AK558" s="79"/>
    </row>
    <row r="559" spans="1:37"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row>
    <row r="560" spans="1:37"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row>
    <row r="561" spans="1:37"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row>
    <row r="562" spans="1:37"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c r="AJ562" s="79"/>
      <c r="AK562" s="79"/>
    </row>
    <row r="563" spans="1:37"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c r="AJ563" s="79"/>
      <c r="AK563" s="79"/>
    </row>
    <row r="564" spans="1:37"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c r="AJ564" s="79"/>
      <c r="AK564" s="79"/>
    </row>
    <row r="565" spans="1:37"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c r="AJ565" s="79"/>
      <c r="AK565" s="79"/>
    </row>
    <row r="566" spans="1:37"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row>
    <row r="567" spans="1:37"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c r="AJ567" s="79"/>
      <c r="AK567" s="79"/>
    </row>
    <row r="568" spans="1:37"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c r="AJ568" s="79"/>
      <c r="AK568" s="79"/>
    </row>
    <row r="569" spans="1:37"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c r="AJ569" s="79"/>
      <c r="AK569" s="79"/>
    </row>
    <row r="570" spans="1:37"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c r="AJ570" s="79"/>
      <c r="AK570" s="79"/>
    </row>
    <row r="571" spans="1:37"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c r="AJ571" s="79"/>
      <c r="AK571" s="79"/>
    </row>
    <row r="572" spans="1:37"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c r="AJ572" s="79"/>
      <c r="AK572" s="79"/>
    </row>
    <row r="573" spans="1:37"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c r="AJ573" s="79"/>
      <c r="AK573" s="79"/>
    </row>
    <row r="574" spans="1:37"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row>
    <row r="575" spans="1:37"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c r="AJ575" s="79"/>
      <c r="AK575" s="79"/>
    </row>
    <row r="576" spans="1:37"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row>
    <row r="577" spans="1:37"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c r="AJ577" s="79"/>
      <c r="AK577" s="79"/>
    </row>
    <row r="578" spans="1:37"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c r="AJ578" s="79"/>
      <c r="AK578" s="79"/>
    </row>
    <row r="579" spans="1:37"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c r="AJ579" s="79"/>
      <c r="AK579" s="79"/>
    </row>
    <row r="580" spans="1:37"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c r="AJ580" s="79"/>
      <c r="AK580" s="79"/>
    </row>
    <row r="581" spans="1:37"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c r="AJ581" s="79"/>
      <c r="AK581" s="79"/>
    </row>
    <row r="582" spans="1:37"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c r="AJ582" s="79"/>
      <c r="AK582" s="79"/>
    </row>
    <row r="583" spans="1:37"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c r="AJ583" s="79"/>
      <c r="AK583" s="79"/>
    </row>
    <row r="584" spans="1:37"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row>
    <row r="585" spans="1:37"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c r="AJ585" s="79"/>
      <c r="AK585" s="79"/>
    </row>
    <row r="586" spans="1:37"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c r="AJ586" s="79"/>
      <c r="AK586" s="79"/>
    </row>
    <row r="587" spans="1:37"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c r="AJ587" s="79"/>
      <c r="AK587" s="79"/>
    </row>
    <row r="588" spans="1:37"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c r="AJ588" s="79"/>
      <c r="AK588" s="79"/>
    </row>
    <row r="589" spans="1:37"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c r="AJ589" s="79"/>
      <c r="AK589" s="79"/>
    </row>
    <row r="590" spans="1:37"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c r="AJ590" s="79"/>
      <c r="AK590" s="79"/>
    </row>
    <row r="591" spans="1:37"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c r="AJ591" s="79"/>
      <c r="AK591" s="79"/>
    </row>
    <row r="592" spans="1:37"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c r="AJ592" s="79"/>
      <c r="AK592" s="79"/>
    </row>
    <row r="593" spans="1:37"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c r="AJ593" s="79"/>
      <c r="AK593" s="79"/>
    </row>
    <row r="594" spans="1:37"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row>
    <row r="595" spans="1:37"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row>
    <row r="596" spans="1:37"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c r="AJ596" s="79"/>
      <c r="AK596" s="79"/>
    </row>
    <row r="597" spans="1:37"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row>
    <row r="598" spans="1:37"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row>
    <row r="599" spans="1:37"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c r="AJ599" s="79"/>
      <c r="AK599" s="79"/>
    </row>
    <row r="600" spans="1:37"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row>
    <row r="601" spans="1:37"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c r="AJ601" s="79"/>
      <c r="AK601" s="79"/>
    </row>
    <row r="602" spans="1:37"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row>
    <row r="603" spans="1:37"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c r="AJ603" s="79"/>
      <c r="AK603" s="79"/>
    </row>
    <row r="604" spans="1:37"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row>
    <row r="605" spans="1:37"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row>
    <row r="606" spans="1:37"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row>
    <row r="607" spans="1:37"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c r="AJ607" s="79"/>
      <c r="AK607" s="79"/>
    </row>
    <row r="608" spans="1:37"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row>
    <row r="609" spans="1:37"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c r="AJ609" s="79"/>
      <c r="AK609" s="79"/>
    </row>
    <row r="610" spans="1:37"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c r="AJ610" s="79"/>
      <c r="AK610" s="79"/>
    </row>
    <row r="611" spans="1:37"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row>
    <row r="612" spans="1:37"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row>
    <row r="613" spans="1:37"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row>
    <row r="614" spans="1:37"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row>
    <row r="615" spans="1:37"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row>
    <row r="616" spans="1:37"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c r="AJ616" s="79"/>
      <c r="AK616" s="79"/>
    </row>
    <row r="617" spans="1:37"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row>
    <row r="618" spans="1:37"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row>
    <row r="619" spans="1:37"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c r="AJ619" s="79"/>
      <c r="AK619" s="79"/>
    </row>
    <row r="620" spans="1:37"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c r="AJ620" s="79"/>
      <c r="AK620" s="79"/>
    </row>
    <row r="621" spans="1:37"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row>
    <row r="622" spans="1:37"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c r="AJ622" s="79"/>
      <c r="AK622" s="79"/>
    </row>
    <row r="623" spans="1:37"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c r="AJ623" s="79"/>
      <c r="AK623" s="79"/>
    </row>
    <row r="624" spans="1:37"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row>
    <row r="625" spans="1:37"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row>
    <row r="626" spans="1:37"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row>
    <row r="627" spans="1:37"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c r="AJ627" s="79"/>
      <c r="AK627" s="79"/>
    </row>
    <row r="628" spans="1:37"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c r="AJ628" s="79"/>
      <c r="AK628" s="79"/>
    </row>
    <row r="629" spans="1:37"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c r="AJ629" s="79"/>
      <c r="AK629" s="79"/>
    </row>
    <row r="630" spans="1:37"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c r="AK630" s="79"/>
    </row>
    <row r="631" spans="1:37"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c r="AJ631" s="79"/>
      <c r="AK631" s="79"/>
    </row>
    <row r="632" spans="1:37"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row>
    <row r="633" spans="1:37"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c r="AJ633" s="79"/>
      <c r="AK633" s="79"/>
    </row>
    <row r="634" spans="1:37"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row>
    <row r="635" spans="1:37"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c r="AJ635" s="79"/>
      <c r="AK635" s="79"/>
    </row>
    <row r="636" spans="1:37"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c r="AJ636" s="79"/>
      <c r="AK636" s="79"/>
    </row>
    <row r="637" spans="1:37"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row>
    <row r="638" spans="1:37"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c r="AJ638" s="79"/>
      <c r="AK638" s="79"/>
    </row>
    <row r="639" spans="1:37"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c r="AJ639" s="79"/>
      <c r="AK639" s="79"/>
    </row>
    <row r="640" spans="1:37"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row>
    <row r="641" spans="1:37"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c r="AJ641" s="79"/>
      <c r="AK641" s="79"/>
    </row>
    <row r="642" spans="1:37"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row>
    <row r="643" spans="1:37"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c r="AJ643" s="79"/>
      <c r="AK643" s="79"/>
    </row>
    <row r="644" spans="1:37"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c r="AJ644" s="79"/>
      <c r="AK644" s="79"/>
    </row>
    <row r="645" spans="1:37"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c r="AJ645" s="79"/>
      <c r="AK645" s="79"/>
    </row>
    <row r="646" spans="1:37"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row>
    <row r="647" spans="1:37"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c r="AJ647" s="79"/>
      <c r="AK647" s="79"/>
    </row>
    <row r="648" spans="1:37"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c r="AJ648" s="79"/>
      <c r="AK648" s="79"/>
    </row>
    <row r="649" spans="1:37"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c r="AJ649" s="79"/>
      <c r="AK649" s="79"/>
    </row>
    <row r="650" spans="1:37"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c r="AJ650" s="79"/>
      <c r="AK650" s="79"/>
    </row>
    <row r="651" spans="1:37"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c r="AJ651" s="79"/>
      <c r="AK651" s="79"/>
    </row>
    <row r="652" spans="1:37"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c r="AJ652" s="79"/>
      <c r="AK652" s="79"/>
    </row>
    <row r="653" spans="1:37"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row>
    <row r="654" spans="1:37"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row>
    <row r="655" spans="1:37"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c r="AJ655" s="79"/>
      <c r="AK655" s="79"/>
    </row>
    <row r="656" spans="1:37"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row>
    <row r="657" spans="1:37"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c r="AJ657" s="79"/>
      <c r="AK657" s="79"/>
    </row>
    <row r="658" spans="1:37"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c r="AJ658" s="79"/>
      <c r="AK658" s="79"/>
    </row>
    <row r="659" spans="1:37"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row>
    <row r="660" spans="1:37"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row>
    <row r="661" spans="1:37"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row>
    <row r="662" spans="1:37"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c r="AJ662" s="79"/>
      <c r="AK662" s="79"/>
    </row>
    <row r="663" spans="1:37"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c r="AJ663" s="79"/>
      <c r="AK663" s="79"/>
    </row>
    <row r="664" spans="1:37"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c r="AJ664" s="79"/>
      <c r="AK664" s="79"/>
    </row>
    <row r="665" spans="1:37"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c r="AJ665" s="79"/>
      <c r="AK665" s="79"/>
    </row>
    <row r="666" spans="1:37"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c r="AJ666" s="79"/>
      <c r="AK666" s="79"/>
    </row>
    <row r="667" spans="1:37"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c r="AJ667" s="79"/>
      <c r="AK667" s="79"/>
    </row>
    <row r="668" spans="1:37"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c r="AJ668" s="79"/>
      <c r="AK668" s="79"/>
    </row>
    <row r="669" spans="1:37"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c r="AJ669" s="79"/>
      <c r="AK669" s="79"/>
    </row>
    <row r="670" spans="1:37"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c r="AJ670" s="79"/>
      <c r="AK670" s="79"/>
    </row>
    <row r="671" spans="1:37"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row>
    <row r="672" spans="1:37"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c r="AJ672" s="79"/>
      <c r="AK672" s="79"/>
    </row>
    <row r="673" spans="1:37"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row>
    <row r="674" spans="1:37"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c r="AJ674" s="79"/>
      <c r="AK674" s="79"/>
    </row>
    <row r="675" spans="1:37"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row>
    <row r="676" spans="1:37"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c r="AJ676" s="79"/>
      <c r="AK676" s="79"/>
    </row>
    <row r="677" spans="1:37"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c r="AJ677" s="79"/>
      <c r="AK677" s="79"/>
    </row>
    <row r="678" spans="1:37"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c r="AJ678" s="79"/>
      <c r="AK678" s="79"/>
    </row>
    <row r="679" spans="1:37"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row>
    <row r="680" spans="1:37"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c r="AJ680" s="79"/>
      <c r="AK680" s="79"/>
    </row>
    <row r="681" spans="1:37"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row>
    <row r="682" spans="1:37"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row>
    <row r="683" spans="1:37"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c r="AJ683" s="79"/>
      <c r="AK683" s="79"/>
    </row>
    <row r="684" spans="1:37"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row>
    <row r="685" spans="1:37"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row>
    <row r="686" spans="1:37"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c r="AJ686" s="79"/>
      <c r="AK686" s="79"/>
    </row>
    <row r="687" spans="1:37"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row>
    <row r="688" spans="1:37"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c r="AJ688" s="79"/>
      <c r="AK688" s="79"/>
    </row>
    <row r="689" spans="1:37"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c r="AJ689" s="79"/>
      <c r="AK689" s="79"/>
    </row>
    <row r="690" spans="1:37"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c r="AJ690" s="79"/>
      <c r="AK690" s="79"/>
    </row>
    <row r="691" spans="1:37"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c r="AJ691" s="79"/>
      <c r="AK691" s="79"/>
    </row>
    <row r="692" spans="1:37"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c r="AJ692" s="79"/>
      <c r="AK692" s="79"/>
    </row>
    <row r="693" spans="1:37"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row>
    <row r="694" spans="1:37"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c r="AJ694" s="79"/>
      <c r="AK694" s="79"/>
    </row>
    <row r="695" spans="1:37"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c r="AJ695" s="79"/>
      <c r="AK695" s="79"/>
    </row>
    <row r="696" spans="1:37"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c r="AJ696" s="79"/>
      <c r="AK696" s="79"/>
    </row>
    <row r="697" spans="1:37"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c r="AJ697" s="79"/>
      <c r="AK697" s="79"/>
    </row>
    <row r="698" spans="1:37"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c r="AJ698" s="79"/>
      <c r="AK698" s="79"/>
    </row>
    <row r="699" spans="1:37"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c r="AJ699" s="79"/>
      <c r="AK699" s="79"/>
    </row>
    <row r="700" spans="1:37"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c r="AJ700" s="79"/>
      <c r="AK700" s="79"/>
    </row>
    <row r="701" spans="1:37"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row>
    <row r="702" spans="1:37"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c r="AJ702" s="79"/>
      <c r="AK702" s="79"/>
    </row>
    <row r="703" spans="1:37"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c r="AJ703" s="79"/>
      <c r="AK703" s="79"/>
    </row>
    <row r="704" spans="1:37"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row>
    <row r="705" spans="1:37"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row>
    <row r="706" spans="1:37"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row>
    <row r="707" spans="1:37"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c r="AJ707" s="79"/>
      <c r="AK707" s="79"/>
    </row>
    <row r="708" spans="1:37"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c r="AJ708" s="79"/>
      <c r="AK708" s="79"/>
    </row>
    <row r="709" spans="1:37"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row>
    <row r="710" spans="1:37"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c r="AJ710" s="79"/>
      <c r="AK710" s="79"/>
    </row>
    <row r="711" spans="1:37"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c r="AJ711" s="79"/>
      <c r="AK711" s="79"/>
    </row>
    <row r="712" spans="1:37"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c r="AJ712" s="79"/>
      <c r="AK712" s="79"/>
    </row>
    <row r="713" spans="1:37"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row>
    <row r="714" spans="1:37"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row>
    <row r="715" spans="1:37"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c r="AJ715" s="79"/>
      <c r="AK715" s="79"/>
    </row>
    <row r="716" spans="1:37"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c r="AJ716" s="79"/>
      <c r="AK716" s="79"/>
    </row>
    <row r="717" spans="1:37"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c r="AJ717" s="79"/>
      <c r="AK717" s="79"/>
    </row>
    <row r="718" spans="1:37"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c r="AJ718" s="79"/>
      <c r="AK718" s="79"/>
    </row>
    <row r="719" spans="1:37"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c r="AJ719" s="79"/>
      <c r="AK719" s="79"/>
    </row>
    <row r="720" spans="1:37"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c r="AJ720" s="79"/>
      <c r="AK720" s="79"/>
    </row>
    <row r="721" spans="1:37"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c r="AJ721" s="79"/>
      <c r="AK721" s="79"/>
    </row>
    <row r="722" spans="1:37"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c r="AJ722" s="79"/>
      <c r="AK722" s="79"/>
    </row>
    <row r="723" spans="1:37"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c r="AJ723" s="79"/>
      <c r="AK723" s="79"/>
    </row>
    <row r="724" spans="1:37"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row>
    <row r="725" spans="1:37"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c r="AJ725" s="79"/>
      <c r="AK725" s="79"/>
    </row>
    <row r="726" spans="1:37"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c r="AJ726" s="79"/>
      <c r="AK726" s="79"/>
    </row>
    <row r="727" spans="1:37"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c r="AJ727" s="79"/>
      <c r="AK727" s="79"/>
    </row>
    <row r="728" spans="1:37"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c r="AJ728" s="79"/>
      <c r="AK728" s="79"/>
    </row>
    <row r="729" spans="1:37"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c r="AJ729" s="79"/>
      <c r="AK729" s="79"/>
    </row>
    <row r="730" spans="1:37"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row>
    <row r="731" spans="1:37"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c r="AJ731" s="79"/>
      <c r="AK731" s="79"/>
    </row>
    <row r="732" spans="1:37"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c r="AJ732" s="79"/>
      <c r="AK732" s="79"/>
    </row>
    <row r="733" spans="1:37"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c r="AJ733" s="79"/>
      <c r="AK733" s="79"/>
    </row>
    <row r="734" spans="1:37"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row>
    <row r="735" spans="1:37"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c r="AJ735" s="79"/>
      <c r="AK735" s="79"/>
    </row>
    <row r="736" spans="1:37"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c r="AK736" s="79"/>
    </row>
    <row r="737" spans="1:37"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c r="AJ737" s="79"/>
      <c r="AK737" s="79"/>
    </row>
    <row r="738" spans="1:37"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c r="AJ738" s="79"/>
      <c r="AK738" s="79"/>
    </row>
    <row r="739" spans="1:37"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row>
    <row r="740" spans="1:37"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c r="AJ740" s="79"/>
      <c r="AK740" s="79"/>
    </row>
    <row r="741" spans="1:37"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c r="AJ741" s="79"/>
      <c r="AK741" s="79"/>
    </row>
    <row r="742" spans="1:37"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row>
    <row r="743" spans="1:37"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c r="AJ743" s="79"/>
      <c r="AK743" s="79"/>
    </row>
    <row r="744" spans="1:37"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c r="AJ744" s="79"/>
      <c r="AK744" s="79"/>
    </row>
    <row r="745" spans="1:37"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c r="AJ745" s="79"/>
      <c r="AK745" s="79"/>
    </row>
    <row r="746" spans="1:37"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c r="AJ746" s="79"/>
      <c r="AK746" s="79"/>
    </row>
    <row r="747" spans="1:37"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c r="AJ747" s="79"/>
      <c r="AK747" s="79"/>
    </row>
    <row r="748" spans="1:37"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row>
    <row r="749" spans="1:37"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row>
    <row r="750" spans="1:37"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row>
    <row r="751" spans="1:37"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c r="AJ751" s="79"/>
      <c r="AK751" s="79"/>
    </row>
    <row r="752" spans="1:37"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c r="AJ752" s="79"/>
      <c r="AK752" s="79"/>
    </row>
    <row r="753" spans="1:37"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row>
    <row r="754" spans="1:37"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row>
    <row r="755" spans="1:37"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row>
    <row r="756" spans="1:37"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c r="AJ756" s="79"/>
      <c r="AK756" s="79"/>
    </row>
    <row r="757" spans="1:37"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c r="AJ757" s="79"/>
      <c r="AK757" s="79"/>
    </row>
    <row r="758" spans="1:37"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c r="AJ758" s="79"/>
      <c r="AK758" s="79"/>
    </row>
    <row r="759" spans="1:37"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c r="AJ759" s="79"/>
      <c r="AK759" s="79"/>
    </row>
    <row r="760" spans="1:37"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row>
    <row r="761" spans="1:37"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row>
    <row r="762" spans="1:37"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c r="AJ762" s="79"/>
      <c r="AK762" s="79"/>
    </row>
    <row r="763" spans="1:37"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row>
    <row r="764" spans="1:37"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c r="AJ764" s="79"/>
      <c r="AK764" s="79"/>
    </row>
    <row r="765" spans="1:37"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c r="AJ765" s="79"/>
      <c r="AK765" s="79"/>
    </row>
    <row r="766" spans="1:37"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c r="AJ766" s="79"/>
      <c r="AK766" s="79"/>
    </row>
    <row r="767" spans="1:37"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row>
    <row r="768" spans="1:37"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c r="AJ768" s="79"/>
      <c r="AK768" s="79"/>
    </row>
    <row r="769" spans="1:37"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c r="AJ769" s="79"/>
      <c r="AK769" s="79"/>
    </row>
    <row r="770" spans="1:37"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row>
    <row r="771" spans="1:37"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c r="AJ771" s="79"/>
      <c r="AK771" s="79"/>
    </row>
    <row r="772" spans="1:37"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c r="AJ772" s="79"/>
      <c r="AK772" s="79"/>
    </row>
    <row r="773" spans="1:37"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c r="AJ773" s="79"/>
      <c r="AK773" s="79"/>
    </row>
    <row r="774" spans="1:37"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row>
    <row r="775" spans="1:37"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c r="AJ775" s="79"/>
      <c r="AK775" s="79"/>
    </row>
    <row r="776" spans="1:37"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c r="AJ776" s="79"/>
      <c r="AK776" s="79"/>
    </row>
    <row r="777" spans="1:37"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c r="AJ777" s="79"/>
      <c r="AK777" s="79"/>
    </row>
    <row r="778" spans="1:37"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c r="AJ778" s="79"/>
      <c r="AK778" s="79"/>
    </row>
    <row r="779" spans="1:37"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c r="AJ779" s="79"/>
      <c r="AK779" s="79"/>
    </row>
    <row r="780" spans="1:37"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c r="AJ780" s="79"/>
      <c r="AK780" s="79"/>
    </row>
    <row r="781" spans="1:37"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c r="AJ781" s="79"/>
      <c r="AK781" s="79"/>
    </row>
    <row r="782" spans="1:37"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row>
    <row r="783" spans="1:37"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c r="AJ783" s="79"/>
      <c r="AK783" s="79"/>
    </row>
    <row r="784" spans="1:37"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c r="AJ784" s="79"/>
      <c r="AK784" s="79"/>
    </row>
    <row r="785" spans="1:37"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row>
    <row r="786" spans="1:37"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c r="AJ786" s="79"/>
      <c r="AK786" s="79"/>
    </row>
    <row r="787" spans="1:37"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row>
    <row r="788" spans="1:37"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c r="AJ788" s="79"/>
      <c r="AK788" s="79"/>
    </row>
    <row r="789" spans="1:37"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c r="AJ789" s="79"/>
      <c r="AK789" s="79"/>
    </row>
    <row r="790" spans="1:37"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row>
    <row r="791" spans="1:37"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row>
    <row r="792" spans="1:37"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row>
    <row r="793" spans="1:37"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c r="AJ793" s="79"/>
      <c r="AK793" s="79"/>
    </row>
    <row r="794" spans="1:37"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row>
    <row r="795" spans="1:37"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c r="AJ795" s="79"/>
      <c r="AK795" s="79"/>
    </row>
    <row r="796" spans="1:37"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c r="AJ796" s="79"/>
      <c r="AK796" s="79"/>
    </row>
    <row r="797" spans="1:37"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row>
    <row r="798" spans="1:37"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c r="AJ798" s="79"/>
      <c r="AK798" s="79"/>
    </row>
    <row r="799" spans="1:37"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row>
    <row r="800" spans="1:37"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c r="AJ800" s="79"/>
      <c r="AK800" s="79"/>
    </row>
    <row r="801" spans="1:37"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row>
    <row r="802" spans="1:37"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row>
    <row r="803" spans="1:37"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row>
    <row r="804" spans="1:37"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row>
    <row r="805" spans="1:37"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c r="AJ805" s="79"/>
      <c r="AK805" s="79"/>
    </row>
    <row r="806" spans="1:37"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c r="AJ806" s="79"/>
      <c r="AK806" s="79"/>
    </row>
    <row r="807" spans="1:37"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c r="AJ807" s="79"/>
      <c r="AK807" s="79"/>
    </row>
    <row r="808" spans="1:37"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row>
    <row r="809" spans="1:37"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row>
    <row r="810" spans="1:37"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row>
    <row r="811" spans="1:37"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row>
    <row r="812" spans="1:37"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row>
    <row r="813" spans="1:37"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c r="AJ813" s="79"/>
      <c r="AK813" s="79"/>
    </row>
    <row r="814" spans="1:37"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c r="AJ814" s="79"/>
      <c r="AK814" s="79"/>
    </row>
    <row r="815" spans="1:37"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row>
    <row r="816" spans="1:37"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row>
    <row r="817" spans="1:37"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row>
    <row r="818" spans="1:37"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row>
    <row r="819" spans="1:37"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row>
    <row r="820" spans="1:37"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c r="AJ820" s="79"/>
      <c r="AK820" s="79"/>
    </row>
    <row r="821" spans="1:37"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c r="AJ821" s="79"/>
      <c r="AK821" s="79"/>
    </row>
    <row r="822" spans="1:37"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c r="AJ822" s="79"/>
      <c r="AK822" s="79"/>
    </row>
    <row r="823" spans="1:37"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c r="AJ823" s="79"/>
      <c r="AK823" s="79"/>
    </row>
    <row r="824" spans="1:37"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row>
    <row r="825" spans="1:37"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row>
    <row r="826" spans="1:37"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c r="AJ826" s="79"/>
      <c r="AK826" s="79"/>
    </row>
    <row r="827" spans="1:37"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row>
    <row r="828" spans="1:37"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c r="AK828" s="79"/>
    </row>
    <row r="829" spans="1:37"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c r="AJ829" s="79"/>
      <c r="AK829" s="79"/>
    </row>
    <row r="830" spans="1:37"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row>
    <row r="831" spans="1:37"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row>
    <row r="832" spans="1:37"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c r="AJ832" s="79"/>
      <c r="AK832" s="79"/>
    </row>
    <row r="833" spans="1:37"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c r="AJ833" s="79"/>
      <c r="AK833" s="79"/>
    </row>
    <row r="834" spans="1:37"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row>
    <row r="835" spans="1:37"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row>
    <row r="836" spans="1:37"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row>
    <row r="837" spans="1:37"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c r="AJ837" s="79"/>
      <c r="AK837" s="79"/>
    </row>
    <row r="838" spans="1:37"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c r="AJ838" s="79"/>
      <c r="AK838" s="79"/>
    </row>
    <row r="839" spans="1:37"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row>
    <row r="840" spans="1:37"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c r="AJ840" s="79"/>
      <c r="AK840" s="79"/>
    </row>
    <row r="841" spans="1:37"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c r="AJ841" s="79"/>
      <c r="AK841" s="79"/>
    </row>
    <row r="842" spans="1:37"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c r="AJ842" s="79"/>
      <c r="AK842" s="79"/>
    </row>
    <row r="843" spans="1:37"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row>
    <row r="844" spans="1:37"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c r="AJ844" s="79"/>
      <c r="AK844" s="79"/>
    </row>
    <row r="845" spans="1:37"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c r="AJ845" s="79"/>
      <c r="AK845" s="79"/>
    </row>
    <row r="846" spans="1:37"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c r="AJ846" s="79"/>
      <c r="AK846" s="79"/>
    </row>
    <row r="847" spans="1:37"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c r="AJ847" s="79"/>
      <c r="AK847" s="79"/>
    </row>
    <row r="848" spans="1:37"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c r="AJ848" s="79"/>
      <c r="AK848" s="79"/>
    </row>
    <row r="849" spans="1:37"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row>
    <row r="850" spans="1:37"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c r="AJ850" s="79"/>
      <c r="AK850" s="79"/>
    </row>
    <row r="851" spans="1:37"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row>
    <row r="852" spans="1:37"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c r="AJ852" s="79"/>
      <c r="AK852" s="79"/>
    </row>
    <row r="853" spans="1:37"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row>
    <row r="854" spans="1:37"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row>
    <row r="855" spans="1:37"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c r="AJ855" s="79"/>
      <c r="AK855" s="79"/>
    </row>
    <row r="856" spans="1:37"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c r="AJ856" s="79"/>
      <c r="AK856" s="79"/>
    </row>
    <row r="857" spans="1:37"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row>
    <row r="858" spans="1:37"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row>
    <row r="859" spans="1:37"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row>
    <row r="860" spans="1:37"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row>
    <row r="861" spans="1:37"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c r="AJ861" s="79"/>
      <c r="AK861" s="79"/>
    </row>
    <row r="862" spans="1:37"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c r="AJ862" s="79"/>
      <c r="AK862" s="79"/>
    </row>
    <row r="863" spans="1:37"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c r="AJ863" s="79"/>
      <c r="AK863" s="79"/>
    </row>
    <row r="864" spans="1:37"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c r="AJ864" s="79"/>
      <c r="AK864" s="79"/>
    </row>
    <row r="865" spans="1:37"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c r="AJ865" s="79"/>
      <c r="AK865" s="79"/>
    </row>
    <row r="866" spans="1:37"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row>
    <row r="867" spans="1:37"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c r="AJ867" s="79"/>
      <c r="AK867" s="79"/>
    </row>
    <row r="868" spans="1:37"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c r="AJ868" s="79"/>
      <c r="AK868" s="79"/>
    </row>
    <row r="869" spans="1:37"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c r="AJ869" s="79"/>
      <c r="AK869" s="79"/>
    </row>
    <row r="870" spans="1:37"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c r="AJ870" s="79"/>
      <c r="AK870" s="79"/>
    </row>
    <row r="871" spans="1:37"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c r="AJ871" s="79"/>
      <c r="AK871" s="79"/>
    </row>
    <row r="872" spans="1:37"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row>
    <row r="873" spans="1:37"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c r="AJ873" s="79"/>
      <c r="AK873" s="79"/>
    </row>
    <row r="874" spans="1:37"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row>
    <row r="875" spans="1:37"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row>
    <row r="876" spans="1:37"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c r="AJ876" s="79"/>
      <c r="AK876" s="79"/>
    </row>
    <row r="877" spans="1:37"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c r="AJ877" s="79"/>
      <c r="AK877" s="79"/>
    </row>
    <row r="878" spans="1:37"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row>
    <row r="879" spans="1:37"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c r="AJ879" s="79"/>
      <c r="AK879" s="79"/>
    </row>
    <row r="880" spans="1:37"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row>
    <row r="881" spans="1:37"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row>
    <row r="882" spans="1:37"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c r="AK882" s="79"/>
    </row>
    <row r="883" spans="1:37"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row>
    <row r="884" spans="1:37"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c r="AJ884" s="79"/>
      <c r="AK884" s="79"/>
    </row>
    <row r="885" spans="1:37"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row>
    <row r="886" spans="1:37"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row>
    <row r="887" spans="1:37"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row>
    <row r="888" spans="1:37"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c r="AJ888" s="79"/>
      <c r="AK888" s="79"/>
    </row>
    <row r="889" spans="1:37"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row>
    <row r="890" spans="1:37"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c r="AJ890" s="79"/>
      <c r="AK890" s="79"/>
    </row>
    <row r="891" spans="1:37"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row>
    <row r="892" spans="1:37"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c r="AJ892" s="79"/>
      <c r="AK892" s="79"/>
    </row>
    <row r="893" spans="1:37"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c r="AJ893" s="79"/>
      <c r="AK893" s="79"/>
    </row>
    <row r="894" spans="1:37"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c r="AJ894" s="79"/>
      <c r="AK894" s="79"/>
    </row>
    <row r="895" spans="1:37"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c r="AJ895" s="79"/>
      <c r="AK895" s="79"/>
    </row>
    <row r="896" spans="1:37"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c r="AJ896" s="79"/>
      <c r="AK896" s="79"/>
    </row>
    <row r="897" spans="1:37"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c r="AJ897" s="79"/>
      <c r="AK897" s="79"/>
    </row>
    <row r="898" spans="1:37"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c r="AJ898" s="79"/>
      <c r="AK898" s="79"/>
    </row>
    <row r="899" spans="1:37"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c r="AJ899" s="79"/>
      <c r="AK899" s="79"/>
    </row>
    <row r="900" spans="1:37"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c r="AJ900" s="79"/>
      <c r="AK900" s="79"/>
    </row>
    <row r="901" spans="1:37"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row>
    <row r="902" spans="1:37"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c r="AJ902" s="79"/>
      <c r="AK902" s="79"/>
    </row>
    <row r="903" spans="1:37"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row>
    <row r="904" spans="1:37"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row>
    <row r="905" spans="1:37"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c r="AJ905" s="79"/>
      <c r="AK905" s="79"/>
    </row>
    <row r="906" spans="1:37"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c r="AJ906" s="79"/>
      <c r="AK906" s="79"/>
    </row>
    <row r="907" spans="1:37"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row>
    <row r="908" spans="1:37"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c r="AJ908" s="79"/>
      <c r="AK908" s="79"/>
    </row>
    <row r="909" spans="1:37"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c r="AJ909" s="79"/>
      <c r="AK909" s="79"/>
    </row>
    <row r="910" spans="1:37"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c r="AJ910" s="79"/>
      <c r="AK910" s="79"/>
    </row>
    <row r="911" spans="1:37"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row>
    <row r="912" spans="1:37"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row>
    <row r="913" spans="1:37"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c r="AJ913" s="79"/>
      <c r="AK913" s="79"/>
    </row>
    <row r="914" spans="1:37"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c r="AJ914" s="79"/>
      <c r="AK914" s="79"/>
    </row>
    <row r="915" spans="1:37"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c r="AJ915" s="79"/>
      <c r="AK915" s="79"/>
    </row>
    <row r="916" spans="1:37"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c r="AJ916" s="79"/>
      <c r="AK916" s="79"/>
    </row>
    <row r="917" spans="1:37"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c r="AJ917" s="79"/>
      <c r="AK917" s="79"/>
    </row>
    <row r="918" spans="1:37"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c r="AJ918" s="79"/>
      <c r="AK918" s="79"/>
    </row>
    <row r="919" spans="1:37"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c r="AJ919" s="79"/>
      <c r="AK919" s="79"/>
    </row>
    <row r="920" spans="1:37"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c r="AJ920" s="79"/>
      <c r="AK920" s="79"/>
    </row>
    <row r="921" spans="1:37"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c r="AJ921" s="79"/>
      <c r="AK921" s="79"/>
    </row>
    <row r="922" spans="1:37"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c r="AJ922" s="79"/>
      <c r="AK922" s="79"/>
    </row>
    <row r="923" spans="1:37"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c r="AJ923" s="79"/>
      <c r="AK923" s="79"/>
    </row>
    <row r="924" spans="1:37"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row>
    <row r="925" spans="1:37"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c r="AJ925" s="79"/>
      <c r="AK925" s="79"/>
    </row>
    <row r="926" spans="1:37"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c r="AJ926" s="79"/>
      <c r="AK926" s="79"/>
    </row>
    <row r="927" spans="1:37"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c r="AJ927" s="79"/>
      <c r="AK927" s="79"/>
    </row>
    <row r="928" spans="1:37"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c r="AJ928" s="79"/>
      <c r="AK928" s="79"/>
    </row>
    <row r="929" spans="1:37"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c r="AJ929" s="79"/>
      <c r="AK929" s="79"/>
    </row>
    <row r="930" spans="1:37"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row>
    <row r="931" spans="1:37"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c r="AJ931" s="79"/>
      <c r="AK931" s="79"/>
    </row>
    <row r="932" spans="1:37"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c r="AJ932" s="79"/>
      <c r="AK932" s="79"/>
    </row>
    <row r="933" spans="1:37"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c r="AJ933" s="79"/>
      <c r="AK933" s="79"/>
    </row>
    <row r="934" spans="1:37"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c r="AJ934" s="79"/>
      <c r="AK934" s="79"/>
    </row>
    <row r="935" spans="1:37"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row>
    <row r="936" spans="1:37"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c r="AJ936" s="79"/>
      <c r="AK936" s="79"/>
    </row>
    <row r="937" spans="1:37"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c r="AJ937" s="79"/>
      <c r="AK937" s="79"/>
    </row>
    <row r="938" spans="1:37"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c r="AJ938" s="79"/>
      <c r="AK938" s="79"/>
    </row>
    <row r="939" spans="1:37"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c r="AJ939" s="79"/>
      <c r="AK939" s="79"/>
    </row>
    <row r="940" spans="1:37"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c r="AJ940" s="79"/>
      <c r="AK940" s="79"/>
    </row>
    <row r="941" spans="1:37"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c r="AJ941" s="79"/>
      <c r="AK941" s="79"/>
    </row>
    <row r="942" spans="1:37"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c r="AJ942" s="79"/>
      <c r="AK942" s="79"/>
    </row>
    <row r="943" spans="1:37"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c r="AJ943" s="79"/>
      <c r="AK943" s="79"/>
    </row>
    <row r="944" spans="1:37"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c r="AJ944" s="79"/>
      <c r="AK944" s="79"/>
    </row>
    <row r="945" spans="1:37"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c r="AJ945" s="79"/>
      <c r="AK945" s="79"/>
    </row>
    <row r="946" spans="1:37"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c r="AJ946" s="79"/>
      <c r="AK946" s="79"/>
    </row>
    <row r="947" spans="1:37"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c r="AJ947" s="79"/>
      <c r="AK947" s="79"/>
    </row>
    <row r="948" spans="1:37"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c r="AJ948" s="79"/>
      <c r="AK948" s="79"/>
    </row>
    <row r="949" spans="1:37"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row>
    <row r="950" spans="1:37"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row>
    <row r="951" spans="1:37"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row>
    <row r="952" spans="1:37"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c r="AJ952" s="79"/>
      <c r="AK952" s="79"/>
    </row>
    <row r="953" spans="1:37"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row>
    <row r="954" spans="1:37"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row>
    <row r="955" spans="1:37"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c r="AJ955" s="79"/>
      <c r="AK955" s="79"/>
    </row>
    <row r="956" spans="1:37"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row>
    <row r="957" spans="1:37"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c r="AK957" s="79"/>
    </row>
    <row r="958" spans="1:37"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c r="AJ958" s="79"/>
      <c r="AK958" s="79"/>
    </row>
    <row r="959" spans="1:37"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c r="AJ959" s="79"/>
      <c r="AK959" s="79"/>
    </row>
    <row r="960" spans="1:37"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c r="AJ960" s="79"/>
      <c r="AK960" s="79"/>
    </row>
    <row r="961" spans="1:37"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c r="AJ961" s="79"/>
      <c r="AK961" s="79"/>
    </row>
    <row r="962" spans="1:37"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c r="AJ962" s="79"/>
      <c r="AK962" s="79"/>
    </row>
    <row r="963" spans="1:37"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c r="AJ963" s="79"/>
      <c r="AK963" s="79"/>
    </row>
    <row r="964" spans="1:37"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row>
    <row r="965" spans="1:37"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c r="AJ965" s="79"/>
      <c r="AK965" s="79"/>
    </row>
    <row r="966" spans="1:37"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row>
    <row r="967" spans="1:37"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c r="AJ967" s="79"/>
      <c r="AK967" s="79"/>
    </row>
    <row r="968" spans="1:37"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c r="AJ968" s="79"/>
      <c r="AK968" s="79"/>
    </row>
    <row r="969" spans="1:37"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c r="AJ969" s="79"/>
      <c r="AK969" s="79"/>
    </row>
    <row r="970" spans="1:37"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c r="AJ970" s="79"/>
      <c r="AK970" s="79"/>
    </row>
    <row r="971" spans="1:37"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c r="AJ971" s="79"/>
      <c r="AK971" s="79"/>
    </row>
    <row r="972" spans="1:37"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c r="AJ972" s="79"/>
      <c r="AK972" s="79"/>
    </row>
    <row r="973" spans="1:37"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c r="AJ973" s="79"/>
      <c r="AK973" s="79"/>
    </row>
    <row r="974" spans="1:37"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c r="AJ974" s="79"/>
      <c r="AK974" s="79"/>
    </row>
    <row r="975" spans="1:37"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row>
    <row r="976" spans="1:37"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c r="AJ976" s="79"/>
      <c r="AK976" s="79"/>
    </row>
    <row r="977" spans="1:37"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c r="AJ977" s="79"/>
      <c r="AK977" s="79"/>
    </row>
    <row r="978" spans="1:37"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c r="AJ978" s="79"/>
      <c r="AK978" s="79"/>
    </row>
    <row r="979" spans="1:37"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row>
    <row r="980" spans="1:37"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c r="AJ980" s="79"/>
      <c r="AK980" s="79"/>
    </row>
    <row r="981" spans="1:37"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c r="AJ981" s="79"/>
      <c r="AK981" s="79"/>
    </row>
    <row r="982" spans="1:37"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row>
    <row r="983" spans="1:37"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row>
    <row r="984" spans="1:37"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row>
    <row r="985" spans="1:37"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row>
    <row r="986" spans="1:37"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row>
    <row r="987" spans="1:37"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row>
    <row r="988" spans="1:37"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row>
    <row r="989" spans="1:37"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row>
    <row r="990" spans="1:37"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c r="AJ990" s="79"/>
      <c r="AK990" s="79"/>
    </row>
    <row r="991" spans="1:37"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row>
    <row r="992" spans="1:37"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c r="AJ992" s="79"/>
      <c r="AK992" s="79"/>
    </row>
    <row r="993" spans="1:37"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row>
    <row r="994" spans="1:37"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c r="AJ994" s="79"/>
      <c r="AK994" s="79"/>
    </row>
    <row r="995" spans="1:37"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row>
    <row r="996" spans="1:37"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row>
    <row r="997" spans="1:37"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row>
    <row r="998" spans="1:37"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row>
    <row r="999" spans="1:37"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c r="AJ999" s="79"/>
      <c r="AK999" s="79"/>
    </row>
    <row r="1000" spans="1:37"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row>
  </sheetData>
  <mergeCells count="175">
    <mergeCell ref="A1:A4"/>
    <mergeCell ref="B1:H2"/>
    <mergeCell ref="I1:L1"/>
    <mergeCell ref="M1:N4"/>
    <mergeCell ref="I2:L2"/>
    <mergeCell ref="B3:H4"/>
    <mergeCell ref="I3:L3"/>
    <mergeCell ref="I4:L4"/>
    <mergeCell ref="O8:P8"/>
    <mergeCell ref="B9:F9"/>
    <mergeCell ref="K9:M9"/>
    <mergeCell ref="B10:F10"/>
    <mergeCell ref="K10:M10"/>
    <mergeCell ref="B11:F11"/>
    <mergeCell ref="K11:M11"/>
    <mergeCell ref="A5:N5"/>
    <mergeCell ref="A6:N6"/>
    <mergeCell ref="B7:N7"/>
    <mergeCell ref="B8:F8"/>
    <mergeCell ref="G8:I13"/>
    <mergeCell ref="J8:N8"/>
    <mergeCell ref="B12:F12"/>
    <mergeCell ref="K12:M12"/>
    <mergeCell ref="B13:F13"/>
    <mergeCell ref="K13:M13"/>
    <mergeCell ref="J14:K15"/>
    <mergeCell ref="L14:N15"/>
    <mergeCell ref="A17:A18"/>
    <mergeCell ref="C17:C18"/>
    <mergeCell ref="J17:J18"/>
    <mergeCell ref="K17:K18"/>
    <mergeCell ref="L17:L18"/>
    <mergeCell ref="M17:M18"/>
    <mergeCell ref="N17:N18"/>
    <mergeCell ref="A14:A16"/>
    <mergeCell ref="B14:B16"/>
    <mergeCell ref="C14:C16"/>
    <mergeCell ref="D14:D16"/>
    <mergeCell ref="E14:E16"/>
    <mergeCell ref="F14:I15"/>
    <mergeCell ref="N19:N20"/>
    <mergeCell ref="A21:A22"/>
    <mergeCell ref="C21:C22"/>
    <mergeCell ref="J21:J22"/>
    <mergeCell ref="K21:K22"/>
    <mergeCell ref="L21:L22"/>
    <mergeCell ref="M21:M22"/>
    <mergeCell ref="N21:N22"/>
    <mergeCell ref="A19:A20"/>
    <mergeCell ref="C19:C20"/>
    <mergeCell ref="J19:J20"/>
    <mergeCell ref="K19:K20"/>
    <mergeCell ref="L19:L20"/>
    <mergeCell ref="M19:M20"/>
    <mergeCell ref="N23:N24"/>
    <mergeCell ref="A25:A26"/>
    <mergeCell ref="C25:C26"/>
    <mergeCell ref="J25:J26"/>
    <mergeCell ref="K25:K26"/>
    <mergeCell ref="L25:L26"/>
    <mergeCell ref="M25:M26"/>
    <mergeCell ref="N25:N26"/>
    <mergeCell ref="A23:A24"/>
    <mergeCell ref="C23:C24"/>
    <mergeCell ref="J23:J24"/>
    <mergeCell ref="K23:K24"/>
    <mergeCell ref="L23:L24"/>
    <mergeCell ref="M23:M24"/>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N31:N32"/>
    <mergeCell ref="A33:A34"/>
    <mergeCell ref="C33:C34"/>
    <mergeCell ref="J33:J34"/>
    <mergeCell ref="K33:K34"/>
    <mergeCell ref="L33:L34"/>
    <mergeCell ref="M33:M34"/>
    <mergeCell ref="N33:N34"/>
    <mergeCell ref="A31:A32"/>
    <mergeCell ref="C31:C32"/>
    <mergeCell ref="J31:J32"/>
    <mergeCell ref="K31:K32"/>
    <mergeCell ref="L31:L32"/>
    <mergeCell ref="M31:M32"/>
    <mergeCell ref="N35:N36"/>
    <mergeCell ref="A37:A38"/>
    <mergeCell ref="C37:C38"/>
    <mergeCell ref="J37:J38"/>
    <mergeCell ref="K37:K38"/>
    <mergeCell ref="L37:L38"/>
    <mergeCell ref="M37:M38"/>
    <mergeCell ref="N37:N38"/>
    <mergeCell ref="A35:A36"/>
    <mergeCell ref="C35:C36"/>
    <mergeCell ref="J35:J36"/>
    <mergeCell ref="K35:K36"/>
    <mergeCell ref="L35:L36"/>
    <mergeCell ref="M35:M36"/>
    <mergeCell ref="N39:N40"/>
    <mergeCell ref="A41:A42"/>
    <mergeCell ref="C41:C42"/>
    <mergeCell ref="J41:J42"/>
    <mergeCell ref="K41:K42"/>
    <mergeCell ref="L41:L42"/>
    <mergeCell ref="M41:M42"/>
    <mergeCell ref="N41:N42"/>
    <mergeCell ref="A39:A40"/>
    <mergeCell ref="C39:C40"/>
    <mergeCell ref="J39:J40"/>
    <mergeCell ref="K39:K40"/>
    <mergeCell ref="L39:L40"/>
    <mergeCell ref="M39:M40"/>
    <mergeCell ref="N43:N44"/>
    <mergeCell ref="A45:A46"/>
    <mergeCell ref="C45:C46"/>
    <mergeCell ref="J45:J46"/>
    <mergeCell ref="K45:K46"/>
    <mergeCell ref="L45:L46"/>
    <mergeCell ref="M45:M46"/>
    <mergeCell ref="N45:N46"/>
    <mergeCell ref="A43:A44"/>
    <mergeCell ref="C43:C44"/>
    <mergeCell ref="J43:J44"/>
    <mergeCell ref="K43:K44"/>
    <mergeCell ref="L43:L44"/>
    <mergeCell ref="M43:M44"/>
    <mergeCell ref="A47:A48"/>
    <mergeCell ref="C47:C48"/>
    <mergeCell ref="B50:D50"/>
    <mergeCell ref="E50:H50"/>
    <mergeCell ref="J50:N50"/>
    <mergeCell ref="A51:A52"/>
    <mergeCell ref="B51:D52"/>
    <mergeCell ref="E51:G52"/>
    <mergeCell ref="J51:N70"/>
    <mergeCell ref="A53:A54"/>
    <mergeCell ref="A59:A60"/>
    <mergeCell ref="B59:D60"/>
    <mergeCell ref="E59:G60"/>
    <mergeCell ref="A61:A62"/>
    <mergeCell ref="B61:D62"/>
    <mergeCell ref="E61:G62"/>
    <mergeCell ref="B53:D54"/>
    <mergeCell ref="E53:G54"/>
    <mergeCell ref="A55:A56"/>
    <mergeCell ref="B55:D56"/>
    <mergeCell ref="E55:G56"/>
    <mergeCell ref="A57:A58"/>
    <mergeCell ref="B57:D58"/>
    <mergeCell ref="E57:G58"/>
    <mergeCell ref="A71:N71"/>
    <mergeCell ref="A67:A68"/>
    <mergeCell ref="B67:D68"/>
    <mergeCell ref="E67:G68"/>
    <mergeCell ref="A69:A70"/>
    <mergeCell ref="B69:D70"/>
    <mergeCell ref="E69:G70"/>
    <mergeCell ref="A63:A64"/>
    <mergeCell ref="B63:D64"/>
    <mergeCell ref="E63:G64"/>
    <mergeCell ref="A65:A66"/>
    <mergeCell ref="B65:D66"/>
    <mergeCell ref="E65:G66"/>
  </mergeCells>
  <pageMargins left="0.7" right="0.7" top="0.75" bottom="0.75" header="0.3" footer="0.3"/>
  <drawing r:id="rId1"/>
  <legacyDrawing r:id="rId2"/>
  <oleObjects>
    <mc:AlternateContent xmlns:mc="http://schemas.openxmlformats.org/markup-compatibility/2006">
      <mc:Choice Requires="x14">
        <oleObject shapeId="49153" r:id="rId3">
          <objectPr defaultSize="0" autoPict="0" r:id="rId4">
            <anchor moveWithCells="1" sizeWithCells="1">
              <from>
                <xdr:col>0</xdr:col>
                <xdr:colOff>695325</xdr:colOff>
                <xdr:row>0</xdr:row>
                <xdr:rowOff>228600</xdr:rowOff>
              </from>
              <to>
                <xdr:col>0</xdr:col>
                <xdr:colOff>4114800</xdr:colOff>
                <xdr:row>3</xdr:row>
                <xdr:rowOff>19050</xdr:rowOff>
              </to>
            </anchor>
          </objectPr>
        </oleObject>
      </mc:Choice>
      <mc:Fallback>
        <oleObject shapeId="49153" r:id="rId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A3" zoomScale="70" zoomScaleNormal="70" workbookViewId="0">
      <selection activeCell="E34" sqref="E34"/>
    </sheetView>
  </sheetViews>
  <sheetFormatPr baseColWidth="10" defaultColWidth="14.42578125" defaultRowHeight="15"/>
  <cols>
    <col min="1" max="1" width="67" customWidth="1"/>
    <col min="2" max="2" width="10.28515625" customWidth="1"/>
    <col min="3" max="3" width="17.7109375" customWidth="1"/>
    <col min="4" max="4" width="10" customWidth="1"/>
    <col min="5" max="5" width="20.7109375" customWidth="1"/>
    <col min="6" max="6" width="23.28515625" customWidth="1"/>
    <col min="7" max="7" width="8" customWidth="1"/>
    <col min="8" max="8" width="13.42578125" customWidth="1"/>
    <col min="9" max="9" width="15.85546875" customWidth="1"/>
    <col min="10" max="10" width="15.5703125" customWidth="1"/>
    <col min="11" max="11" width="14.85546875" customWidth="1"/>
    <col min="12" max="12" width="12.42578125" customWidth="1"/>
    <col min="13" max="13" width="16.5703125" customWidth="1"/>
    <col min="14" max="14" width="17.28515625" customWidth="1"/>
    <col min="15" max="34" width="12.5703125" customWidth="1"/>
  </cols>
  <sheetData>
    <row r="1" spans="1:34" ht="15.75">
      <c r="A1" s="320"/>
      <c r="B1" s="321" t="s">
        <v>320</v>
      </c>
      <c r="C1" s="277"/>
      <c r="D1" s="277"/>
      <c r="E1" s="277"/>
      <c r="F1" s="277"/>
      <c r="G1" s="277"/>
      <c r="H1" s="278"/>
      <c r="I1" s="312" t="s">
        <v>321</v>
      </c>
      <c r="J1" s="274"/>
      <c r="K1" s="274"/>
      <c r="L1" s="275"/>
      <c r="M1" s="322"/>
      <c r="N1" s="278"/>
      <c r="O1" s="79"/>
      <c r="P1" s="79"/>
      <c r="Q1" s="79"/>
      <c r="R1" s="79"/>
      <c r="S1" s="79"/>
      <c r="T1" s="79"/>
      <c r="U1" s="79"/>
      <c r="V1" s="79"/>
      <c r="W1" s="79"/>
      <c r="X1" s="79"/>
      <c r="Y1" s="79"/>
      <c r="Z1" s="79"/>
      <c r="AA1" s="79"/>
      <c r="AB1" s="79"/>
      <c r="AC1" s="79"/>
      <c r="AD1" s="79"/>
      <c r="AE1" s="79"/>
      <c r="AF1" s="79"/>
      <c r="AG1" s="79"/>
      <c r="AH1" s="79"/>
    </row>
    <row r="2" spans="1:34" ht="15.75">
      <c r="A2" s="299"/>
      <c r="B2" s="279"/>
      <c r="C2" s="280"/>
      <c r="D2" s="280"/>
      <c r="E2" s="280"/>
      <c r="F2" s="280"/>
      <c r="G2" s="280"/>
      <c r="H2" s="281"/>
      <c r="I2" s="312" t="s">
        <v>322</v>
      </c>
      <c r="J2" s="274"/>
      <c r="K2" s="274"/>
      <c r="L2" s="275"/>
      <c r="M2" s="291"/>
      <c r="N2" s="293"/>
      <c r="O2" s="79"/>
      <c r="P2" s="79"/>
      <c r="Q2" s="79"/>
      <c r="R2" s="79"/>
      <c r="S2" s="79"/>
      <c r="T2" s="79"/>
      <c r="U2" s="79"/>
      <c r="V2" s="79"/>
      <c r="W2" s="79"/>
      <c r="X2" s="79"/>
      <c r="Y2" s="79"/>
      <c r="Z2" s="79"/>
      <c r="AA2" s="79"/>
      <c r="AB2" s="79"/>
      <c r="AC2" s="79"/>
      <c r="AD2" s="79"/>
      <c r="AE2" s="79"/>
      <c r="AF2" s="79"/>
      <c r="AG2" s="79"/>
      <c r="AH2" s="79"/>
    </row>
    <row r="3" spans="1:34" ht="15.75">
      <c r="A3" s="299"/>
      <c r="B3" s="321" t="s">
        <v>323</v>
      </c>
      <c r="C3" s="277"/>
      <c r="D3" s="277"/>
      <c r="E3" s="277"/>
      <c r="F3" s="277"/>
      <c r="G3" s="277"/>
      <c r="H3" s="278"/>
      <c r="I3" s="312" t="s">
        <v>324</v>
      </c>
      <c r="J3" s="274"/>
      <c r="K3" s="274"/>
      <c r="L3" s="275"/>
      <c r="M3" s="291"/>
      <c r="N3" s="293"/>
      <c r="O3" s="79"/>
      <c r="P3" s="79"/>
      <c r="Q3" s="79"/>
      <c r="R3" s="79"/>
      <c r="S3" s="79"/>
      <c r="T3" s="79"/>
      <c r="U3" s="79"/>
      <c r="V3" s="79"/>
      <c r="W3" s="79"/>
      <c r="X3" s="79"/>
      <c r="Y3" s="79"/>
      <c r="Z3" s="79"/>
      <c r="AA3" s="79"/>
      <c r="AB3" s="79"/>
      <c r="AC3" s="79"/>
      <c r="AD3" s="79"/>
      <c r="AE3" s="79"/>
      <c r="AF3" s="79"/>
      <c r="AG3" s="79"/>
      <c r="AH3" s="79"/>
    </row>
    <row r="4" spans="1:34" ht="21.75" customHeight="1">
      <c r="A4" s="284"/>
      <c r="B4" s="279"/>
      <c r="C4" s="280"/>
      <c r="D4" s="280"/>
      <c r="E4" s="280"/>
      <c r="F4" s="280"/>
      <c r="G4" s="280"/>
      <c r="H4" s="281"/>
      <c r="I4" s="312" t="s">
        <v>325</v>
      </c>
      <c r="J4" s="274"/>
      <c r="K4" s="274"/>
      <c r="L4" s="275"/>
      <c r="M4" s="279"/>
      <c r="N4" s="281"/>
      <c r="O4" s="79"/>
      <c r="P4" s="79"/>
      <c r="Q4" s="79"/>
      <c r="R4" s="79"/>
      <c r="S4" s="79"/>
      <c r="T4" s="79"/>
      <c r="U4" s="79"/>
      <c r="V4" s="79"/>
      <c r="W4" s="79"/>
      <c r="X4" s="79"/>
      <c r="Y4" s="79"/>
      <c r="Z4" s="79"/>
      <c r="AA4" s="79"/>
      <c r="AB4" s="79"/>
      <c r="AC4" s="79"/>
      <c r="AD4" s="79"/>
      <c r="AE4" s="79"/>
      <c r="AF4" s="79"/>
      <c r="AG4" s="79"/>
      <c r="AH4" s="79"/>
    </row>
    <row r="5" spans="1:34" ht="15.75">
      <c r="A5" s="344"/>
      <c r="B5" s="292"/>
      <c r="C5" s="292"/>
      <c r="D5" s="292"/>
      <c r="E5" s="292"/>
      <c r="F5" s="292"/>
      <c r="G5" s="292"/>
      <c r="H5" s="292"/>
      <c r="I5" s="292"/>
      <c r="J5" s="292"/>
      <c r="K5" s="292"/>
      <c r="L5" s="292"/>
      <c r="M5" s="292"/>
      <c r="N5" s="292"/>
      <c r="O5" s="79"/>
      <c r="P5" s="79"/>
      <c r="Q5" s="79"/>
      <c r="R5" s="79"/>
      <c r="S5" s="79"/>
      <c r="T5" s="79"/>
      <c r="U5" s="79"/>
      <c r="V5" s="79"/>
      <c r="W5" s="79"/>
      <c r="X5" s="79"/>
      <c r="Y5" s="79"/>
      <c r="Z5" s="79"/>
      <c r="AA5" s="79"/>
      <c r="AB5" s="79"/>
      <c r="AC5" s="79"/>
      <c r="AD5" s="79"/>
      <c r="AE5" s="79"/>
      <c r="AF5" s="79"/>
      <c r="AG5" s="79"/>
      <c r="AH5" s="79"/>
    </row>
    <row r="6" spans="1:34" ht="15.75">
      <c r="A6" s="312" t="s">
        <v>326</v>
      </c>
      <c r="B6" s="274"/>
      <c r="C6" s="274"/>
      <c r="D6" s="274"/>
      <c r="E6" s="274"/>
      <c r="F6" s="274"/>
      <c r="G6" s="274"/>
      <c r="H6" s="274"/>
      <c r="I6" s="274"/>
      <c r="J6" s="274"/>
      <c r="K6" s="274"/>
      <c r="L6" s="274"/>
      <c r="M6" s="274"/>
      <c r="N6" s="275"/>
      <c r="O6" s="79"/>
      <c r="P6" s="79"/>
      <c r="Q6" s="79"/>
      <c r="R6" s="79"/>
      <c r="S6" s="79"/>
      <c r="T6" s="79"/>
      <c r="U6" s="79"/>
      <c r="V6" s="79"/>
      <c r="W6" s="79"/>
      <c r="X6" s="79"/>
      <c r="Y6" s="79"/>
      <c r="Z6" s="79"/>
      <c r="AA6" s="79"/>
      <c r="AB6" s="79"/>
      <c r="AC6" s="79"/>
      <c r="AD6" s="79"/>
      <c r="AE6" s="79"/>
      <c r="AF6" s="79"/>
      <c r="AG6" s="79"/>
      <c r="AH6" s="79"/>
    </row>
    <row r="7" spans="1:34" ht="15.75">
      <c r="A7" s="80" t="s">
        <v>286</v>
      </c>
      <c r="B7" s="312" t="s">
        <v>552</v>
      </c>
      <c r="C7" s="274"/>
      <c r="D7" s="274"/>
      <c r="E7" s="274"/>
      <c r="F7" s="274"/>
      <c r="G7" s="274"/>
      <c r="H7" s="274"/>
      <c r="I7" s="274"/>
      <c r="J7" s="274"/>
      <c r="K7" s="274"/>
      <c r="L7" s="274"/>
      <c r="M7" s="274"/>
      <c r="N7" s="275"/>
      <c r="O7" s="79"/>
      <c r="P7" s="79"/>
      <c r="Q7" s="79"/>
      <c r="R7" s="79"/>
      <c r="S7" s="79"/>
      <c r="T7" s="79"/>
      <c r="U7" s="79"/>
      <c r="V7" s="79"/>
      <c r="W7" s="79"/>
      <c r="X7" s="79"/>
      <c r="Y7" s="79"/>
      <c r="Z7" s="79"/>
      <c r="AA7" s="79"/>
      <c r="AB7" s="79"/>
      <c r="AC7" s="79"/>
      <c r="AD7" s="79"/>
      <c r="AE7" s="79"/>
      <c r="AF7" s="79"/>
      <c r="AG7" s="79"/>
      <c r="AH7" s="79"/>
    </row>
    <row r="8" spans="1:34" ht="15.75">
      <c r="A8" s="81" t="s">
        <v>32</v>
      </c>
      <c r="B8" s="313" t="s">
        <v>33</v>
      </c>
      <c r="C8" s="274"/>
      <c r="D8" s="274"/>
      <c r="E8" s="274"/>
      <c r="F8" s="275"/>
      <c r="G8" s="314" t="s">
        <v>432</v>
      </c>
      <c r="H8" s="277"/>
      <c r="I8" s="278"/>
      <c r="J8" s="315" t="s">
        <v>31</v>
      </c>
      <c r="K8" s="274"/>
      <c r="L8" s="274"/>
      <c r="M8" s="274"/>
      <c r="N8" s="275"/>
      <c r="O8" s="79"/>
      <c r="P8" s="79"/>
      <c r="Q8" s="79"/>
      <c r="R8" s="79"/>
      <c r="S8" s="79"/>
      <c r="T8" s="79"/>
      <c r="U8" s="79"/>
      <c r="V8" s="79"/>
      <c r="W8" s="79"/>
      <c r="X8" s="79"/>
      <c r="Y8" s="79"/>
      <c r="Z8" s="79"/>
      <c r="AA8" s="79"/>
      <c r="AB8" s="79"/>
      <c r="AC8" s="79"/>
      <c r="AD8" s="79"/>
      <c r="AE8" s="79"/>
      <c r="AF8" s="79"/>
      <c r="AG8" s="79"/>
      <c r="AH8" s="79"/>
    </row>
    <row r="9" spans="1:34" ht="20.25" customHeight="1">
      <c r="A9" s="82" t="s">
        <v>30</v>
      </c>
      <c r="B9" s="343" t="s">
        <v>328</v>
      </c>
      <c r="C9" s="274"/>
      <c r="D9" s="274"/>
      <c r="E9" s="274"/>
      <c r="F9" s="275"/>
      <c r="G9" s="291"/>
      <c r="H9" s="292"/>
      <c r="I9" s="293"/>
      <c r="J9" s="83" t="s">
        <v>29</v>
      </c>
      <c r="K9" s="305" t="s">
        <v>28</v>
      </c>
      <c r="L9" s="274"/>
      <c r="M9" s="275"/>
      <c r="N9" s="83" t="s">
        <v>27</v>
      </c>
      <c r="O9" s="79"/>
      <c r="P9" s="79"/>
      <c r="Q9" s="79"/>
      <c r="R9" s="79"/>
      <c r="S9" s="79"/>
      <c r="T9" s="79"/>
      <c r="U9" s="79"/>
      <c r="V9" s="79"/>
      <c r="W9" s="79"/>
      <c r="X9" s="79"/>
      <c r="Y9" s="79"/>
      <c r="Z9" s="79"/>
      <c r="AA9" s="79"/>
      <c r="AB9" s="79"/>
      <c r="AC9" s="79"/>
      <c r="AD9" s="79"/>
      <c r="AE9" s="79"/>
      <c r="AF9" s="79"/>
      <c r="AG9" s="79"/>
      <c r="AH9" s="79"/>
    </row>
    <row r="10" spans="1:34" ht="27" customHeight="1">
      <c r="A10" s="85" t="s">
        <v>26</v>
      </c>
      <c r="B10" s="304" t="s">
        <v>405</v>
      </c>
      <c r="C10" s="274"/>
      <c r="D10" s="274"/>
      <c r="E10" s="274"/>
      <c r="F10" s="275"/>
      <c r="G10" s="291"/>
      <c r="H10" s="292"/>
      <c r="I10" s="293"/>
      <c r="J10" s="86"/>
      <c r="K10" s="306"/>
      <c r="L10" s="274"/>
      <c r="M10" s="275"/>
      <c r="N10" s="87"/>
      <c r="O10" s="79"/>
      <c r="P10" s="79"/>
      <c r="Q10" s="79"/>
      <c r="R10" s="79"/>
      <c r="S10" s="79"/>
      <c r="T10" s="79"/>
      <c r="U10" s="79"/>
      <c r="V10" s="79"/>
      <c r="W10" s="79"/>
      <c r="X10" s="79"/>
      <c r="Y10" s="79"/>
      <c r="Z10" s="79"/>
      <c r="AA10" s="79"/>
      <c r="AB10" s="79"/>
      <c r="AC10" s="79"/>
      <c r="AD10" s="79"/>
      <c r="AE10" s="79"/>
      <c r="AF10" s="79"/>
      <c r="AG10" s="79"/>
      <c r="AH10" s="79"/>
    </row>
    <row r="11" spans="1:34" ht="15.75">
      <c r="A11" s="90" t="s">
        <v>25</v>
      </c>
      <c r="B11" s="304" t="s">
        <v>433</v>
      </c>
      <c r="C11" s="274"/>
      <c r="D11" s="274"/>
      <c r="E11" s="274"/>
      <c r="F11" s="275"/>
      <c r="G11" s="291"/>
      <c r="H11" s="292"/>
      <c r="I11" s="293"/>
      <c r="J11" s="91"/>
      <c r="K11" s="307"/>
      <c r="L11" s="274"/>
      <c r="M11" s="275"/>
      <c r="N11" s="92"/>
      <c r="O11" s="79"/>
      <c r="P11" s="79"/>
      <c r="Q11" s="79"/>
      <c r="R11" s="79"/>
      <c r="S11" s="79"/>
      <c r="T11" s="79"/>
      <c r="U11" s="79"/>
      <c r="V11" s="79"/>
      <c r="W11" s="79"/>
      <c r="X11" s="79"/>
      <c r="Y11" s="79"/>
      <c r="Z11" s="79"/>
      <c r="AA11" s="79"/>
      <c r="AB11" s="79"/>
      <c r="AC11" s="79"/>
      <c r="AD11" s="79"/>
      <c r="AE11" s="79"/>
      <c r="AF11" s="79"/>
      <c r="AG11" s="79"/>
      <c r="AH11" s="79"/>
    </row>
    <row r="12" spans="1:34" ht="15.75">
      <c r="A12" s="94" t="s">
        <v>24</v>
      </c>
      <c r="B12" s="346">
        <v>2020730010052</v>
      </c>
      <c r="C12" s="274"/>
      <c r="D12" s="274"/>
      <c r="E12" s="274"/>
      <c r="F12" s="275"/>
      <c r="G12" s="291"/>
      <c r="H12" s="292"/>
      <c r="I12" s="293"/>
      <c r="J12" s="95"/>
      <c r="K12" s="317"/>
      <c r="L12" s="274"/>
      <c r="M12" s="275"/>
      <c r="N12" s="96"/>
      <c r="O12" s="79"/>
      <c r="P12" s="79"/>
      <c r="Q12" s="79"/>
      <c r="R12" s="79"/>
      <c r="S12" s="79"/>
      <c r="T12" s="79"/>
      <c r="U12" s="79"/>
      <c r="V12" s="79"/>
      <c r="W12" s="79"/>
      <c r="X12" s="79"/>
      <c r="Y12" s="79"/>
      <c r="Z12" s="79"/>
      <c r="AA12" s="79"/>
      <c r="AB12" s="79"/>
      <c r="AC12" s="79"/>
      <c r="AD12" s="79"/>
      <c r="AE12" s="79"/>
      <c r="AF12" s="79"/>
      <c r="AG12" s="79"/>
      <c r="AH12" s="79"/>
    </row>
    <row r="13" spans="1:34" ht="33.75" customHeight="1">
      <c r="A13" s="140" t="s">
        <v>434</v>
      </c>
      <c r="B13" s="432" t="s">
        <v>435</v>
      </c>
      <c r="C13" s="274"/>
      <c r="D13" s="274"/>
      <c r="E13" s="274"/>
      <c r="F13" s="275"/>
      <c r="G13" s="279"/>
      <c r="H13" s="280"/>
      <c r="I13" s="281"/>
      <c r="J13" s="97"/>
      <c r="K13" s="317"/>
      <c r="L13" s="274"/>
      <c r="M13" s="275"/>
      <c r="N13" s="98"/>
      <c r="O13" s="79"/>
      <c r="P13" s="79"/>
      <c r="Q13" s="79"/>
      <c r="R13" s="79"/>
      <c r="S13" s="79"/>
      <c r="T13" s="79"/>
      <c r="U13" s="79"/>
      <c r="V13" s="79"/>
      <c r="W13" s="79"/>
      <c r="X13" s="79"/>
      <c r="Y13" s="79"/>
      <c r="Z13" s="79"/>
      <c r="AA13" s="79"/>
      <c r="AB13" s="79"/>
      <c r="AC13" s="79"/>
      <c r="AD13" s="79"/>
      <c r="AE13" s="79"/>
      <c r="AF13" s="79"/>
      <c r="AG13" s="79"/>
      <c r="AH13" s="79"/>
    </row>
    <row r="14" spans="1:34" ht="15.75">
      <c r="A14" s="298" t="s">
        <v>23</v>
      </c>
      <c r="B14" s="341" t="s">
        <v>332</v>
      </c>
      <c r="C14" s="342" t="s">
        <v>21</v>
      </c>
      <c r="D14" s="342" t="s">
        <v>20</v>
      </c>
      <c r="E14" s="342" t="s">
        <v>19</v>
      </c>
      <c r="F14" s="338" t="s">
        <v>436</v>
      </c>
      <c r="G14" s="277"/>
      <c r="H14" s="277"/>
      <c r="I14" s="278"/>
      <c r="J14" s="302" t="s">
        <v>17</v>
      </c>
      <c r="K14" s="278"/>
      <c r="L14" s="308" t="s">
        <v>16</v>
      </c>
      <c r="M14" s="274"/>
      <c r="N14" s="275"/>
      <c r="O14" s="79"/>
      <c r="P14" s="79"/>
      <c r="Q14" s="79"/>
      <c r="R14" s="79"/>
      <c r="S14" s="79"/>
      <c r="T14" s="79"/>
      <c r="U14" s="79"/>
      <c r="V14" s="79"/>
      <c r="W14" s="79"/>
      <c r="X14" s="79"/>
      <c r="Y14" s="79"/>
      <c r="Z14" s="79"/>
      <c r="AA14" s="79"/>
      <c r="AB14" s="79"/>
      <c r="AC14" s="79"/>
      <c r="AD14" s="79"/>
      <c r="AE14" s="79"/>
      <c r="AF14" s="79"/>
      <c r="AG14" s="79"/>
      <c r="AH14" s="79"/>
    </row>
    <row r="15" spans="1:34" ht="15.75">
      <c r="A15" s="299"/>
      <c r="B15" s="299"/>
      <c r="C15" s="299"/>
      <c r="D15" s="299"/>
      <c r="E15" s="299"/>
      <c r="F15" s="279"/>
      <c r="G15" s="280"/>
      <c r="H15" s="280"/>
      <c r="I15" s="281"/>
      <c r="J15" s="279"/>
      <c r="K15" s="281"/>
      <c r="L15" s="301" t="s">
        <v>15</v>
      </c>
      <c r="M15" s="301" t="s">
        <v>14</v>
      </c>
      <c r="N15" s="340" t="s">
        <v>13</v>
      </c>
      <c r="O15" s="79"/>
      <c r="P15" s="79"/>
      <c r="Q15" s="79"/>
      <c r="R15" s="79"/>
      <c r="S15" s="79"/>
      <c r="T15" s="79"/>
      <c r="U15" s="79"/>
      <c r="V15" s="79"/>
      <c r="W15" s="79"/>
      <c r="X15" s="79"/>
      <c r="Y15" s="79"/>
      <c r="Z15" s="79"/>
      <c r="AA15" s="79"/>
      <c r="AB15" s="79"/>
      <c r="AC15" s="79"/>
      <c r="AD15" s="79"/>
      <c r="AE15" s="79"/>
      <c r="AF15" s="79"/>
      <c r="AG15" s="79"/>
      <c r="AH15" s="79"/>
    </row>
    <row r="16" spans="1:34" ht="30">
      <c r="A16" s="284"/>
      <c r="B16" s="284"/>
      <c r="C16" s="284"/>
      <c r="D16" s="284"/>
      <c r="E16" s="284"/>
      <c r="F16" s="179" t="s">
        <v>12</v>
      </c>
      <c r="G16" s="179" t="s">
        <v>11</v>
      </c>
      <c r="H16" s="179" t="s">
        <v>10</v>
      </c>
      <c r="I16" s="180" t="s">
        <v>9</v>
      </c>
      <c r="J16" s="181" t="s">
        <v>8</v>
      </c>
      <c r="K16" s="182" t="s">
        <v>7</v>
      </c>
      <c r="L16" s="284"/>
      <c r="M16" s="284"/>
      <c r="N16" s="284"/>
      <c r="O16" s="79"/>
      <c r="P16" s="79"/>
      <c r="Q16" s="79"/>
      <c r="R16" s="79"/>
      <c r="S16" s="79"/>
      <c r="T16" s="79"/>
      <c r="U16" s="79"/>
      <c r="V16" s="79"/>
      <c r="W16" s="79"/>
      <c r="X16" s="79"/>
      <c r="Y16" s="79"/>
      <c r="Z16" s="79"/>
      <c r="AA16" s="79"/>
      <c r="AB16" s="79"/>
      <c r="AC16" s="79"/>
      <c r="AD16" s="79"/>
      <c r="AE16" s="79"/>
      <c r="AF16" s="79"/>
      <c r="AG16" s="79"/>
      <c r="AH16" s="79"/>
    </row>
    <row r="17" spans="1:34" ht="36.75" customHeight="1">
      <c r="A17" s="283" t="s">
        <v>437</v>
      </c>
      <c r="B17" s="183" t="s">
        <v>1</v>
      </c>
      <c r="C17" s="330" t="s">
        <v>438</v>
      </c>
      <c r="D17" s="155">
        <v>1</v>
      </c>
      <c r="E17" s="109">
        <f t="shared" ref="E17:E32" si="0">F17</f>
        <v>30010000</v>
      </c>
      <c r="F17" s="109">
        <v>30010000</v>
      </c>
      <c r="G17" s="109">
        <v>0</v>
      </c>
      <c r="H17" s="109">
        <v>0</v>
      </c>
      <c r="I17" s="109">
        <v>0</v>
      </c>
      <c r="J17" s="297">
        <v>45352</v>
      </c>
      <c r="K17" s="297">
        <v>45656</v>
      </c>
      <c r="L17" s="294">
        <f t="shared" ref="L17:M17" si="1">D18/D17</f>
        <v>0</v>
      </c>
      <c r="M17" s="294">
        <f t="shared" si="1"/>
        <v>0.99966677774075308</v>
      </c>
      <c r="N17" s="331">
        <f>L17*L17/M17</f>
        <v>0</v>
      </c>
      <c r="O17" s="111"/>
      <c r="P17" s="111"/>
      <c r="Q17" s="111"/>
      <c r="R17" s="111"/>
      <c r="S17" s="111"/>
      <c r="T17" s="111"/>
      <c r="U17" s="111"/>
      <c r="V17" s="111"/>
      <c r="W17" s="111"/>
      <c r="X17" s="111"/>
      <c r="Y17" s="111"/>
      <c r="Z17" s="111"/>
      <c r="AA17" s="111"/>
      <c r="AB17" s="111"/>
      <c r="AC17" s="111"/>
      <c r="AD17" s="111"/>
      <c r="AE17" s="111"/>
      <c r="AF17" s="111"/>
      <c r="AG17" s="111"/>
      <c r="AH17" s="111"/>
    </row>
    <row r="18" spans="1:34" ht="28.5" customHeight="1">
      <c r="A18" s="284"/>
      <c r="B18" s="184" t="s">
        <v>0</v>
      </c>
      <c r="C18" s="284"/>
      <c r="D18" s="155">
        <v>0</v>
      </c>
      <c r="E18" s="109">
        <f t="shared" si="0"/>
        <v>30000000</v>
      </c>
      <c r="F18" s="109">
        <v>30000000</v>
      </c>
      <c r="G18" s="109">
        <v>0</v>
      </c>
      <c r="H18" s="109">
        <v>0</v>
      </c>
      <c r="I18" s="109">
        <v>0</v>
      </c>
      <c r="J18" s="284"/>
      <c r="K18" s="284"/>
      <c r="L18" s="284"/>
      <c r="M18" s="284"/>
      <c r="N18" s="284"/>
      <c r="O18" s="111"/>
      <c r="P18" s="111"/>
      <c r="Q18" s="111"/>
      <c r="R18" s="111"/>
      <c r="S18" s="111"/>
      <c r="T18" s="111"/>
      <c r="U18" s="111"/>
      <c r="V18" s="111"/>
      <c r="W18" s="111"/>
      <c r="X18" s="111"/>
      <c r="Y18" s="111"/>
      <c r="Z18" s="111"/>
      <c r="AA18" s="111"/>
      <c r="AB18" s="111"/>
      <c r="AC18" s="111"/>
      <c r="AD18" s="111"/>
      <c r="AE18" s="111"/>
      <c r="AF18" s="111"/>
      <c r="AG18" s="111"/>
      <c r="AH18" s="111"/>
    </row>
    <row r="19" spans="1:34" ht="34.5" customHeight="1">
      <c r="A19" s="337" t="s">
        <v>439</v>
      </c>
      <c r="B19" s="184" t="s">
        <v>1</v>
      </c>
      <c r="C19" s="330" t="s">
        <v>440</v>
      </c>
      <c r="D19" s="185">
        <v>2</v>
      </c>
      <c r="E19" s="109">
        <f t="shared" si="0"/>
        <v>35000000</v>
      </c>
      <c r="F19" s="109">
        <v>35000000</v>
      </c>
      <c r="G19" s="109">
        <v>0</v>
      </c>
      <c r="H19" s="109">
        <v>0</v>
      </c>
      <c r="I19" s="109">
        <v>0</v>
      </c>
      <c r="J19" s="297">
        <v>45407</v>
      </c>
      <c r="K19" s="297">
        <v>45656</v>
      </c>
      <c r="L19" s="294">
        <f t="shared" ref="L19:M19" si="2">D20/D19</f>
        <v>0</v>
      </c>
      <c r="M19" s="294">
        <f t="shared" si="2"/>
        <v>0.43714285714285717</v>
      </c>
      <c r="N19" s="331">
        <f>L19*L19/M19</f>
        <v>0</v>
      </c>
      <c r="O19" s="111"/>
      <c r="P19" s="111"/>
      <c r="Q19" s="111"/>
      <c r="R19" s="111"/>
      <c r="S19" s="111"/>
      <c r="T19" s="111"/>
      <c r="U19" s="111"/>
      <c r="V19" s="111"/>
      <c r="W19" s="111"/>
      <c r="X19" s="111"/>
      <c r="Y19" s="111"/>
      <c r="Z19" s="111"/>
      <c r="AA19" s="111"/>
      <c r="AB19" s="111"/>
      <c r="AC19" s="111"/>
      <c r="AD19" s="111"/>
      <c r="AE19" s="111"/>
      <c r="AF19" s="111"/>
      <c r="AG19" s="111"/>
      <c r="AH19" s="111"/>
    </row>
    <row r="20" spans="1:34" ht="34.5" customHeight="1">
      <c r="A20" s="284"/>
      <c r="B20" s="183" t="s">
        <v>0</v>
      </c>
      <c r="C20" s="284"/>
      <c r="D20" s="185">
        <v>0</v>
      </c>
      <c r="E20" s="109">
        <f t="shared" si="0"/>
        <v>15300000</v>
      </c>
      <c r="F20" s="109">
        <v>15300000</v>
      </c>
      <c r="G20" s="109">
        <v>0</v>
      </c>
      <c r="H20" s="109">
        <v>0</v>
      </c>
      <c r="I20" s="109">
        <v>0</v>
      </c>
      <c r="J20" s="284"/>
      <c r="K20" s="284"/>
      <c r="L20" s="284"/>
      <c r="M20" s="284"/>
      <c r="N20" s="284"/>
      <c r="O20" s="111"/>
      <c r="P20" s="111"/>
      <c r="Q20" s="111"/>
      <c r="R20" s="111"/>
      <c r="S20" s="111"/>
      <c r="T20" s="111"/>
      <c r="U20" s="111"/>
      <c r="V20" s="111"/>
      <c r="W20" s="111"/>
      <c r="X20" s="111"/>
      <c r="Y20" s="111"/>
      <c r="Z20" s="111"/>
      <c r="AA20" s="111"/>
      <c r="AB20" s="111"/>
      <c r="AC20" s="111"/>
      <c r="AD20" s="111"/>
      <c r="AE20" s="111"/>
      <c r="AF20" s="111"/>
      <c r="AG20" s="111"/>
      <c r="AH20" s="111"/>
    </row>
    <row r="21" spans="1:34" ht="30.75" customHeight="1">
      <c r="A21" s="337" t="s">
        <v>441</v>
      </c>
      <c r="B21" s="184" t="s">
        <v>1</v>
      </c>
      <c r="C21" s="330" t="s">
        <v>442</v>
      </c>
      <c r="D21" s="186">
        <v>1</v>
      </c>
      <c r="E21" s="109">
        <f t="shared" si="0"/>
        <v>7700000</v>
      </c>
      <c r="F21" s="109">
        <v>7700000</v>
      </c>
      <c r="G21" s="109">
        <v>0</v>
      </c>
      <c r="H21" s="109">
        <v>0</v>
      </c>
      <c r="I21" s="109">
        <v>0</v>
      </c>
      <c r="J21" s="297">
        <v>45407</v>
      </c>
      <c r="K21" s="297">
        <v>45656</v>
      </c>
      <c r="L21" s="294">
        <f t="shared" ref="L21:M21" si="3">D22/D21</f>
        <v>0</v>
      </c>
      <c r="M21" s="294">
        <f t="shared" si="3"/>
        <v>1</v>
      </c>
      <c r="N21" s="331">
        <f>L21*L21/M21</f>
        <v>0</v>
      </c>
      <c r="O21" s="111"/>
      <c r="P21" s="111"/>
      <c r="Q21" s="111"/>
      <c r="R21" s="111"/>
      <c r="S21" s="111"/>
      <c r="T21" s="111"/>
      <c r="U21" s="111"/>
      <c r="V21" s="111"/>
      <c r="W21" s="111"/>
      <c r="X21" s="111"/>
      <c r="Y21" s="111"/>
      <c r="Z21" s="111"/>
      <c r="AA21" s="111"/>
      <c r="AB21" s="111"/>
      <c r="AC21" s="111"/>
      <c r="AD21" s="111"/>
      <c r="AE21" s="111"/>
      <c r="AF21" s="111"/>
      <c r="AG21" s="111"/>
      <c r="AH21" s="111"/>
    </row>
    <row r="22" spans="1:34" ht="30.75" customHeight="1">
      <c r="A22" s="284"/>
      <c r="B22" s="183" t="s">
        <v>0</v>
      </c>
      <c r="C22" s="284"/>
      <c r="D22" s="185">
        <v>0</v>
      </c>
      <c r="E22" s="109">
        <f t="shared" si="0"/>
        <v>7700000</v>
      </c>
      <c r="F22" s="109">
        <v>7700000</v>
      </c>
      <c r="G22" s="109">
        <v>0</v>
      </c>
      <c r="H22" s="109">
        <v>0</v>
      </c>
      <c r="I22" s="109">
        <v>0</v>
      </c>
      <c r="J22" s="284"/>
      <c r="K22" s="284"/>
      <c r="L22" s="284"/>
      <c r="M22" s="284"/>
      <c r="N22" s="284"/>
      <c r="O22" s="111"/>
      <c r="P22" s="111"/>
      <c r="Q22" s="111"/>
      <c r="R22" s="111"/>
      <c r="S22" s="111"/>
      <c r="T22" s="111"/>
      <c r="U22" s="111"/>
      <c r="V22" s="111"/>
      <c r="W22" s="111"/>
      <c r="X22" s="111"/>
      <c r="Y22" s="111"/>
      <c r="Z22" s="111"/>
      <c r="AA22" s="111"/>
      <c r="AB22" s="111"/>
      <c r="AC22" s="111"/>
      <c r="AD22" s="111"/>
      <c r="AE22" s="111"/>
      <c r="AF22" s="111"/>
      <c r="AG22" s="111"/>
      <c r="AH22" s="111"/>
    </row>
    <row r="23" spans="1:34" ht="27" customHeight="1">
      <c r="A23" s="283" t="s">
        <v>443</v>
      </c>
      <c r="B23" s="185" t="s">
        <v>1</v>
      </c>
      <c r="C23" s="330" t="s">
        <v>444</v>
      </c>
      <c r="D23" s="187">
        <v>50</v>
      </c>
      <c r="E23" s="109">
        <f t="shared" si="0"/>
        <v>22300000</v>
      </c>
      <c r="F23" s="109">
        <v>22300000</v>
      </c>
      <c r="G23" s="109">
        <v>0</v>
      </c>
      <c r="H23" s="109">
        <v>0</v>
      </c>
      <c r="I23" s="109">
        <v>0</v>
      </c>
      <c r="J23" s="297">
        <v>45323</v>
      </c>
      <c r="K23" s="297">
        <v>45656</v>
      </c>
      <c r="L23" s="294">
        <f t="shared" ref="L23:M23" si="4">D24/D23</f>
        <v>0</v>
      </c>
      <c r="M23" s="294">
        <f t="shared" si="4"/>
        <v>0.35874439461883406</v>
      </c>
      <c r="N23" s="331">
        <f>L23*L23/M23</f>
        <v>0</v>
      </c>
      <c r="O23" s="111"/>
      <c r="P23" s="111"/>
      <c r="Q23" s="111"/>
      <c r="R23" s="111"/>
      <c r="S23" s="111"/>
      <c r="T23" s="111"/>
      <c r="U23" s="111"/>
      <c r="V23" s="111"/>
      <c r="W23" s="111"/>
      <c r="X23" s="111"/>
      <c r="Y23" s="111"/>
      <c r="Z23" s="111"/>
      <c r="AA23" s="111"/>
      <c r="AB23" s="111"/>
      <c r="AC23" s="111"/>
      <c r="AD23" s="111"/>
      <c r="AE23" s="111"/>
      <c r="AF23" s="111"/>
      <c r="AG23" s="111"/>
      <c r="AH23" s="111"/>
    </row>
    <row r="24" spans="1:34" ht="27" customHeight="1">
      <c r="A24" s="284"/>
      <c r="B24" s="188" t="s">
        <v>0</v>
      </c>
      <c r="C24" s="284"/>
      <c r="D24" s="189">
        <v>0</v>
      </c>
      <c r="E24" s="109">
        <f t="shared" si="0"/>
        <v>8000000</v>
      </c>
      <c r="F24" s="109">
        <v>8000000</v>
      </c>
      <c r="G24" s="109">
        <v>0</v>
      </c>
      <c r="H24" s="109">
        <v>0</v>
      </c>
      <c r="I24" s="109">
        <v>0</v>
      </c>
      <c r="J24" s="284"/>
      <c r="K24" s="284"/>
      <c r="L24" s="284"/>
      <c r="M24" s="284"/>
      <c r="N24" s="284"/>
      <c r="O24" s="111"/>
      <c r="P24" s="111"/>
      <c r="Q24" s="111"/>
      <c r="R24" s="111"/>
      <c r="S24" s="111"/>
      <c r="T24" s="111"/>
      <c r="U24" s="111"/>
      <c r="V24" s="111"/>
      <c r="W24" s="111"/>
      <c r="X24" s="111"/>
      <c r="Y24" s="111"/>
      <c r="Z24" s="111"/>
      <c r="AA24" s="111"/>
      <c r="AB24" s="111"/>
      <c r="AC24" s="111"/>
      <c r="AD24" s="111"/>
      <c r="AE24" s="111"/>
      <c r="AF24" s="111"/>
      <c r="AG24" s="111"/>
      <c r="AH24" s="111"/>
    </row>
    <row r="25" spans="1:34" ht="41.25" customHeight="1">
      <c r="A25" s="283" t="s">
        <v>445</v>
      </c>
      <c r="B25" s="183" t="s">
        <v>1</v>
      </c>
      <c r="C25" s="330" t="s">
        <v>446</v>
      </c>
      <c r="D25" s="172">
        <v>1</v>
      </c>
      <c r="E25" s="109">
        <f t="shared" si="0"/>
        <v>700000000</v>
      </c>
      <c r="F25" s="109">
        <v>700000000</v>
      </c>
      <c r="G25" s="109">
        <v>0</v>
      </c>
      <c r="H25" s="109">
        <v>0</v>
      </c>
      <c r="I25" s="109">
        <v>0</v>
      </c>
      <c r="J25" s="297">
        <v>45323</v>
      </c>
      <c r="K25" s="297">
        <v>45656</v>
      </c>
      <c r="L25" s="294">
        <f t="shared" ref="L25:M25" si="5">D26/D25</f>
        <v>0</v>
      </c>
      <c r="M25" s="294">
        <f t="shared" si="5"/>
        <v>1</v>
      </c>
      <c r="N25" s="331">
        <f>L25*L25/M25</f>
        <v>0</v>
      </c>
      <c r="O25" s="111"/>
      <c r="P25" s="111"/>
      <c r="Q25" s="111"/>
      <c r="R25" s="111"/>
      <c r="S25" s="111"/>
      <c r="T25" s="111"/>
      <c r="U25" s="111"/>
      <c r="V25" s="111"/>
      <c r="W25" s="111"/>
      <c r="X25" s="111"/>
      <c r="Y25" s="111"/>
      <c r="Z25" s="111"/>
      <c r="AA25" s="111"/>
      <c r="AB25" s="111"/>
      <c r="AC25" s="111"/>
      <c r="AD25" s="111"/>
      <c r="AE25" s="111"/>
      <c r="AF25" s="111"/>
      <c r="AG25" s="111"/>
      <c r="AH25" s="111"/>
    </row>
    <row r="26" spans="1:34" ht="41.25" customHeight="1">
      <c r="A26" s="284"/>
      <c r="B26" s="183" t="s">
        <v>0</v>
      </c>
      <c r="C26" s="284"/>
      <c r="D26" s="172">
        <v>0</v>
      </c>
      <c r="E26" s="109">
        <f t="shared" si="0"/>
        <v>700000000</v>
      </c>
      <c r="F26" s="109">
        <v>700000000</v>
      </c>
      <c r="G26" s="109">
        <v>0</v>
      </c>
      <c r="H26" s="109">
        <v>0</v>
      </c>
      <c r="I26" s="109">
        <v>0</v>
      </c>
      <c r="J26" s="284"/>
      <c r="K26" s="284"/>
      <c r="L26" s="284"/>
      <c r="M26" s="284"/>
      <c r="N26" s="284"/>
      <c r="O26" s="111"/>
      <c r="P26" s="111"/>
      <c r="Q26" s="111"/>
      <c r="R26" s="111"/>
      <c r="S26" s="111"/>
      <c r="T26" s="111"/>
      <c r="U26" s="111"/>
      <c r="V26" s="111"/>
      <c r="W26" s="111"/>
      <c r="X26" s="111"/>
      <c r="Y26" s="111"/>
      <c r="Z26" s="111"/>
      <c r="AA26" s="111"/>
      <c r="AB26" s="111"/>
      <c r="AC26" s="111"/>
      <c r="AD26" s="111"/>
      <c r="AE26" s="111"/>
      <c r="AF26" s="111"/>
      <c r="AG26" s="111"/>
      <c r="AH26" s="111"/>
    </row>
    <row r="27" spans="1:34" ht="32.25" customHeight="1">
      <c r="A27" s="283" t="s">
        <v>447</v>
      </c>
      <c r="B27" s="97" t="s">
        <v>1</v>
      </c>
      <c r="C27" s="330" t="s">
        <v>448</v>
      </c>
      <c r="D27" s="187">
        <v>20</v>
      </c>
      <c r="E27" s="109">
        <f t="shared" si="0"/>
        <v>5000000</v>
      </c>
      <c r="F27" s="109">
        <v>5000000</v>
      </c>
      <c r="G27" s="109">
        <v>0</v>
      </c>
      <c r="H27" s="109">
        <v>0</v>
      </c>
      <c r="I27" s="109">
        <v>0</v>
      </c>
      <c r="J27" s="297">
        <v>45387</v>
      </c>
      <c r="K27" s="297">
        <v>45656</v>
      </c>
      <c r="L27" s="294">
        <f t="shared" ref="L27:M27" si="6">D28/D27</f>
        <v>0</v>
      </c>
      <c r="M27" s="294">
        <f t="shared" si="6"/>
        <v>0</v>
      </c>
      <c r="N27" s="331" t="e">
        <f>L27*L27/M27</f>
        <v>#DIV/0!</v>
      </c>
      <c r="O27" s="111"/>
      <c r="P27" s="111"/>
      <c r="Q27" s="111"/>
      <c r="R27" s="111"/>
      <c r="S27" s="111"/>
      <c r="T27" s="111"/>
      <c r="U27" s="111"/>
      <c r="V27" s="111"/>
      <c r="W27" s="111"/>
      <c r="X27" s="111"/>
      <c r="Y27" s="111"/>
      <c r="Z27" s="111"/>
      <c r="AA27" s="111"/>
      <c r="AB27" s="111"/>
      <c r="AC27" s="111"/>
      <c r="AD27" s="111"/>
      <c r="AE27" s="111"/>
      <c r="AF27" s="111"/>
      <c r="AG27" s="111"/>
      <c r="AH27" s="111"/>
    </row>
    <row r="28" spans="1:34" ht="32.25" customHeight="1">
      <c r="A28" s="284"/>
      <c r="B28" s="188" t="s">
        <v>0</v>
      </c>
      <c r="C28" s="284"/>
      <c r="D28" s="189">
        <v>0</v>
      </c>
      <c r="E28" s="109">
        <f t="shared" si="0"/>
        <v>0</v>
      </c>
      <c r="F28" s="109">
        <v>0</v>
      </c>
      <c r="G28" s="109">
        <v>0</v>
      </c>
      <c r="H28" s="109">
        <v>0</v>
      </c>
      <c r="I28" s="109">
        <v>0</v>
      </c>
      <c r="J28" s="284"/>
      <c r="K28" s="284"/>
      <c r="L28" s="284"/>
      <c r="M28" s="284"/>
      <c r="N28" s="284"/>
      <c r="O28" s="111"/>
      <c r="P28" s="111"/>
      <c r="Q28" s="111"/>
      <c r="R28" s="111"/>
      <c r="S28" s="111"/>
      <c r="T28" s="111"/>
      <c r="U28" s="111"/>
      <c r="V28" s="111"/>
      <c r="W28" s="111"/>
      <c r="X28" s="111"/>
      <c r="Y28" s="111"/>
      <c r="Z28" s="111"/>
      <c r="AA28" s="111"/>
      <c r="AB28" s="111"/>
      <c r="AC28" s="111"/>
      <c r="AD28" s="111"/>
      <c r="AE28" s="111"/>
      <c r="AF28" s="111"/>
      <c r="AG28" s="111"/>
      <c r="AH28" s="111"/>
    </row>
    <row r="29" spans="1:34" ht="30" customHeight="1">
      <c r="A29" s="283" t="s">
        <v>449</v>
      </c>
      <c r="B29" s="97" t="s">
        <v>1</v>
      </c>
      <c r="C29" s="330" t="s">
        <v>450</v>
      </c>
      <c r="D29" s="190">
        <v>1</v>
      </c>
      <c r="E29" s="109">
        <f t="shared" si="0"/>
        <v>30000000</v>
      </c>
      <c r="F29" s="109">
        <v>30000000</v>
      </c>
      <c r="G29" s="109">
        <v>0</v>
      </c>
      <c r="H29" s="109">
        <v>0</v>
      </c>
      <c r="I29" s="109">
        <v>0</v>
      </c>
      <c r="J29" s="297">
        <v>45302</v>
      </c>
      <c r="K29" s="297">
        <v>45656</v>
      </c>
      <c r="L29" s="294">
        <f t="shared" ref="L29:M29" si="7">D30/D29</f>
        <v>0</v>
      </c>
      <c r="M29" s="294">
        <f t="shared" si="7"/>
        <v>0.56666666666666665</v>
      </c>
      <c r="N29" s="331">
        <f>L29*L29/M29</f>
        <v>0</v>
      </c>
      <c r="O29" s="111"/>
      <c r="P29" s="111"/>
      <c r="Q29" s="111"/>
      <c r="R29" s="111"/>
      <c r="S29" s="111"/>
      <c r="T29" s="111"/>
      <c r="U29" s="111"/>
      <c r="V29" s="111"/>
      <c r="W29" s="111"/>
      <c r="X29" s="111"/>
      <c r="Y29" s="111"/>
      <c r="Z29" s="111"/>
      <c r="AA29" s="111"/>
      <c r="AB29" s="111"/>
      <c r="AC29" s="111"/>
      <c r="AD29" s="111"/>
      <c r="AE29" s="111"/>
      <c r="AF29" s="111"/>
      <c r="AG29" s="111"/>
      <c r="AH29" s="111"/>
    </row>
    <row r="30" spans="1:34" ht="30" customHeight="1">
      <c r="A30" s="284"/>
      <c r="B30" s="188" t="s">
        <v>0</v>
      </c>
      <c r="C30" s="284"/>
      <c r="D30" s="191">
        <v>0</v>
      </c>
      <c r="E30" s="109">
        <f t="shared" si="0"/>
        <v>17000000</v>
      </c>
      <c r="F30" s="109">
        <v>17000000</v>
      </c>
      <c r="G30" s="109">
        <v>0</v>
      </c>
      <c r="H30" s="109">
        <v>0</v>
      </c>
      <c r="I30" s="109">
        <v>0</v>
      </c>
      <c r="J30" s="284"/>
      <c r="K30" s="284"/>
      <c r="L30" s="284"/>
      <c r="M30" s="284"/>
      <c r="N30" s="284"/>
      <c r="O30" s="111"/>
      <c r="P30" s="111"/>
      <c r="Q30" s="111"/>
      <c r="R30" s="111"/>
      <c r="S30" s="111"/>
      <c r="T30" s="111"/>
      <c r="U30" s="111"/>
      <c r="V30" s="111"/>
      <c r="W30" s="111"/>
      <c r="X30" s="111"/>
      <c r="Y30" s="111"/>
      <c r="Z30" s="111"/>
      <c r="AA30" s="111"/>
      <c r="AB30" s="111"/>
      <c r="AC30" s="111"/>
      <c r="AD30" s="111"/>
      <c r="AE30" s="111"/>
      <c r="AF30" s="111"/>
      <c r="AG30" s="111"/>
      <c r="AH30" s="111"/>
    </row>
    <row r="31" spans="1:34" ht="24" customHeight="1">
      <c r="A31" s="283" t="s">
        <v>451</v>
      </c>
      <c r="B31" s="185" t="s">
        <v>1</v>
      </c>
      <c r="C31" s="330" t="s">
        <v>452</v>
      </c>
      <c r="D31" s="192">
        <v>1</v>
      </c>
      <c r="E31" s="109">
        <f t="shared" si="0"/>
        <v>16000000</v>
      </c>
      <c r="F31" s="109">
        <v>16000000</v>
      </c>
      <c r="G31" s="109">
        <v>0</v>
      </c>
      <c r="H31" s="109">
        <v>0</v>
      </c>
      <c r="I31" s="109">
        <v>0</v>
      </c>
      <c r="J31" s="297">
        <v>45336</v>
      </c>
      <c r="K31" s="297">
        <v>45648</v>
      </c>
      <c r="L31" s="294">
        <f t="shared" ref="L31:M31" si="8">D32/D31</f>
        <v>0</v>
      </c>
      <c r="M31" s="294">
        <f t="shared" si="8"/>
        <v>0</v>
      </c>
      <c r="N31" s="331" t="e">
        <f>L31*L31/M31</f>
        <v>#DIV/0!</v>
      </c>
      <c r="O31" s="111"/>
      <c r="P31" s="111"/>
      <c r="Q31" s="111"/>
      <c r="R31" s="111"/>
      <c r="S31" s="111"/>
      <c r="T31" s="111"/>
      <c r="U31" s="111"/>
      <c r="V31" s="111"/>
      <c r="W31" s="111"/>
      <c r="X31" s="111"/>
      <c r="Y31" s="111"/>
      <c r="Z31" s="111"/>
      <c r="AA31" s="111"/>
      <c r="AB31" s="111"/>
      <c r="AC31" s="111"/>
      <c r="AD31" s="111"/>
      <c r="AE31" s="111"/>
      <c r="AF31" s="111"/>
      <c r="AG31" s="111"/>
      <c r="AH31" s="111"/>
    </row>
    <row r="32" spans="1:34" ht="24" customHeight="1">
      <c r="A32" s="284"/>
      <c r="B32" s="188" t="s">
        <v>0</v>
      </c>
      <c r="C32" s="284"/>
      <c r="D32" s="193">
        <v>0</v>
      </c>
      <c r="E32" s="109">
        <f t="shared" si="0"/>
        <v>0</v>
      </c>
      <c r="F32" s="109">
        <v>0</v>
      </c>
      <c r="G32" s="109">
        <v>0</v>
      </c>
      <c r="H32" s="109">
        <v>0</v>
      </c>
      <c r="I32" s="109">
        <v>0</v>
      </c>
      <c r="J32" s="284"/>
      <c r="K32" s="284"/>
      <c r="L32" s="284"/>
      <c r="M32" s="284"/>
      <c r="N32" s="284"/>
      <c r="O32" s="111"/>
      <c r="P32" s="111"/>
      <c r="Q32" s="111"/>
      <c r="R32" s="111"/>
      <c r="S32" s="111"/>
      <c r="T32" s="111"/>
      <c r="U32" s="111"/>
      <c r="V32" s="111"/>
      <c r="W32" s="111"/>
      <c r="X32" s="111"/>
      <c r="Y32" s="111"/>
      <c r="Z32" s="111"/>
      <c r="AA32" s="111"/>
      <c r="AB32" s="111"/>
      <c r="AC32" s="111"/>
      <c r="AD32" s="111"/>
      <c r="AE32" s="111"/>
      <c r="AF32" s="111"/>
      <c r="AG32" s="111"/>
      <c r="AH32" s="111"/>
    </row>
    <row r="33" spans="1:34" ht="18.75" customHeight="1">
      <c r="A33" s="422" t="s">
        <v>6</v>
      </c>
      <c r="B33" s="194" t="s">
        <v>1</v>
      </c>
      <c r="C33" s="423"/>
      <c r="D33" s="195"/>
      <c r="E33" s="196">
        <f t="shared" ref="E33:I34" si="9">E17+E19+E21+E23+E25+E27+E29+E31</f>
        <v>846010000</v>
      </c>
      <c r="F33" s="196">
        <f t="shared" si="9"/>
        <v>846010000</v>
      </c>
      <c r="G33" s="196">
        <f t="shared" si="9"/>
        <v>0</v>
      </c>
      <c r="H33" s="196">
        <f t="shared" si="9"/>
        <v>0</v>
      </c>
      <c r="I33" s="196">
        <f t="shared" si="9"/>
        <v>0</v>
      </c>
      <c r="J33" s="196"/>
      <c r="K33" s="196"/>
      <c r="L33" s="196"/>
      <c r="M33" s="196"/>
      <c r="N33" s="196"/>
      <c r="O33" s="79"/>
      <c r="P33" s="79"/>
      <c r="Q33" s="79"/>
      <c r="R33" s="79"/>
      <c r="S33" s="79"/>
      <c r="T33" s="79"/>
      <c r="U33" s="79"/>
      <c r="V33" s="79"/>
      <c r="W33" s="79"/>
      <c r="X33" s="79"/>
      <c r="Y33" s="79"/>
      <c r="Z33" s="79"/>
      <c r="AA33" s="79"/>
      <c r="AB33" s="79"/>
      <c r="AC33" s="79"/>
      <c r="AD33" s="79"/>
      <c r="AE33" s="79"/>
      <c r="AF33" s="79"/>
      <c r="AG33" s="79"/>
      <c r="AH33" s="79"/>
    </row>
    <row r="34" spans="1:34" ht="18.75" customHeight="1">
      <c r="A34" s="279"/>
      <c r="B34" s="175" t="s">
        <v>0</v>
      </c>
      <c r="C34" s="284"/>
      <c r="D34" s="122"/>
      <c r="E34" s="196">
        <f t="shared" si="9"/>
        <v>778000000</v>
      </c>
      <c r="F34" s="196">
        <f t="shared" si="9"/>
        <v>778000000</v>
      </c>
      <c r="G34" s="196">
        <f t="shared" si="9"/>
        <v>0</v>
      </c>
      <c r="H34" s="196">
        <f t="shared" si="9"/>
        <v>0</v>
      </c>
      <c r="I34" s="196">
        <f t="shared" si="9"/>
        <v>0</v>
      </c>
      <c r="J34" s="197"/>
      <c r="K34" s="197"/>
      <c r="L34" s="197"/>
      <c r="M34" s="197"/>
      <c r="N34" s="197"/>
      <c r="O34" s="79"/>
      <c r="P34" s="79"/>
      <c r="Q34" s="79"/>
      <c r="R34" s="79"/>
      <c r="S34" s="79"/>
      <c r="T34" s="79"/>
      <c r="U34" s="79"/>
      <c r="V34" s="79"/>
      <c r="W34" s="79"/>
      <c r="X34" s="79"/>
      <c r="Y34" s="79"/>
      <c r="Z34" s="79"/>
      <c r="AA34" s="79"/>
      <c r="AB34" s="79"/>
      <c r="AC34" s="79"/>
      <c r="AD34" s="79"/>
      <c r="AE34" s="79"/>
      <c r="AF34" s="79"/>
      <c r="AG34" s="79"/>
      <c r="AH34" s="79"/>
    </row>
    <row r="35" spans="1:34" ht="15.75" customHeight="1">
      <c r="A35" s="79"/>
      <c r="B35" s="198"/>
      <c r="C35" s="79"/>
      <c r="D35" s="79"/>
      <c r="E35" s="128"/>
      <c r="F35" s="129"/>
      <c r="G35" s="101"/>
      <c r="H35" s="101"/>
      <c r="I35" s="101"/>
      <c r="J35" s="130"/>
      <c r="K35" s="130"/>
      <c r="L35" s="129"/>
      <c r="M35" s="131"/>
      <c r="N35" s="132"/>
      <c r="O35" s="79"/>
      <c r="P35" s="79"/>
      <c r="Q35" s="79"/>
      <c r="R35" s="79"/>
      <c r="S35" s="79"/>
      <c r="T35" s="79"/>
      <c r="U35" s="79"/>
      <c r="V35" s="79"/>
      <c r="W35" s="79"/>
      <c r="X35" s="79"/>
      <c r="Y35" s="79"/>
      <c r="Z35" s="79"/>
      <c r="AA35" s="79"/>
      <c r="AB35" s="79"/>
      <c r="AC35" s="79"/>
      <c r="AD35" s="79"/>
      <c r="AE35" s="79"/>
      <c r="AF35" s="79"/>
      <c r="AG35" s="79"/>
      <c r="AH35" s="79"/>
    </row>
    <row r="36" spans="1:34" ht="15.75" customHeight="1" thickBot="1">
      <c r="A36" s="133" t="s">
        <v>5</v>
      </c>
      <c r="B36" s="327" t="s">
        <v>4</v>
      </c>
      <c r="C36" s="277"/>
      <c r="D36" s="277"/>
      <c r="E36" s="424" t="s">
        <v>3</v>
      </c>
      <c r="F36" s="274"/>
      <c r="G36" s="274"/>
      <c r="H36" s="275"/>
      <c r="I36" s="199"/>
      <c r="J36" s="328" t="s">
        <v>2</v>
      </c>
      <c r="K36" s="277"/>
      <c r="L36" s="277"/>
      <c r="M36" s="277"/>
      <c r="N36" s="278"/>
      <c r="O36" s="79"/>
      <c r="P36" s="79"/>
      <c r="Q36" s="79"/>
      <c r="R36" s="79"/>
      <c r="S36" s="79"/>
      <c r="T36" s="79"/>
      <c r="U36" s="79"/>
      <c r="V36" s="79"/>
      <c r="W36" s="79"/>
      <c r="X36" s="79"/>
      <c r="Y36" s="79"/>
      <c r="Z36" s="79"/>
      <c r="AA36" s="79"/>
      <c r="AB36" s="79"/>
      <c r="AC36" s="79"/>
      <c r="AD36" s="79"/>
      <c r="AE36" s="79"/>
      <c r="AF36" s="79"/>
      <c r="AG36" s="79"/>
      <c r="AH36" s="79"/>
    </row>
    <row r="37" spans="1:34" ht="36.75" customHeight="1">
      <c r="A37" s="425" t="s">
        <v>453</v>
      </c>
      <c r="B37" s="427" t="s">
        <v>454</v>
      </c>
      <c r="C37" s="428"/>
      <c r="D37" s="429"/>
      <c r="E37" s="430" t="s">
        <v>455</v>
      </c>
      <c r="F37" s="292"/>
      <c r="G37" s="293"/>
      <c r="H37" s="200" t="s">
        <v>1</v>
      </c>
      <c r="I37" s="201">
        <v>10</v>
      </c>
      <c r="J37" s="329" t="s">
        <v>456</v>
      </c>
      <c r="K37" s="277"/>
      <c r="L37" s="277"/>
      <c r="M37" s="277"/>
      <c r="N37" s="278"/>
      <c r="O37" s="163"/>
      <c r="P37" s="163"/>
      <c r="Q37" s="163"/>
      <c r="R37" s="163"/>
      <c r="S37" s="163"/>
      <c r="T37" s="163"/>
      <c r="U37" s="163"/>
      <c r="V37" s="163"/>
      <c r="W37" s="163"/>
      <c r="X37" s="163"/>
      <c r="Y37" s="163"/>
      <c r="Z37" s="163"/>
      <c r="AA37" s="163"/>
      <c r="AB37" s="163"/>
      <c r="AC37" s="163"/>
      <c r="AD37" s="163"/>
      <c r="AE37" s="163"/>
      <c r="AF37" s="163"/>
      <c r="AG37" s="163"/>
      <c r="AH37" s="163"/>
    </row>
    <row r="38" spans="1:34" ht="36.75" customHeight="1">
      <c r="A38" s="426"/>
      <c r="B38" s="279"/>
      <c r="C38" s="280"/>
      <c r="D38" s="281"/>
      <c r="E38" s="279"/>
      <c r="F38" s="280"/>
      <c r="G38" s="281"/>
      <c r="H38" s="202" t="s">
        <v>0</v>
      </c>
      <c r="I38" s="203">
        <v>0</v>
      </c>
      <c r="J38" s="291"/>
      <c r="K38" s="292"/>
      <c r="L38" s="292"/>
      <c r="M38" s="292"/>
      <c r="N38" s="293"/>
      <c r="O38" s="163"/>
      <c r="P38" s="163"/>
      <c r="Q38" s="163"/>
      <c r="R38" s="163"/>
      <c r="S38" s="163"/>
      <c r="T38" s="163"/>
      <c r="U38" s="163"/>
      <c r="V38" s="163"/>
      <c r="W38" s="163"/>
      <c r="X38" s="163"/>
      <c r="Y38" s="163"/>
      <c r="Z38" s="163"/>
      <c r="AA38" s="163"/>
      <c r="AB38" s="163"/>
      <c r="AC38" s="163"/>
      <c r="AD38" s="163"/>
      <c r="AE38" s="163"/>
      <c r="AF38" s="163"/>
      <c r="AG38" s="163"/>
      <c r="AH38" s="163"/>
    </row>
    <row r="39" spans="1:34" ht="60" customHeight="1">
      <c r="A39" s="283" t="s">
        <v>453</v>
      </c>
      <c r="B39" s="419" t="s">
        <v>457</v>
      </c>
      <c r="C39" s="277"/>
      <c r="D39" s="278"/>
      <c r="E39" s="276" t="s">
        <v>458</v>
      </c>
      <c r="F39" s="277"/>
      <c r="G39" s="278"/>
      <c r="H39" s="202" t="s">
        <v>1</v>
      </c>
      <c r="I39" s="204">
        <v>1</v>
      </c>
      <c r="J39" s="291"/>
      <c r="K39" s="292"/>
      <c r="L39" s="292"/>
      <c r="M39" s="292"/>
      <c r="N39" s="293"/>
      <c r="O39" s="163"/>
      <c r="P39" s="163"/>
      <c r="Q39" s="163"/>
      <c r="R39" s="163"/>
      <c r="S39" s="163"/>
      <c r="T39" s="163"/>
      <c r="U39" s="163"/>
      <c r="V39" s="163"/>
      <c r="W39" s="163"/>
      <c r="X39" s="163"/>
      <c r="Y39" s="163"/>
      <c r="Z39" s="163"/>
      <c r="AA39" s="163"/>
      <c r="AB39" s="163"/>
      <c r="AC39" s="163"/>
      <c r="AD39" s="163"/>
      <c r="AE39" s="163"/>
      <c r="AF39" s="163"/>
      <c r="AG39" s="163"/>
      <c r="AH39" s="163"/>
    </row>
    <row r="40" spans="1:34" ht="60" customHeight="1">
      <c r="A40" s="284"/>
      <c r="B40" s="280"/>
      <c r="C40" s="280"/>
      <c r="D40" s="281"/>
      <c r="E40" s="279"/>
      <c r="F40" s="280"/>
      <c r="G40" s="281"/>
      <c r="H40" s="202" t="s">
        <v>0</v>
      </c>
      <c r="I40" s="204">
        <v>0</v>
      </c>
      <c r="J40" s="291"/>
      <c r="K40" s="292"/>
      <c r="L40" s="292"/>
      <c r="M40" s="292"/>
      <c r="N40" s="293"/>
      <c r="O40" s="163"/>
      <c r="P40" s="163"/>
      <c r="Q40" s="163"/>
      <c r="R40" s="163"/>
      <c r="S40" s="163"/>
      <c r="T40" s="163"/>
      <c r="U40" s="163"/>
      <c r="V40" s="163"/>
      <c r="W40" s="163"/>
      <c r="X40" s="163"/>
      <c r="Y40" s="163"/>
      <c r="Z40" s="163"/>
      <c r="AA40" s="163"/>
      <c r="AB40" s="163"/>
      <c r="AC40" s="163"/>
      <c r="AD40" s="163"/>
      <c r="AE40" s="163"/>
      <c r="AF40" s="163"/>
      <c r="AG40" s="163"/>
      <c r="AH40" s="163"/>
    </row>
    <row r="41" spans="1:34" ht="58.5" customHeight="1">
      <c r="A41" s="283" t="s">
        <v>453</v>
      </c>
      <c r="B41" s="431" t="s">
        <v>459</v>
      </c>
      <c r="C41" s="277"/>
      <c r="D41" s="278"/>
      <c r="E41" s="420" t="s">
        <v>458</v>
      </c>
      <c r="F41" s="277"/>
      <c r="G41" s="278"/>
      <c r="H41" s="202" t="s">
        <v>1</v>
      </c>
      <c r="I41" s="203">
        <v>1</v>
      </c>
      <c r="J41" s="291"/>
      <c r="K41" s="292"/>
      <c r="L41" s="292"/>
      <c r="M41" s="292"/>
      <c r="N41" s="293"/>
      <c r="O41" s="163"/>
      <c r="P41" s="163"/>
      <c r="Q41" s="163"/>
      <c r="R41" s="163"/>
      <c r="S41" s="163"/>
      <c r="T41" s="163"/>
      <c r="U41" s="163"/>
      <c r="V41" s="163"/>
      <c r="W41" s="163"/>
      <c r="X41" s="163"/>
      <c r="Y41" s="163"/>
      <c r="Z41" s="163"/>
      <c r="AA41" s="163"/>
      <c r="AB41" s="163"/>
      <c r="AC41" s="163"/>
      <c r="AD41" s="163"/>
      <c r="AE41" s="163"/>
      <c r="AF41" s="163"/>
      <c r="AG41" s="163"/>
      <c r="AH41" s="163"/>
    </row>
    <row r="42" spans="1:34" ht="58.5" customHeight="1">
      <c r="A42" s="284"/>
      <c r="B42" s="280"/>
      <c r="C42" s="280"/>
      <c r="D42" s="281"/>
      <c r="E42" s="279"/>
      <c r="F42" s="280"/>
      <c r="G42" s="281"/>
      <c r="H42" s="202" t="s">
        <v>0</v>
      </c>
      <c r="I42" s="203">
        <v>0</v>
      </c>
      <c r="J42" s="291"/>
      <c r="K42" s="292"/>
      <c r="L42" s="292"/>
      <c r="M42" s="292"/>
      <c r="N42" s="293"/>
      <c r="O42" s="163"/>
      <c r="P42" s="163"/>
      <c r="Q42" s="163"/>
      <c r="R42" s="163"/>
      <c r="S42" s="163"/>
      <c r="T42" s="163"/>
      <c r="U42" s="163"/>
      <c r="V42" s="163"/>
      <c r="W42" s="163"/>
      <c r="X42" s="163"/>
      <c r="Y42" s="163"/>
      <c r="Z42" s="163"/>
      <c r="AA42" s="163"/>
      <c r="AB42" s="163"/>
      <c r="AC42" s="163"/>
      <c r="AD42" s="163"/>
      <c r="AE42" s="163"/>
      <c r="AF42" s="163"/>
      <c r="AG42" s="163"/>
      <c r="AH42" s="163"/>
    </row>
    <row r="43" spans="1:34" ht="35.25" customHeight="1">
      <c r="A43" s="283" t="s">
        <v>453</v>
      </c>
      <c r="B43" s="419" t="s">
        <v>460</v>
      </c>
      <c r="C43" s="277"/>
      <c r="D43" s="278"/>
      <c r="E43" s="421" t="s">
        <v>461</v>
      </c>
      <c r="F43" s="277"/>
      <c r="G43" s="278"/>
      <c r="H43" s="205" t="s">
        <v>1</v>
      </c>
      <c r="I43" s="206">
        <v>100</v>
      </c>
      <c r="J43" s="291"/>
      <c r="K43" s="292"/>
      <c r="L43" s="292"/>
      <c r="M43" s="292"/>
      <c r="N43" s="293"/>
      <c r="O43" s="163"/>
      <c r="P43" s="163"/>
      <c r="Q43" s="163"/>
      <c r="R43" s="163"/>
      <c r="S43" s="163"/>
      <c r="T43" s="163"/>
      <c r="U43" s="163"/>
      <c r="V43" s="163"/>
      <c r="W43" s="163"/>
      <c r="X43" s="163"/>
      <c r="Y43" s="163"/>
      <c r="Z43" s="163"/>
      <c r="AA43" s="163"/>
      <c r="AB43" s="163"/>
      <c r="AC43" s="163"/>
      <c r="AD43" s="163"/>
      <c r="AE43" s="163"/>
      <c r="AF43" s="163"/>
      <c r="AG43" s="163"/>
      <c r="AH43" s="163"/>
    </row>
    <row r="44" spans="1:34" ht="35.25" customHeight="1">
      <c r="A44" s="284"/>
      <c r="B44" s="280"/>
      <c r="C44" s="280"/>
      <c r="D44" s="281"/>
      <c r="E44" s="279"/>
      <c r="F44" s="280"/>
      <c r="G44" s="281"/>
      <c r="H44" s="205" t="s">
        <v>0</v>
      </c>
      <c r="I44" s="203">
        <v>0</v>
      </c>
      <c r="J44" s="291"/>
      <c r="K44" s="292"/>
      <c r="L44" s="292"/>
      <c r="M44" s="292"/>
      <c r="N44" s="293"/>
      <c r="O44" s="163"/>
      <c r="P44" s="163"/>
      <c r="Q44" s="163"/>
      <c r="R44" s="163"/>
      <c r="S44" s="163"/>
      <c r="T44" s="163"/>
      <c r="U44" s="163"/>
      <c r="V44" s="163"/>
      <c r="W44" s="163"/>
      <c r="X44" s="163"/>
      <c r="Y44" s="163"/>
      <c r="Z44" s="163"/>
      <c r="AA44" s="163"/>
      <c r="AB44" s="163"/>
      <c r="AC44" s="163"/>
      <c r="AD44" s="163"/>
      <c r="AE44" s="163"/>
      <c r="AF44" s="163"/>
      <c r="AG44" s="163"/>
      <c r="AH44" s="163"/>
    </row>
    <row r="45" spans="1:34" ht="36.75" customHeight="1">
      <c r="A45" s="283" t="s">
        <v>453</v>
      </c>
      <c r="B45" s="419" t="s">
        <v>462</v>
      </c>
      <c r="C45" s="277"/>
      <c r="D45" s="278"/>
      <c r="E45" s="276" t="s">
        <v>463</v>
      </c>
      <c r="F45" s="277"/>
      <c r="G45" s="278"/>
      <c r="H45" s="205" t="s">
        <v>1</v>
      </c>
      <c r="I45" s="203">
        <v>150</v>
      </c>
      <c r="J45" s="291"/>
      <c r="K45" s="292"/>
      <c r="L45" s="292"/>
      <c r="M45" s="292"/>
      <c r="N45" s="293"/>
      <c r="O45" s="163"/>
      <c r="P45" s="163"/>
      <c r="Q45" s="163"/>
      <c r="R45" s="163"/>
      <c r="S45" s="163"/>
      <c r="T45" s="163"/>
      <c r="U45" s="163"/>
      <c r="V45" s="163"/>
      <c r="W45" s="163"/>
      <c r="X45" s="163"/>
      <c r="Y45" s="163"/>
      <c r="Z45" s="163"/>
      <c r="AA45" s="163"/>
      <c r="AB45" s="163"/>
      <c r="AC45" s="163"/>
      <c r="AD45" s="163"/>
      <c r="AE45" s="163"/>
      <c r="AF45" s="163"/>
      <c r="AG45" s="163"/>
      <c r="AH45" s="163"/>
    </row>
    <row r="46" spans="1:34" ht="36.75" customHeight="1">
      <c r="A46" s="284"/>
      <c r="B46" s="280"/>
      <c r="C46" s="280"/>
      <c r="D46" s="281"/>
      <c r="E46" s="279"/>
      <c r="F46" s="280"/>
      <c r="G46" s="281"/>
      <c r="H46" s="205" t="s">
        <v>0</v>
      </c>
      <c r="I46" s="203">
        <v>0</v>
      </c>
      <c r="J46" s="291"/>
      <c r="K46" s="292"/>
      <c r="L46" s="292"/>
      <c r="M46" s="292"/>
      <c r="N46" s="293"/>
      <c r="O46" s="163"/>
      <c r="P46" s="163"/>
      <c r="Q46" s="163"/>
      <c r="R46" s="163"/>
      <c r="S46" s="163"/>
      <c r="T46" s="163"/>
      <c r="U46" s="163"/>
      <c r="V46" s="163"/>
      <c r="W46" s="163"/>
      <c r="X46" s="163"/>
      <c r="Y46" s="163"/>
      <c r="Z46" s="163"/>
      <c r="AA46" s="163"/>
      <c r="AB46" s="163"/>
      <c r="AC46" s="163"/>
      <c r="AD46" s="163"/>
      <c r="AE46" s="163"/>
      <c r="AF46" s="163"/>
      <c r="AG46" s="163"/>
      <c r="AH46" s="163"/>
    </row>
    <row r="47" spans="1:34" ht="36" customHeight="1">
      <c r="A47" s="283" t="s">
        <v>453</v>
      </c>
      <c r="B47" s="419" t="s">
        <v>464</v>
      </c>
      <c r="C47" s="277"/>
      <c r="D47" s="278"/>
      <c r="E47" s="276" t="s">
        <v>465</v>
      </c>
      <c r="F47" s="277"/>
      <c r="G47" s="278"/>
      <c r="H47" s="205" t="s">
        <v>1</v>
      </c>
      <c r="I47" s="203">
        <v>1</v>
      </c>
      <c r="J47" s="291"/>
      <c r="K47" s="292"/>
      <c r="L47" s="292"/>
      <c r="M47" s="292"/>
      <c r="N47" s="293"/>
      <c r="O47" s="163"/>
      <c r="P47" s="163"/>
      <c r="Q47" s="163"/>
      <c r="R47" s="163"/>
      <c r="S47" s="163"/>
      <c r="T47" s="163"/>
      <c r="U47" s="163"/>
      <c r="V47" s="163"/>
      <c r="W47" s="163"/>
      <c r="X47" s="163"/>
      <c r="Y47" s="163"/>
      <c r="Z47" s="163"/>
      <c r="AA47" s="163"/>
      <c r="AB47" s="163"/>
      <c r="AC47" s="163"/>
      <c r="AD47" s="163"/>
      <c r="AE47" s="163"/>
      <c r="AF47" s="163"/>
      <c r="AG47" s="163"/>
      <c r="AH47" s="163"/>
    </row>
    <row r="48" spans="1:34" ht="36" customHeight="1">
      <c r="A48" s="284"/>
      <c r="B48" s="280"/>
      <c r="C48" s="280"/>
      <c r="D48" s="281"/>
      <c r="E48" s="279"/>
      <c r="F48" s="280"/>
      <c r="G48" s="281"/>
      <c r="H48" s="205" t="s">
        <v>0</v>
      </c>
      <c r="I48" s="203">
        <v>0</v>
      </c>
      <c r="J48" s="291"/>
      <c r="K48" s="292"/>
      <c r="L48" s="292"/>
      <c r="M48" s="292"/>
      <c r="N48" s="293"/>
      <c r="O48" s="163"/>
      <c r="P48" s="163"/>
      <c r="Q48" s="163"/>
      <c r="R48" s="163"/>
      <c r="S48" s="163"/>
      <c r="T48" s="163"/>
      <c r="U48" s="163"/>
      <c r="V48" s="163"/>
      <c r="W48" s="163"/>
      <c r="X48" s="163"/>
      <c r="Y48" s="163"/>
      <c r="Z48" s="163"/>
      <c r="AA48" s="163"/>
      <c r="AB48" s="163"/>
      <c r="AC48" s="163"/>
      <c r="AD48" s="163"/>
      <c r="AE48" s="163"/>
      <c r="AF48" s="163"/>
      <c r="AG48" s="163"/>
      <c r="AH48" s="163"/>
    </row>
    <row r="49" spans="1:34" ht="73.5" customHeight="1">
      <c r="A49" s="283" t="s">
        <v>453</v>
      </c>
      <c r="B49" s="419" t="s">
        <v>466</v>
      </c>
      <c r="C49" s="277"/>
      <c r="D49" s="278"/>
      <c r="E49" s="276" t="s">
        <v>467</v>
      </c>
      <c r="F49" s="277"/>
      <c r="G49" s="277"/>
      <c r="H49" s="205" t="s">
        <v>1</v>
      </c>
      <c r="I49" s="203">
        <v>1</v>
      </c>
      <c r="J49" s="291"/>
      <c r="K49" s="292"/>
      <c r="L49" s="292"/>
      <c r="M49" s="292"/>
      <c r="N49" s="293"/>
      <c r="O49" s="163"/>
      <c r="P49" s="163"/>
      <c r="Q49" s="163"/>
      <c r="R49" s="163"/>
      <c r="S49" s="163"/>
      <c r="T49" s="163"/>
      <c r="U49" s="163"/>
      <c r="V49" s="163"/>
      <c r="W49" s="163"/>
      <c r="X49" s="163"/>
      <c r="Y49" s="163"/>
      <c r="Z49" s="163"/>
      <c r="AA49" s="163"/>
      <c r="AB49" s="163"/>
      <c r="AC49" s="163"/>
      <c r="AD49" s="163"/>
      <c r="AE49" s="163"/>
      <c r="AF49" s="163"/>
      <c r="AG49" s="163"/>
      <c r="AH49" s="163"/>
    </row>
    <row r="50" spans="1:34" ht="73.5" customHeight="1">
      <c r="A50" s="284"/>
      <c r="B50" s="292"/>
      <c r="C50" s="292"/>
      <c r="D50" s="293"/>
      <c r="E50" s="291"/>
      <c r="F50" s="292"/>
      <c r="G50" s="292"/>
      <c r="H50" s="205" t="s">
        <v>0</v>
      </c>
      <c r="I50" s="207">
        <v>0</v>
      </c>
      <c r="J50" s="279"/>
      <c r="K50" s="280"/>
      <c r="L50" s="280"/>
      <c r="M50" s="280"/>
      <c r="N50" s="281"/>
      <c r="O50" s="163"/>
      <c r="P50" s="163"/>
      <c r="Q50" s="163"/>
      <c r="R50" s="163"/>
      <c r="S50" s="163"/>
      <c r="T50" s="163"/>
      <c r="U50" s="163"/>
      <c r="V50" s="163"/>
      <c r="W50" s="163"/>
      <c r="X50" s="163"/>
      <c r="Y50" s="163"/>
      <c r="Z50" s="163"/>
      <c r="AA50" s="163"/>
      <c r="AB50" s="163"/>
      <c r="AC50" s="163"/>
      <c r="AD50" s="163"/>
      <c r="AE50" s="163"/>
      <c r="AF50" s="163"/>
      <c r="AG50" s="163"/>
      <c r="AH50" s="163"/>
    </row>
    <row r="51" spans="1:34" ht="60.75" customHeight="1">
      <c r="A51" s="273" t="s">
        <v>468</v>
      </c>
      <c r="B51" s="274"/>
      <c r="C51" s="274"/>
      <c r="D51" s="274"/>
      <c r="E51" s="274"/>
      <c r="F51" s="274"/>
      <c r="G51" s="274"/>
      <c r="H51" s="274"/>
      <c r="I51" s="274"/>
      <c r="J51" s="274"/>
      <c r="K51" s="274"/>
      <c r="L51" s="274"/>
      <c r="M51" s="274"/>
      <c r="N51" s="275"/>
      <c r="O51" s="136"/>
      <c r="P51" s="136"/>
      <c r="Q51" s="136"/>
      <c r="R51" s="136"/>
      <c r="S51" s="136"/>
      <c r="T51" s="136"/>
      <c r="U51" s="136"/>
      <c r="V51" s="136"/>
      <c r="W51" s="136"/>
      <c r="X51" s="79"/>
      <c r="Y51" s="79"/>
      <c r="Z51" s="79"/>
      <c r="AA51" s="79"/>
      <c r="AB51" s="79"/>
      <c r="AC51" s="79"/>
      <c r="AD51" s="79"/>
      <c r="AE51" s="79"/>
      <c r="AF51" s="79"/>
      <c r="AG51" s="79"/>
      <c r="AH51" s="79"/>
    </row>
    <row r="52" spans="1:34" ht="58.5" customHeight="1">
      <c r="A52" s="79"/>
      <c r="B52" s="79"/>
      <c r="C52" s="79"/>
      <c r="D52" s="79"/>
      <c r="E52" s="79"/>
      <c r="F52" s="79"/>
      <c r="G52" s="79"/>
      <c r="H52" s="79"/>
      <c r="I52" s="79"/>
      <c r="J52" s="130"/>
      <c r="K52" s="130"/>
      <c r="L52" s="79"/>
      <c r="M52" s="79"/>
      <c r="N52" s="79"/>
      <c r="O52" s="136"/>
      <c r="P52" s="136"/>
      <c r="Q52" s="136"/>
      <c r="R52" s="136"/>
      <c r="S52" s="136"/>
      <c r="T52" s="136"/>
      <c r="U52" s="136"/>
      <c r="V52" s="136"/>
      <c r="W52" s="136"/>
      <c r="X52" s="79"/>
      <c r="Y52" s="79"/>
      <c r="Z52" s="79"/>
      <c r="AA52" s="79"/>
      <c r="AB52" s="79"/>
      <c r="AC52" s="79"/>
      <c r="AD52" s="79"/>
      <c r="AE52" s="79"/>
      <c r="AF52" s="79"/>
      <c r="AG52" s="79"/>
      <c r="AH52" s="79"/>
    </row>
    <row r="53" spans="1:34" ht="15.75" customHeight="1">
      <c r="A53" s="79"/>
      <c r="B53" s="79"/>
      <c r="C53" s="79"/>
      <c r="D53" s="79"/>
      <c r="E53" s="79"/>
      <c r="F53" s="79"/>
      <c r="G53" s="79"/>
      <c r="H53" s="79"/>
      <c r="I53" s="79"/>
      <c r="J53" s="130"/>
      <c r="K53" s="130"/>
      <c r="L53" s="79"/>
      <c r="M53" s="79"/>
      <c r="N53" s="79"/>
      <c r="O53" s="136"/>
      <c r="P53" s="136"/>
      <c r="Q53" s="136"/>
      <c r="R53" s="136"/>
      <c r="S53" s="136"/>
      <c r="T53" s="136"/>
      <c r="U53" s="136"/>
      <c r="V53" s="136"/>
      <c r="W53" s="136"/>
      <c r="X53" s="79"/>
      <c r="Y53" s="79"/>
      <c r="Z53" s="79"/>
      <c r="AA53" s="79"/>
      <c r="AB53" s="79"/>
      <c r="AC53" s="79"/>
      <c r="AD53" s="79"/>
      <c r="AE53" s="79"/>
      <c r="AF53" s="79"/>
      <c r="AG53" s="79"/>
      <c r="AH53" s="79"/>
    </row>
    <row r="54" spans="1:34" ht="15.75" customHeight="1">
      <c r="A54" s="79"/>
      <c r="B54" s="79"/>
      <c r="C54" s="79"/>
      <c r="D54" s="79"/>
      <c r="E54" s="79"/>
      <c r="F54" s="79"/>
      <c r="G54" s="79"/>
      <c r="H54" s="79"/>
      <c r="I54" s="79"/>
      <c r="J54" s="130"/>
      <c r="K54" s="130"/>
      <c r="L54" s="79"/>
      <c r="M54" s="79"/>
      <c r="N54" s="79"/>
      <c r="O54" s="136"/>
      <c r="P54" s="136"/>
      <c r="Q54" s="136"/>
      <c r="R54" s="136"/>
      <c r="S54" s="136"/>
      <c r="T54" s="136"/>
      <c r="U54" s="136"/>
      <c r="V54" s="136"/>
      <c r="W54" s="136"/>
      <c r="X54" s="79"/>
      <c r="Y54" s="79"/>
      <c r="Z54" s="79"/>
      <c r="AA54" s="79"/>
      <c r="AB54" s="79"/>
      <c r="AC54" s="79"/>
      <c r="AD54" s="79"/>
      <c r="AE54" s="79"/>
      <c r="AF54" s="79"/>
      <c r="AG54" s="79"/>
      <c r="AH54" s="79"/>
    </row>
    <row r="55" spans="1:34" ht="15.75" customHeight="1">
      <c r="A55" s="79"/>
      <c r="B55" s="79"/>
      <c r="C55" s="79"/>
      <c r="D55" s="79"/>
      <c r="E55" s="79"/>
      <c r="F55" s="79"/>
      <c r="G55" s="79"/>
      <c r="H55" s="79"/>
      <c r="I55" s="79"/>
      <c r="J55" s="130"/>
      <c r="K55" s="130"/>
      <c r="L55" s="79"/>
      <c r="M55" s="79"/>
      <c r="N55" s="79"/>
      <c r="O55" s="136"/>
      <c r="P55" s="136"/>
      <c r="Q55" s="136"/>
      <c r="R55" s="136"/>
      <c r="S55" s="136"/>
      <c r="T55" s="136"/>
      <c r="U55" s="136"/>
      <c r="V55" s="136"/>
      <c r="W55" s="136"/>
      <c r="X55" s="79"/>
      <c r="Y55" s="79"/>
      <c r="Z55" s="79"/>
      <c r="AA55" s="79"/>
      <c r="AB55" s="79"/>
      <c r="AC55" s="79"/>
      <c r="AD55" s="79"/>
      <c r="AE55" s="79"/>
      <c r="AF55" s="79"/>
      <c r="AG55" s="79"/>
      <c r="AH55" s="79"/>
    </row>
    <row r="56" spans="1:34" ht="15.75" customHeight="1">
      <c r="A56" s="79"/>
      <c r="B56" s="79"/>
      <c r="C56" s="79"/>
      <c r="D56" s="79"/>
      <c r="E56" s="79"/>
      <c r="F56" s="79"/>
      <c r="G56" s="79"/>
      <c r="H56" s="79"/>
      <c r="I56" s="79"/>
      <c r="J56" s="130"/>
      <c r="K56" s="130"/>
      <c r="L56" s="79"/>
      <c r="M56" s="79"/>
      <c r="N56" s="79"/>
      <c r="O56" s="136"/>
      <c r="P56" s="136"/>
      <c r="Q56" s="136"/>
      <c r="R56" s="136"/>
      <c r="S56" s="136"/>
      <c r="T56" s="136"/>
      <c r="U56" s="136"/>
      <c r="V56" s="136"/>
      <c r="W56" s="136"/>
      <c r="X56" s="79"/>
      <c r="Y56" s="79"/>
      <c r="Z56" s="79"/>
      <c r="AA56" s="79"/>
      <c r="AB56" s="79"/>
      <c r="AC56" s="79"/>
      <c r="AD56" s="79"/>
      <c r="AE56" s="79"/>
      <c r="AF56" s="79"/>
      <c r="AG56" s="79"/>
      <c r="AH56" s="79"/>
    </row>
    <row r="57" spans="1:34" ht="15.75" customHeight="1">
      <c r="A57" s="79"/>
      <c r="B57" s="79"/>
      <c r="C57" s="79"/>
      <c r="D57" s="79"/>
      <c r="E57" s="79"/>
      <c r="F57" s="79"/>
      <c r="G57" s="79"/>
      <c r="H57" s="79"/>
      <c r="I57" s="79"/>
      <c r="J57" s="130"/>
      <c r="K57" s="130"/>
      <c r="L57" s="79"/>
      <c r="M57" s="79"/>
      <c r="N57" s="79"/>
      <c r="O57" s="136"/>
      <c r="P57" s="136"/>
      <c r="Q57" s="136"/>
      <c r="R57" s="136"/>
      <c r="S57" s="136"/>
      <c r="T57" s="136"/>
      <c r="U57" s="136"/>
      <c r="V57" s="136"/>
      <c r="W57" s="136"/>
      <c r="X57" s="79"/>
      <c r="Y57" s="79"/>
      <c r="Z57" s="79"/>
      <c r="AA57" s="79"/>
      <c r="AB57" s="79"/>
      <c r="AC57" s="79"/>
      <c r="AD57" s="79"/>
      <c r="AE57" s="79"/>
      <c r="AF57" s="79"/>
      <c r="AG57" s="79"/>
      <c r="AH57" s="79"/>
    </row>
    <row r="58" spans="1:34" ht="15.75" customHeight="1">
      <c r="A58" s="79"/>
      <c r="B58" s="79"/>
      <c r="C58" s="79"/>
      <c r="D58" s="79"/>
      <c r="E58" s="79"/>
      <c r="F58" s="79"/>
      <c r="G58" s="79"/>
      <c r="H58" s="79"/>
      <c r="I58" s="79"/>
      <c r="J58" s="130"/>
      <c r="K58" s="130"/>
      <c r="L58" s="79"/>
      <c r="M58" s="79"/>
      <c r="N58" s="79"/>
      <c r="O58" s="136"/>
      <c r="P58" s="136"/>
      <c r="Q58" s="136"/>
      <c r="R58" s="136"/>
      <c r="S58" s="136"/>
      <c r="T58" s="136"/>
      <c r="U58" s="136"/>
      <c r="V58" s="136"/>
      <c r="W58" s="136"/>
      <c r="X58" s="79"/>
      <c r="Y58" s="79"/>
      <c r="Z58" s="79"/>
      <c r="AA58" s="79"/>
      <c r="AB58" s="79"/>
      <c r="AC58" s="79"/>
      <c r="AD58" s="79"/>
      <c r="AE58" s="79"/>
      <c r="AF58" s="79"/>
      <c r="AG58" s="79"/>
      <c r="AH58" s="79"/>
    </row>
    <row r="59" spans="1:34" ht="15.75" customHeight="1">
      <c r="A59" s="79"/>
      <c r="B59" s="79"/>
      <c r="C59" s="79"/>
      <c r="D59" s="79"/>
      <c r="E59" s="79"/>
      <c r="F59" s="79"/>
      <c r="G59" s="79"/>
      <c r="H59" s="79"/>
      <c r="I59" s="79"/>
      <c r="J59" s="130"/>
      <c r="K59" s="130"/>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5.75" customHeight="1">
      <c r="A60" s="79"/>
      <c r="B60" s="79"/>
      <c r="C60" s="79"/>
      <c r="D60" s="79"/>
      <c r="E60" s="79"/>
      <c r="F60" s="79"/>
      <c r="G60" s="79"/>
      <c r="H60" s="79"/>
      <c r="I60" s="79"/>
      <c r="J60" s="130"/>
      <c r="K60" s="130"/>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5.75" customHeight="1">
      <c r="A61" s="79"/>
      <c r="B61" s="79"/>
      <c r="C61" s="79"/>
      <c r="D61" s="79"/>
      <c r="E61" s="79"/>
      <c r="F61" s="79"/>
      <c r="G61" s="79"/>
      <c r="H61" s="79"/>
      <c r="I61" s="79"/>
      <c r="J61" s="130"/>
      <c r="K61" s="130"/>
      <c r="L61" s="79"/>
      <c r="M61" s="79"/>
      <c r="N61" s="79"/>
      <c r="O61" s="79"/>
      <c r="P61" s="79"/>
      <c r="Q61" s="79"/>
      <c r="R61" s="79"/>
      <c r="S61" s="79"/>
      <c r="T61" s="79"/>
      <c r="U61" s="79"/>
      <c r="V61" s="79"/>
      <c r="W61" s="79"/>
      <c r="X61" s="79"/>
      <c r="Y61" s="79"/>
      <c r="Z61" s="79"/>
      <c r="AA61" s="79"/>
      <c r="AB61" s="79"/>
      <c r="AC61" s="79"/>
      <c r="AD61" s="79"/>
      <c r="AE61" s="79"/>
      <c r="AF61" s="79"/>
      <c r="AG61" s="79"/>
      <c r="AH61" s="79"/>
    </row>
    <row r="62" spans="1:34" ht="15.75" customHeight="1">
      <c r="A62" s="79"/>
      <c r="B62" s="79"/>
      <c r="C62" s="79"/>
      <c r="D62" s="79"/>
      <c r="E62" s="79"/>
      <c r="F62" s="79"/>
      <c r="G62" s="79"/>
      <c r="H62" s="79"/>
      <c r="I62" s="79"/>
      <c r="J62" s="130"/>
      <c r="K62" s="130"/>
      <c r="L62" s="79"/>
      <c r="M62" s="79"/>
      <c r="N62" s="79"/>
      <c r="O62" s="79"/>
      <c r="P62" s="79"/>
      <c r="Q62" s="79"/>
      <c r="R62" s="79"/>
      <c r="S62" s="79"/>
      <c r="T62" s="79"/>
      <c r="U62" s="79"/>
      <c r="V62" s="79"/>
      <c r="W62" s="79"/>
      <c r="X62" s="79"/>
      <c r="Y62" s="79"/>
      <c r="Z62" s="79"/>
      <c r="AA62" s="79"/>
      <c r="AB62" s="79"/>
      <c r="AC62" s="79"/>
      <c r="AD62" s="79"/>
      <c r="AE62" s="79"/>
      <c r="AF62" s="79"/>
      <c r="AG62" s="79"/>
      <c r="AH62" s="79"/>
    </row>
    <row r="63" spans="1:34" ht="15.75" customHeight="1">
      <c r="A63" s="79"/>
      <c r="B63" s="79"/>
      <c r="C63" s="79"/>
      <c r="D63" s="79"/>
      <c r="E63" s="79"/>
      <c r="F63" s="79"/>
      <c r="G63" s="79"/>
      <c r="H63" s="79"/>
      <c r="I63" s="79"/>
      <c r="J63" s="130"/>
      <c r="K63" s="130"/>
      <c r="L63" s="79"/>
      <c r="M63" s="79"/>
      <c r="N63" s="79"/>
      <c r="O63" s="79"/>
      <c r="P63" s="79"/>
      <c r="Q63" s="79"/>
      <c r="R63" s="79"/>
      <c r="S63" s="79"/>
      <c r="T63" s="79"/>
      <c r="U63" s="79"/>
      <c r="V63" s="79"/>
      <c r="W63" s="79"/>
      <c r="X63" s="79"/>
      <c r="Y63" s="79"/>
      <c r="Z63" s="79"/>
      <c r="AA63" s="79"/>
      <c r="AB63" s="79"/>
      <c r="AC63" s="79"/>
      <c r="AD63" s="79"/>
      <c r="AE63" s="79"/>
      <c r="AF63" s="79"/>
      <c r="AG63" s="79"/>
      <c r="AH63" s="79"/>
    </row>
    <row r="64" spans="1:34" ht="15.75" customHeight="1">
      <c r="A64" s="79"/>
      <c r="B64" s="79"/>
      <c r="C64" s="79"/>
      <c r="D64" s="79"/>
      <c r="E64" s="79"/>
      <c r="F64" s="79"/>
      <c r="G64" s="79"/>
      <c r="H64" s="79"/>
      <c r="I64" s="79"/>
      <c r="J64" s="130"/>
      <c r="K64" s="130"/>
      <c r="L64" s="79"/>
      <c r="M64" s="79"/>
      <c r="N64" s="79"/>
      <c r="O64" s="79"/>
      <c r="P64" s="79"/>
      <c r="Q64" s="79"/>
      <c r="R64" s="79"/>
      <c r="S64" s="79"/>
      <c r="T64" s="79"/>
      <c r="U64" s="79"/>
      <c r="V64" s="79"/>
      <c r="W64" s="79"/>
      <c r="X64" s="79"/>
      <c r="Y64" s="79"/>
      <c r="Z64" s="79"/>
      <c r="AA64" s="79"/>
      <c r="AB64" s="79"/>
      <c r="AC64" s="79"/>
      <c r="AD64" s="79"/>
      <c r="AE64" s="79"/>
      <c r="AF64" s="79"/>
      <c r="AG64" s="79"/>
      <c r="AH64" s="79"/>
    </row>
    <row r="65" spans="1:34" ht="15.75" customHeight="1">
      <c r="A65" s="79"/>
      <c r="B65" s="79"/>
      <c r="C65" s="79"/>
      <c r="D65" s="79"/>
      <c r="E65" s="79"/>
      <c r="F65" s="79"/>
      <c r="G65" s="79"/>
      <c r="H65" s="79"/>
      <c r="I65" s="79"/>
      <c r="J65" s="130"/>
      <c r="K65" s="130"/>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c r="A66" s="79"/>
      <c r="B66" s="79"/>
      <c r="C66" s="79"/>
      <c r="D66" s="79"/>
      <c r="E66" s="79"/>
      <c r="F66" s="79"/>
      <c r="G66" s="79"/>
      <c r="H66" s="79"/>
      <c r="I66" s="79"/>
      <c r="J66" s="130"/>
      <c r="K66" s="130"/>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c r="A67" s="79"/>
      <c r="B67" s="79"/>
      <c r="C67" s="79"/>
      <c r="D67" s="79"/>
      <c r="E67" s="79"/>
      <c r="F67" s="79"/>
      <c r="G67" s="79"/>
      <c r="H67" s="79"/>
      <c r="I67" s="79"/>
      <c r="J67" s="130"/>
      <c r="K67" s="130"/>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c r="A68" s="79"/>
      <c r="B68" s="79"/>
      <c r="C68" s="79"/>
      <c r="D68" s="79"/>
      <c r="E68" s="79"/>
      <c r="F68" s="79"/>
      <c r="G68" s="79"/>
      <c r="H68" s="79"/>
      <c r="I68" s="79"/>
      <c r="J68" s="130"/>
      <c r="K68" s="130"/>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c r="A69" s="79"/>
      <c r="B69" s="79"/>
      <c r="C69" s="79"/>
      <c r="D69" s="79"/>
      <c r="E69" s="79"/>
      <c r="F69" s="79"/>
      <c r="G69" s="79"/>
      <c r="H69" s="79"/>
      <c r="I69" s="79"/>
      <c r="J69" s="130"/>
      <c r="K69" s="130"/>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c r="A70" s="79"/>
      <c r="B70" s="79"/>
      <c r="C70" s="79"/>
      <c r="D70" s="79"/>
      <c r="E70" s="79"/>
      <c r="F70" s="79"/>
      <c r="G70" s="79"/>
      <c r="H70" s="79"/>
      <c r="I70" s="79"/>
      <c r="J70" s="130"/>
      <c r="K70" s="130"/>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c r="A71" s="79"/>
      <c r="B71" s="79"/>
      <c r="C71" s="79"/>
      <c r="D71" s="79"/>
      <c r="E71" s="79"/>
      <c r="F71" s="79"/>
      <c r="G71" s="79"/>
      <c r="H71" s="79"/>
      <c r="I71" s="79"/>
      <c r="J71" s="130"/>
      <c r="K71" s="130"/>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c r="A72" s="79"/>
      <c r="B72" s="79"/>
      <c r="C72" s="79"/>
      <c r="D72" s="79"/>
      <c r="E72" s="79"/>
      <c r="F72" s="79"/>
      <c r="G72" s="79"/>
      <c r="H72" s="79"/>
      <c r="I72" s="79"/>
      <c r="J72" s="130"/>
      <c r="K72" s="130"/>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c r="A73" s="79"/>
      <c r="B73" s="79"/>
      <c r="C73" s="79"/>
      <c r="D73" s="79"/>
      <c r="E73" s="79"/>
      <c r="F73" s="79"/>
      <c r="G73" s="79"/>
      <c r="H73" s="79"/>
      <c r="I73" s="79"/>
      <c r="J73" s="130"/>
      <c r="K73" s="130"/>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c r="A74" s="79"/>
      <c r="B74" s="79"/>
      <c r="C74" s="79"/>
      <c r="D74" s="79"/>
      <c r="E74" s="79"/>
      <c r="F74" s="79"/>
      <c r="G74" s="79"/>
      <c r="H74" s="79"/>
      <c r="I74" s="79"/>
      <c r="J74" s="130"/>
      <c r="K74" s="130"/>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c r="A75" s="79"/>
      <c r="B75" s="79"/>
      <c r="C75" s="79"/>
      <c r="D75" s="79"/>
      <c r="E75" s="79"/>
      <c r="F75" s="79"/>
      <c r="G75" s="79"/>
      <c r="H75" s="79"/>
      <c r="I75" s="79"/>
      <c r="J75" s="130"/>
      <c r="K75" s="130"/>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c r="A76" s="79"/>
      <c r="B76" s="79"/>
      <c r="C76" s="79"/>
      <c r="D76" s="79"/>
      <c r="E76" s="79"/>
      <c r="F76" s="79"/>
      <c r="G76" s="79"/>
      <c r="H76" s="79"/>
      <c r="I76" s="79"/>
      <c r="J76" s="130"/>
      <c r="K76" s="130"/>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c r="A77" s="79"/>
      <c r="B77" s="79"/>
      <c r="C77" s="79"/>
      <c r="D77" s="79"/>
      <c r="E77" s="79"/>
      <c r="F77" s="79"/>
      <c r="G77" s="79"/>
      <c r="H77" s="79"/>
      <c r="I77" s="79"/>
      <c r="J77" s="130"/>
      <c r="K77" s="130"/>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c r="A78" s="79"/>
      <c r="B78" s="79"/>
      <c r="C78" s="79"/>
      <c r="D78" s="79"/>
      <c r="E78" s="79"/>
      <c r="F78" s="79"/>
      <c r="G78" s="79"/>
      <c r="H78" s="79"/>
      <c r="I78" s="79"/>
      <c r="J78" s="130"/>
      <c r="K78" s="130"/>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sheetData>
  <mergeCells count="119">
    <mergeCell ref="A1:A4"/>
    <mergeCell ref="B1:H2"/>
    <mergeCell ref="I1:L1"/>
    <mergeCell ref="M1:N4"/>
    <mergeCell ref="I2:L2"/>
    <mergeCell ref="B3:H4"/>
    <mergeCell ref="I3:L3"/>
    <mergeCell ref="I4:L4"/>
    <mergeCell ref="B11:F11"/>
    <mergeCell ref="K11:M11"/>
    <mergeCell ref="B12:F12"/>
    <mergeCell ref="K12:M12"/>
    <mergeCell ref="B13:F13"/>
    <mergeCell ref="K13:M13"/>
    <mergeCell ref="A5:N5"/>
    <mergeCell ref="A6:N6"/>
    <mergeCell ref="B7:N7"/>
    <mergeCell ref="B8:F8"/>
    <mergeCell ref="G8:I13"/>
    <mergeCell ref="J8:N8"/>
    <mergeCell ref="B9:F9"/>
    <mergeCell ref="K9:M9"/>
    <mergeCell ref="B10:F10"/>
    <mergeCell ref="K10:M10"/>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A33:A34"/>
    <mergeCell ref="C33:C34"/>
    <mergeCell ref="B36:D36"/>
    <mergeCell ref="E36:H36"/>
    <mergeCell ref="A49:A50"/>
    <mergeCell ref="B49:D50"/>
    <mergeCell ref="E49:G50"/>
    <mergeCell ref="J36:N36"/>
    <mergeCell ref="A37:A38"/>
    <mergeCell ref="B37:D38"/>
    <mergeCell ref="E37:G38"/>
    <mergeCell ref="J37:N50"/>
    <mergeCell ref="A39:A40"/>
    <mergeCell ref="B39:D40"/>
    <mergeCell ref="E39:G40"/>
    <mergeCell ref="A41:A42"/>
    <mergeCell ref="B41:D42"/>
    <mergeCell ref="A51:N51"/>
    <mergeCell ref="A45:A46"/>
    <mergeCell ref="B45:D46"/>
    <mergeCell ref="E45:G46"/>
    <mergeCell ref="A47:A48"/>
    <mergeCell ref="B47:D48"/>
    <mergeCell ref="E47:G48"/>
    <mergeCell ref="E41:G42"/>
    <mergeCell ref="A43:A44"/>
    <mergeCell ref="B43:D44"/>
    <mergeCell ref="E43:G44"/>
  </mergeCells>
  <pageMargins left="0.7" right="0.7" top="0.75" bottom="0.75" header="0.3" footer="0.3"/>
  <drawing r:id="rId1"/>
  <legacyDrawing r:id="rId2"/>
  <oleObjects>
    <mc:AlternateContent xmlns:mc="http://schemas.openxmlformats.org/markup-compatibility/2006">
      <mc:Choice Requires="x14">
        <oleObject shapeId="47105" r:id="rId3">
          <objectPr defaultSize="0" autoPict="0" r:id="rId4">
            <anchor moveWithCells="1" sizeWithCells="1">
              <from>
                <xdr:col>0</xdr:col>
                <xdr:colOff>1038225</xdr:colOff>
                <xdr:row>1</xdr:row>
                <xdr:rowOff>28575</xdr:rowOff>
              </from>
              <to>
                <xdr:col>0</xdr:col>
                <xdr:colOff>3305175</xdr:colOff>
                <xdr:row>3</xdr:row>
                <xdr:rowOff>152400</xdr:rowOff>
              </to>
            </anchor>
          </objectPr>
        </oleObject>
      </mc:Choice>
      <mc:Fallback>
        <oleObject shapeId="47105" r:id="rId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A6" zoomScale="70" zoomScaleNormal="70" workbookViewId="0">
      <selection activeCell="L19" sqref="L19:L20"/>
    </sheetView>
  </sheetViews>
  <sheetFormatPr baseColWidth="10" defaultColWidth="14.42578125" defaultRowHeight="15"/>
  <cols>
    <col min="1" max="1" width="42.28515625" customWidth="1"/>
    <col min="2" max="2" width="10.85546875" customWidth="1"/>
    <col min="3" max="3" width="21.5703125" customWidth="1"/>
    <col min="4" max="4" width="9.140625" customWidth="1"/>
    <col min="5" max="5" width="16.5703125" customWidth="1"/>
    <col min="6" max="6" width="18.5703125" customWidth="1"/>
    <col min="7" max="7" width="11.140625" customWidth="1"/>
    <col min="8" max="8" width="13.42578125" customWidth="1"/>
    <col min="9" max="9" width="11.28515625" customWidth="1"/>
    <col min="10" max="10" width="15.5703125" customWidth="1"/>
    <col min="11" max="11" width="17.28515625" customWidth="1"/>
    <col min="12" max="12" width="12.42578125" customWidth="1"/>
    <col min="13" max="13" width="18.140625" customWidth="1"/>
    <col min="14" max="14" width="17.28515625" customWidth="1"/>
    <col min="15" max="15" width="33.85546875" customWidth="1"/>
    <col min="16" max="16" width="12.5703125" hidden="1" customWidth="1"/>
    <col min="17" max="17" width="24.28515625" customWidth="1"/>
    <col min="18" max="18" width="22.5703125" customWidth="1"/>
    <col min="19" max="20" width="12.5703125" customWidth="1"/>
    <col min="21" max="21" width="16.85546875" customWidth="1"/>
    <col min="22" max="22" width="12.5703125" customWidth="1"/>
    <col min="23" max="23" width="30.140625" customWidth="1"/>
    <col min="24" max="24" width="15.42578125" customWidth="1"/>
    <col min="25" max="25" width="15.85546875" customWidth="1"/>
    <col min="26" max="26" width="24.42578125" customWidth="1"/>
    <col min="27" max="27" width="17.140625" customWidth="1"/>
    <col min="28" max="34" width="12.5703125" customWidth="1"/>
  </cols>
  <sheetData>
    <row r="1" spans="1:34" ht="15.75">
      <c r="A1" s="320"/>
      <c r="B1" s="321" t="s">
        <v>320</v>
      </c>
      <c r="C1" s="277"/>
      <c r="D1" s="277"/>
      <c r="E1" s="277"/>
      <c r="F1" s="277"/>
      <c r="G1" s="277"/>
      <c r="H1" s="278"/>
      <c r="I1" s="312" t="s">
        <v>321</v>
      </c>
      <c r="J1" s="274"/>
      <c r="K1" s="274"/>
      <c r="L1" s="275"/>
      <c r="M1" s="322"/>
      <c r="N1" s="278"/>
      <c r="O1" s="79"/>
      <c r="P1" s="79"/>
      <c r="Q1" s="79"/>
      <c r="R1" s="79"/>
      <c r="S1" s="79"/>
      <c r="T1" s="79"/>
      <c r="U1" s="79"/>
      <c r="V1" s="79"/>
      <c r="W1" s="79"/>
      <c r="X1" s="79"/>
      <c r="Y1" s="79"/>
      <c r="Z1" s="79"/>
      <c r="AA1" s="79"/>
      <c r="AB1" s="79"/>
      <c r="AC1" s="79"/>
      <c r="AD1" s="79"/>
      <c r="AE1" s="79"/>
      <c r="AF1" s="79"/>
      <c r="AG1" s="79"/>
      <c r="AH1" s="79"/>
    </row>
    <row r="2" spans="1:34" ht="15.75">
      <c r="A2" s="299"/>
      <c r="B2" s="279"/>
      <c r="C2" s="280"/>
      <c r="D2" s="280"/>
      <c r="E2" s="280"/>
      <c r="F2" s="280"/>
      <c r="G2" s="280"/>
      <c r="H2" s="281"/>
      <c r="I2" s="312" t="s">
        <v>322</v>
      </c>
      <c r="J2" s="274"/>
      <c r="K2" s="274"/>
      <c r="L2" s="275"/>
      <c r="M2" s="291"/>
      <c r="N2" s="293"/>
      <c r="O2" s="79"/>
      <c r="P2" s="79"/>
      <c r="Q2" s="79"/>
      <c r="R2" s="79"/>
      <c r="S2" s="79"/>
      <c r="T2" s="79"/>
      <c r="U2" s="79"/>
      <c r="V2" s="79"/>
      <c r="W2" s="79"/>
      <c r="X2" s="79"/>
      <c r="Y2" s="79"/>
      <c r="Z2" s="79"/>
      <c r="AA2" s="79"/>
      <c r="AB2" s="79"/>
      <c r="AC2" s="79"/>
      <c r="AD2" s="79"/>
      <c r="AE2" s="79"/>
      <c r="AF2" s="79"/>
      <c r="AG2" s="79"/>
      <c r="AH2" s="79"/>
    </row>
    <row r="3" spans="1:34" ht="15.75">
      <c r="A3" s="299"/>
      <c r="B3" s="321" t="s">
        <v>323</v>
      </c>
      <c r="C3" s="277"/>
      <c r="D3" s="277"/>
      <c r="E3" s="277"/>
      <c r="F3" s="277"/>
      <c r="G3" s="277"/>
      <c r="H3" s="278"/>
      <c r="I3" s="312" t="s">
        <v>324</v>
      </c>
      <c r="J3" s="274"/>
      <c r="K3" s="274"/>
      <c r="L3" s="275"/>
      <c r="M3" s="291"/>
      <c r="N3" s="293"/>
      <c r="O3" s="79"/>
      <c r="P3" s="79"/>
      <c r="Q3" s="79"/>
      <c r="R3" s="79"/>
      <c r="S3" s="79"/>
      <c r="T3" s="79"/>
      <c r="U3" s="79"/>
      <c r="V3" s="79"/>
      <c r="W3" s="79"/>
      <c r="X3" s="79"/>
      <c r="Y3" s="79"/>
      <c r="Z3" s="79"/>
      <c r="AA3" s="79"/>
      <c r="AB3" s="79"/>
      <c r="AC3" s="79"/>
      <c r="AD3" s="79"/>
      <c r="AE3" s="79"/>
      <c r="AF3" s="79"/>
      <c r="AG3" s="79"/>
      <c r="AH3" s="79"/>
    </row>
    <row r="4" spans="1:34" ht="15.75">
      <c r="A4" s="284"/>
      <c r="B4" s="279"/>
      <c r="C4" s="280"/>
      <c r="D4" s="280"/>
      <c r="E4" s="280"/>
      <c r="F4" s="280"/>
      <c r="G4" s="280"/>
      <c r="H4" s="281"/>
      <c r="I4" s="312" t="s">
        <v>325</v>
      </c>
      <c r="J4" s="274"/>
      <c r="K4" s="274"/>
      <c r="L4" s="275"/>
      <c r="M4" s="279"/>
      <c r="N4" s="281"/>
      <c r="O4" s="79"/>
      <c r="P4" s="79"/>
      <c r="Q4" s="79"/>
      <c r="R4" s="79"/>
      <c r="S4" s="79"/>
      <c r="T4" s="79"/>
      <c r="U4" s="79"/>
      <c r="V4" s="79"/>
      <c r="W4" s="79"/>
      <c r="X4" s="79"/>
      <c r="Y4" s="79"/>
      <c r="Z4" s="79"/>
      <c r="AA4" s="79"/>
      <c r="AB4" s="79"/>
      <c r="AC4" s="79"/>
      <c r="AD4" s="79"/>
      <c r="AE4" s="79"/>
      <c r="AF4" s="79"/>
      <c r="AG4" s="79"/>
      <c r="AH4" s="79"/>
    </row>
    <row r="5" spans="1:34" ht="15.75">
      <c r="A5" s="344"/>
      <c r="B5" s="292"/>
      <c r="C5" s="292"/>
      <c r="D5" s="292"/>
      <c r="E5" s="292"/>
      <c r="F5" s="292"/>
      <c r="G5" s="292"/>
      <c r="H5" s="292"/>
      <c r="I5" s="292"/>
      <c r="J5" s="292"/>
      <c r="K5" s="292"/>
      <c r="L5" s="292"/>
      <c r="M5" s="292"/>
      <c r="N5" s="292"/>
      <c r="O5" s="79"/>
      <c r="P5" s="79"/>
      <c r="Q5" s="79"/>
      <c r="R5" s="79"/>
      <c r="S5" s="79"/>
      <c r="T5" s="79"/>
      <c r="U5" s="79"/>
      <c r="V5" s="79"/>
      <c r="W5" s="79"/>
      <c r="X5" s="79"/>
      <c r="Y5" s="79"/>
      <c r="Z5" s="79"/>
      <c r="AA5" s="79"/>
      <c r="AB5" s="79"/>
      <c r="AC5" s="79"/>
      <c r="AD5" s="79"/>
      <c r="AE5" s="79"/>
      <c r="AF5" s="79"/>
      <c r="AG5" s="79"/>
      <c r="AH5" s="79"/>
    </row>
    <row r="6" spans="1:34" ht="15.75">
      <c r="A6" s="312" t="s">
        <v>326</v>
      </c>
      <c r="B6" s="274"/>
      <c r="C6" s="274"/>
      <c r="D6" s="274"/>
      <c r="E6" s="274"/>
      <c r="F6" s="274"/>
      <c r="G6" s="274"/>
      <c r="H6" s="274"/>
      <c r="I6" s="274"/>
      <c r="J6" s="274"/>
      <c r="K6" s="274"/>
      <c r="L6" s="274"/>
      <c r="M6" s="274"/>
      <c r="N6" s="275"/>
      <c r="O6" s="79"/>
      <c r="P6" s="79"/>
      <c r="Q6" s="79"/>
      <c r="R6" s="79"/>
      <c r="S6" s="79"/>
      <c r="T6" s="79"/>
      <c r="U6" s="79"/>
      <c r="V6" s="79"/>
      <c r="W6" s="79"/>
      <c r="X6" s="79"/>
      <c r="Y6" s="79"/>
      <c r="Z6" s="79"/>
      <c r="AA6" s="79"/>
      <c r="AB6" s="79"/>
      <c r="AC6" s="79"/>
      <c r="AD6" s="79"/>
      <c r="AE6" s="79"/>
      <c r="AF6" s="79"/>
      <c r="AG6" s="79"/>
      <c r="AH6" s="79"/>
    </row>
    <row r="7" spans="1:34" ht="15.75">
      <c r="A7" s="80" t="s">
        <v>286</v>
      </c>
      <c r="B7" s="312" t="s">
        <v>551</v>
      </c>
      <c r="C7" s="274"/>
      <c r="D7" s="274"/>
      <c r="E7" s="274"/>
      <c r="F7" s="274"/>
      <c r="G7" s="274"/>
      <c r="H7" s="274"/>
      <c r="I7" s="274"/>
      <c r="J7" s="274"/>
      <c r="K7" s="274"/>
      <c r="L7" s="274"/>
      <c r="M7" s="274"/>
      <c r="N7" s="275"/>
      <c r="O7" s="79"/>
      <c r="P7" s="79"/>
      <c r="Q7" s="79"/>
      <c r="R7" s="79"/>
      <c r="S7" s="79"/>
      <c r="T7" s="79"/>
      <c r="U7" s="79"/>
      <c r="V7" s="79"/>
      <c r="W7" s="79"/>
      <c r="X7" s="79"/>
      <c r="Y7" s="79"/>
      <c r="Z7" s="79"/>
      <c r="AA7" s="79"/>
      <c r="AB7" s="79"/>
      <c r="AC7" s="79"/>
      <c r="AD7" s="79"/>
      <c r="AE7" s="79"/>
      <c r="AF7" s="79"/>
      <c r="AG7" s="79"/>
      <c r="AH7" s="79"/>
    </row>
    <row r="8" spans="1:34" ht="15.75">
      <c r="A8" s="81" t="s">
        <v>32</v>
      </c>
      <c r="B8" s="313" t="s">
        <v>33</v>
      </c>
      <c r="C8" s="274"/>
      <c r="D8" s="274"/>
      <c r="E8" s="274"/>
      <c r="F8" s="275"/>
      <c r="G8" s="418" t="s">
        <v>327</v>
      </c>
      <c r="H8" s="277"/>
      <c r="I8" s="278"/>
      <c r="J8" s="315" t="s">
        <v>31</v>
      </c>
      <c r="K8" s="274"/>
      <c r="L8" s="274"/>
      <c r="M8" s="274"/>
      <c r="N8" s="275"/>
      <c r="O8" s="303"/>
      <c r="P8" s="292"/>
      <c r="Q8" s="292"/>
      <c r="R8" s="79"/>
      <c r="S8" s="79"/>
      <c r="T8" s="79"/>
      <c r="U8" s="79"/>
      <c r="V8" s="79"/>
      <c r="W8" s="79"/>
      <c r="X8" s="79"/>
      <c r="Y8" s="79"/>
      <c r="Z8" s="79"/>
      <c r="AA8" s="79"/>
      <c r="AB8" s="79"/>
      <c r="AC8" s="79"/>
      <c r="AD8" s="79"/>
      <c r="AE8" s="79"/>
      <c r="AF8" s="79"/>
      <c r="AG8" s="79"/>
      <c r="AH8" s="79"/>
    </row>
    <row r="9" spans="1:34" ht="15.75">
      <c r="A9" s="82" t="s">
        <v>30</v>
      </c>
      <c r="B9" s="343" t="s">
        <v>328</v>
      </c>
      <c r="C9" s="274"/>
      <c r="D9" s="274"/>
      <c r="E9" s="274"/>
      <c r="F9" s="275"/>
      <c r="G9" s="291"/>
      <c r="H9" s="292"/>
      <c r="I9" s="293"/>
      <c r="J9" s="83" t="s">
        <v>29</v>
      </c>
      <c r="K9" s="305" t="s">
        <v>28</v>
      </c>
      <c r="L9" s="274"/>
      <c r="M9" s="275"/>
      <c r="N9" s="83" t="s">
        <v>27</v>
      </c>
      <c r="O9" s="84"/>
      <c r="P9" s="84"/>
      <c r="Q9" s="84"/>
      <c r="R9" s="79"/>
      <c r="S9" s="79"/>
      <c r="T9" s="79"/>
      <c r="U9" s="79"/>
      <c r="V9" s="79"/>
      <c r="W9" s="79"/>
      <c r="X9" s="79"/>
      <c r="Y9" s="79"/>
      <c r="Z9" s="79"/>
      <c r="AA9" s="79"/>
      <c r="AB9" s="79"/>
      <c r="AC9" s="79"/>
      <c r="AD9" s="79"/>
      <c r="AE9" s="79"/>
      <c r="AF9" s="79"/>
      <c r="AG9" s="79"/>
      <c r="AH9" s="79"/>
    </row>
    <row r="10" spans="1:34" ht="42.75" customHeight="1">
      <c r="A10" s="85" t="s">
        <v>26</v>
      </c>
      <c r="B10" s="304" t="s">
        <v>329</v>
      </c>
      <c r="C10" s="274"/>
      <c r="D10" s="274"/>
      <c r="E10" s="274"/>
      <c r="F10" s="275"/>
      <c r="G10" s="291"/>
      <c r="H10" s="292"/>
      <c r="I10" s="293"/>
      <c r="J10" s="86"/>
      <c r="K10" s="306"/>
      <c r="L10" s="274"/>
      <c r="M10" s="275"/>
      <c r="N10" s="87"/>
      <c r="O10" s="436"/>
      <c r="P10" s="292"/>
      <c r="Q10" s="88"/>
      <c r="R10" s="79"/>
      <c r="S10" s="89"/>
      <c r="T10" s="89"/>
      <c r="U10" s="79"/>
      <c r="V10" s="79"/>
      <c r="W10" s="79"/>
      <c r="X10" s="79"/>
      <c r="Y10" s="79"/>
      <c r="Z10" s="79"/>
      <c r="AA10" s="79"/>
      <c r="AB10" s="79"/>
      <c r="AC10" s="79"/>
      <c r="AD10" s="79"/>
      <c r="AE10" s="79"/>
      <c r="AF10" s="79"/>
      <c r="AG10" s="79"/>
      <c r="AH10" s="79"/>
    </row>
    <row r="11" spans="1:34" ht="38.25" customHeight="1">
      <c r="A11" s="90" t="s">
        <v>25</v>
      </c>
      <c r="B11" s="304" t="s">
        <v>330</v>
      </c>
      <c r="C11" s="274"/>
      <c r="D11" s="274"/>
      <c r="E11" s="274"/>
      <c r="F11" s="275"/>
      <c r="G11" s="291"/>
      <c r="H11" s="292"/>
      <c r="I11" s="293"/>
      <c r="J11" s="91"/>
      <c r="K11" s="307"/>
      <c r="L11" s="274"/>
      <c r="M11" s="275"/>
      <c r="N11" s="92"/>
      <c r="O11" s="93"/>
      <c r="P11" s="93"/>
      <c r="Q11" s="93"/>
      <c r="R11" s="93"/>
      <c r="S11" s="93"/>
      <c r="T11" s="93"/>
      <c r="U11" s="93"/>
      <c r="V11" s="93"/>
      <c r="W11" s="93"/>
      <c r="X11" s="79"/>
      <c r="Y11" s="79"/>
      <c r="Z11" s="79"/>
      <c r="AA11" s="79"/>
      <c r="AB11" s="79"/>
      <c r="AC11" s="79"/>
      <c r="AD11" s="79"/>
      <c r="AE11" s="79"/>
      <c r="AF11" s="79"/>
      <c r="AG11" s="79"/>
      <c r="AH11" s="79"/>
    </row>
    <row r="12" spans="1:34" ht="15.75">
      <c r="A12" s="94" t="s">
        <v>24</v>
      </c>
      <c r="B12" s="346">
        <v>2020730010053</v>
      </c>
      <c r="C12" s="274"/>
      <c r="D12" s="274"/>
      <c r="E12" s="274"/>
      <c r="F12" s="275"/>
      <c r="G12" s="291"/>
      <c r="H12" s="292"/>
      <c r="I12" s="293"/>
      <c r="J12" s="95"/>
      <c r="K12" s="317"/>
      <c r="L12" s="274"/>
      <c r="M12" s="275"/>
      <c r="N12" s="96"/>
      <c r="O12" s="93"/>
      <c r="P12" s="93"/>
      <c r="Q12" s="93"/>
      <c r="R12" s="93"/>
      <c r="S12" s="93"/>
      <c r="T12" s="93"/>
      <c r="U12" s="93"/>
      <c r="V12" s="93"/>
      <c r="W12" s="93"/>
      <c r="X12" s="79"/>
      <c r="Y12" s="79"/>
      <c r="Z12" s="79"/>
      <c r="AA12" s="79"/>
      <c r="AB12" s="79"/>
      <c r="AC12" s="79"/>
      <c r="AD12" s="79"/>
      <c r="AE12" s="79"/>
      <c r="AF12" s="79"/>
      <c r="AG12" s="79"/>
      <c r="AH12" s="79"/>
    </row>
    <row r="13" spans="1:34" ht="32.25" customHeight="1">
      <c r="A13" s="318" t="s">
        <v>331</v>
      </c>
      <c r="B13" s="274"/>
      <c r="C13" s="274"/>
      <c r="D13" s="274"/>
      <c r="E13" s="274"/>
      <c r="F13" s="275"/>
      <c r="G13" s="279"/>
      <c r="H13" s="280"/>
      <c r="I13" s="281"/>
      <c r="J13" s="97"/>
      <c r="K13" s="317"/>
      <c r="L13" s="274"/>
      <c r="M13" s="275"/>
      <c r="N13" s="98"/>
      <c r="O13" s="93"/>
      <c r="P13" s="93"/>
      <c r="Q13" s="93"/>
      <c r="R13" s="93"/>
      <c r="S13" s="93"/>
      <c r="T13" s="93"/>
      <c r="U13" s="93"/>
      <c r="V13" s="93"/>
      <c r="W13" s="93"/>
      <c r="X13" s="79"/>
      <c r="Y13" s="79"/>
      <c r="Z13" s="79"/>
      <c r="AA13" s="79"/>
      <c r="AB13" s="79"/>
      <c r="AC13" s="79"/>
      <c r="AD13" s="79"/>
      <c r="AE13" s="79"/>
      <c r="AF13" s="79"/>
      <c r="AG13" s="79"/>
      <c r="AH13" s="79"/>
    </row>
    <row r="14" spans="1:34" ht="15.75">
      <c r="A14" s="298" t="s">
        <v>23</v>
      </c>
      <c r="B14" s="341" t="s">
        <v>332</v>
      </c>
      <c r="C14" s="342" t="s">
        <v>21</v>
      </c>
      <c r="D14" s="342" t="s">
        <v>20</v>
      </c>
      <c r="E14" s="435" t="s">
        <v>333</v>
      </c>
      <c r="F14" s="338" t="s">
        <v>334</v>
      </c>
      <c r="G14" s="277"/>
      <c r="H14" s="277"/>
      <c r="I14" s="278"/>
      <c r="J14" s="338" t="s">
        <v>17</v>
      </c>
      <c r="K14" s="278"/>
      <c r="L14" s="339" t="s">
        <v>16</v>
      </c>
      <c r="M14" s="274"/>
      <c r="N14" s="275"/>
      <c r="O14" s="99"/>
      <c r="P14" s="79"/>
      <c r="Q14" s="100"/>
      <c r="R14" s="79"/>
      <c r="S14" s="101"/>
      <c r="T14" s="102"/>
      <c r="U14" s="103"/>
      <c r="V14" s="79"/>
      <c r="W14" s="79"/>
      <c r="X14" s="79"/>
      <c r="Y14" s="79"/>
      <c r="Z14" s="79"/>
      <c r="AA14" s="79"/>
      <c r="AB14" s="79"/>
      <c r="AC14" s="79"/>
      <c r="AD14" s="79"/>
      <c r="AE14" s="79"/>
      <c r="AF14" s="79"/>
      <c r="AG14" s="79"/>
      <c r="AH14" s="79"/>
    </row>
    <row r="15" spans="1:34" ht="20.25" customHeight="1">
      <c r="A15" s="299"/>
      <c r="B15" s="299"/>
      <c r="C15" s="299"/>
      <c r="D15" s="299"/>
      <c r="E15" s="299"/>
      <c r="F15" s="279"/>
      <c r="G15" s="280"/>
      <c r="H15" s="280"/>
      <c r="I15" s="281"/>
      <c r="J15" s="279"/>
      <c r="K15" s="281"/>
      <c r="L15" s="342" t="s">
        <v>15</v>
      </c>
      <c r="M15" s="342" t="s">
        <v>14</v>
      </c>
      <c r="N15" s="298" t="s">
        <v>13</v>
      </c>
      <c r="O15" s="99"/>
      <c r="P15" s="79"/>
      <c r="Q15" s="102"/>
      <c r="R15" s="79"/>
      <c r="S15" s="101"/>
      <c r="T15" s="102"/>
      <c r="U15" s="103"/>
      <c r="V15" s="79"/>
      <c r="W15" s="79"/>
      <c r="X15" s="79"/>
      <c r="Y15" s="79"/>
      <c r="Z15" s="79"/>
      <c r="AA15" s="79"/>
      <c r="AB15" s="79"/>
      <c r="AC15" s="79"/>
      <c r="AD15" s="79"/>
      <c r="AE15" s="79"/>
      <c r="AF15" s="79"/>
      <c r="AG15" s="79"/>
      <c r="AH15" s="79"/>
    </row>
    <row r="16" spans="1:34" ht="15.75">
      <c r="A16" s="284"/>
      <c r="B16" s="284"/>
      <c r="C16" s="284"/>
      <c r="D16" s="284"/>
      <c r="E16" s="284"/>
      <c r="F16" s="104" t="s">
        <v>12</v>
      </c>
      <c r="G16" s="104" t="s">
        <v>11</v>
      </c>
      <c r="H16" s="104" t="s">
        <v>10</v>
      </c>
      <c r="I16" s="105" t="s">
        <v>9</v>
      </c>
      <c r="J16" s="104" t="s">
        <v>8</v>
      </c>
      <c r="K16" s="106" t="s">
        <v>7</v>
      </c>
      <c r="L16" s="284"/>
      <c r="M16" s="284"/>
      <c r="N16" s="284"/>
      <c r="O16" s="99"/>
      <c r="P16" s="79"/>
      <c r="Q16" s="102"/>
      <c r="R16" s="79"/>
      <c r="S16" s="101"/>
      <c r="T16" s="102"/>
      <c r="U16" s="103"/>
      <c r="V16" s="79"/>
      <c r="W16" s="79"/>
      <c r="X16" s="79"/>
      <c r="Y16" s="79"/>
      <c r="Z16" s="79"/>
      <c r="AA16" s="79"/>
      <c r="AB16" s="79"/>
      <c r="AC16" s="79"/>
      <c r="AD16" s="79"/>
      <c r="AE16" s="79"/>
      <c r="AF16" s="79"/>
      <c r="AG16" s="79"/>
      <c r="AH16" s="79"/>
    </row>
    <row r="17" spans="1:34" ht="42" customHeight="1">
      <c r="A17" s="334" t="s">
        <v>335</v>
      </c>
      <c r="B17" s="107" t="s">
        <v>1</v>
      </c>
      <c r="C17" s="330" t="s">
        <v>336</v>
      </c>
      <c r="D17" s="108">
        <v>1</v>
      </c>
      <c r="E17" s="109">
        <f t="shared" ref="E17:E44" si="0">F17</f>
        <v>15666667</v>
      </c>
      <c r="F17" s="109">
        <v>15666667</v>
      </c>
      <c r="G17" s="109">
        <v>0</v>
      </c>
      <c r="H17" s="109">
        <v>0</v>
      </c>
      <c r="I17" s="109">
        <v>0</v>
      </c>
      <c r="J17" s="297">
        <v>45311</v>
      </c>
      <c r="K17" s="297">
        <v>45656</v>
      </c>
      <c r="L17" s="294">
        <f>D18/D17</f>
        <v>0</v>
      </c>
      <c r="M17" s="294">
        <f>E18/E17</f>
        <v>0.59574464689905005</v>
      </c>
      <c r="N17" s="294">
        <f>L17*L17/M17</f>
        <v>0</v>
      </c>
      <c r="O17" s="110"/>
      <c r="P17" s="111"/>
      <c r="Q17" s="112"/>
      <c r="R17" s="111"/>
      <c r="S17" s="113"/>
      <c r="T17" s="114"/>
      <c r="U17" s="115"/>
      <c r="V17" s="111"/>
      <c r="W17" s="111"/>
      <c r="X17" s="111"/>
      <c r="Y17" s="111"/>
      <c r="Z17" s="111"/>
      <c r="AA17" s="111"/>
      <c r="AB17" s="111"/>
      <c r="AC17" s="111"/>
      <c r="AD17" s="111"/>
      <c r="AE17" s="111"/>
      <c r="AF17" s="111"/>
      <c r="AG17" s="111"/>
      <c r="AH17" s="111"/>
    </row>
    <row r="18" spans="1:34" ht="42" customHeight="1">
      <c r="A18" s="284"/>
      <c r="B18" s="107" t="s">
        <v>0</v>
      </c>
      <c r="C18" s="284"/>
      <c r="D18" s="116">
        <v>0</v>
      </c>
      <c r="E18" s="109">
        <f t="shared" si="0"/>
        <v>9333333</v>
      </c>
      <c r="F18" s="109">
        <v>9333333</v>
      </c>
      <c r="G18" s="109">
        <v>0</v>
      </c>
      <c r="H18" s="109">
        <v>0</v>
      </c>
      <c r="I18" s="109">
        <v>0</v>
      </c>
      <c r="J18" s="284"/>
      <c r="K18" s="284"/>
      <c r="L18" s="284"/>
      <c r="M18" s="284"/>
      <c r="N18" s="284"/>
      <c r="O18" s="111"/>
      <c r="P18" s="111"/>
      <c r="Q18" s="114"/>
      <c r="R18" s="111"/>
      <c r="S18" s="113"/>
      <c r="T18" s="114"/>
      <c r="U18" s="115"/>
      <c r="V18" s="111"/>
      <c r="W18" s="111"/>
      <c r="X18" s="111"/>
      <c r="Y18" s="111"/>
      <c r="Z18" s="111"/>
      <c r="AA18" s="111"/>
      <c r="AB18" s="111"/>
      <c r="AC18" s="111"/>
      <c r="AD18" s="111"/>
      <c r="AE18" s="111"/>
      <c r="AF18" s="111"/>
      <c r="AG18" s="111"/>
      <c r="AH18" s="111"/>
    </row>
    <row r="19" spans="1:34" ht="32.25" customHeight="1">
      <c r="A19" s="334" t="s">
        <v>337</v>
      </c>
      <c r="B19" s="107" t="s">
        <v>1</v>
      </c>
      <c r="C19" s="330" t="s">
        <v>338</v>
      </c>
      <c r="D19" s="117">
        <v>2</v>
      </c>
      <c r="E19" s="109">
        <f t="shared" si="0"/>
        <v>9333333</v>
      </c>
      <c r="F19" s="109">
        <v>9333333</v>
      </c>
      <c r="G19" s="109">
        <v>0</v>
      </c>
      <c r="H19" s="109">
        <v>0</v>
      </c>
      <c r="I19" s="109">
        <v>0</v>
      </c>
      <c r="J19" s="297">
        <v>45311</v>
      </c>
      <c r="K19" s="297">
        <v>45656</v>
      </c>
      <c r="L19" s="294">
        <f t="shared" ref="L19:M19" si="1">D20/D19</f>
        <v>0</v>
      </c>
      <c r="M19" s="294">
        <f t="shared" si="1"/>
        <v>0</v>
      </c>
      <c r="N19" s="294" t="e">
        <f>L19*L19/M19</f>
        <v>#DIV/0!</v>
      </c>
      <c r="O19" s="111"/>
      <c r="P19" s="111"/>
      <c r="Q19" s="114"/>
      <c r="R19" s="111"/>
      <c r="S19" s="113"/>
      <c r="T19" s="114"/>
      <c r="U19" s="115"/>
      <c r="V19" s="111"/>
      <c r="W19" s="111"/>
      <c r="X19" s="111"/>
      <c r="Y19" s="111"/>
      <c r="Z19" s="111"/>
      <c r="AA19" s="111"/>
      <c r="AB19" s="111"/>
      <c r="AC19" s="111"/>
      <c r="AD19" s="111"/>
      <c r="AE19" s="111"/>
      <c r="AF19" s="111"/>
      <c r="AG19" s="111"/>
      <c r="AH19" s="111"/>
    </row>
    <row r="20" spans="1:34" ht="32.25" customHeight="1">
      <c r="A20" s="284"/>
      <c r="B20" s="107" t="s">
        <v>0</v>
      </c>
      <c r="C20" s="284"/>
      <c r="D20" s="116">
        <v>0</v>
      </c>
      <c r="E20" s="109">
        <f t="shared" si="0"/>
        <v>0</v>
      </c>
      <c r="F20" s="109">
        <v>0</v>
      </c>
      <c r="G20" s="109">
        <v>0</v>
      </c>
      <c r="H20" s="109">
        <v>0</v>
      </c>
      <c r="I20" s="109">
        <v>0</v>
      </c>
      <c r="J20" s="284"/>
      <c r="K20" s="284"/>
      <c r="L20" s="284"/>
      <c r="M20" s="284"/>
      <c r="N20" s="284"/>
      <c r="O20" s="111"/>
      <c r="P20" s="111"/>
      <c r="Q20" s="114"/>
      <c r="R20" s="111"/>
      <c r="S20" s="113"/>
      <c r="T20" s="114"/>
      <c r="U20" s="115"/>
      <c r="V20" s="111"/>
      <c r="W20" s="111"/>
      <c r="X20" s="111"/>
      <c r="Y20" s="111"/>
      <c r="Z20" s="111"/>
      <c r="AA20" s="111"/>
      <c r="AB20" s="111"/>
      <c r="AC20" s="111"/>
      <c r="AD20" s="111"/>
      <c r="AE20" s="111"/>
      <c r="AF20" s="111"/>
      <c r="AG20" s="111"/>
      <c r="AH20" s="111"/>
    </row>
    <row r="21" spans="1:34" ht="30" customHeight="1">
      <c r="A21" s="332" t="s">
        <v>339</v>
      </c>
      <c r="B21" s="107" t="s">
        <v>1</v>
      </c>
      <c r="C21" s="330" t="s">
        <v>340</v>
      </c>
      <c r="D21" s="118">
        <v>1</v>
      </c>
      <c r="E21" s="109">
        <f t="shared" si="0"/>
        <v>70000000</v>
      </c>
      <c r="F21" s="109">
        <v>70000000</v>
      </c>
      <c r="G21" s="109">
        <v>0</v>
      </c>
      <c r="H21" s="109">
        <v>0</v>
      </c>
      <c r="I21" s="109">
        <v>0</v>
      </c>
      <c r="J21" s="297">
        <v>45316</v>
      </c>
      <c r="K21" s="297">
        <v>45656</v>
      </c>
      <c r="L21" s="294">
        <f t="shared" ref="L21:M21" si="2">D22/D21</f>
        <v>0</v>
      </c>
      <c r="M21" s="294">
        <f t="shared" si="2"/>
        <v>0.11428571428571428</v>
      </c>
      <c r="N21" s="294">
        <f>L21*L21/M21</f>
        <v>0</v>
      </c>
      <c r="O21" s="111"/>
      <c r="P21" s="111"/>
      <c r="Q21" s="114"/>
      <c r="R21" s="111"/>
      <c r="S21" s="113"/>
      <c r="T21" s="114"/>
      <c r="U21" s="115"/>
      <c r="V21" s="111"/>
      <c r="W21" s="111"/>
      <c r="X21" s="111"/>
      <c r="Y21" s="111"/>
      <c r="Z21" s="111"/>
      <c r="AA21" s="111"/>
      <c r="AB21" s="111"/>
      <c r="AC21" s="111"/>
      <c r="AD21" s="111"/>
      <c r="AE21" s="111"/>
      <c r="AF21" s="111"/>
      <c r="AG21" s="111"/>
      <c r="AH21" s="111"/>
    </row>
    <row r="22" spans="1:34" ht="30" customHeight="1">
      <c r="A22" s="284"/>
      <c r="B22" s="107" t="s">
        <v>0</v>
      </c>
      <c r="C22" s="284"/>
      <c r="D22" s="118">
        <v>0</v>
      </c>
      <c r="E22" s="109">
        <f t="shared" si="0"/>
        <v>8000000</v>
      </c>
      <c r="F22" s="109">
        <v>8000000</v>
      </c>
      <c r="G22" s="109">
        <v>0</v>
      </c>
      <c r="H22" s="109">
        <v>0</v>
      </c>
      <c r="I22" s="109">
        <v>0</v>
      </c>
      <c r="J22" s="284"/>
      <c r="K22" s="284"/>
      <c r="L22" s="284"/>
      <c r="M22" s="284"/>
      <c r="N22" s="284"/>
      <c r="O22" s="111"/>
      <c r="P22" s="111"/>
      <c r="Q22" s="114"/>
      <c r="R22" s="111"/>
      <c r="S22" s="113"/>
      <c r="T22" s="114"/>
      <c r="U22" s="115"/>
      <c r="V22" s="111"/>
      <c r="W22" s="111"/>
      <c r="X22" s="111"/>
      <c r="Y22" s="111"/>
      <c r="Z22" s="111"/>
      <c r="AA22" s="111"/>
      <c r="AB22" s="111"/>
      <c r="AC22" s="111"/>
      <c r="AD22" s="111"/>
      <c r="AE22" s="111"/>
      <c r="AF22" s="111"/>
      <c r="AG22" s="111"/>
      <c r="AH22" s="111"/>
    </row>
    <row r="23" spans="1:34" ht="30" customHeight="1">
      <c r="A23" s="332" t="s">
        <v>341</v>
      </c>
      <c r="B23" s="107" t="s">
        <v>1</v>
      </c>
      <c r="C23" s="330" t="s">
        <v>342</v>
      </c>
      <c r="D23" s="116">
        <v>2</v>
      </c>
      <c r="E23" s="109">
        <f t="shared" si="0"/>
        <v>20000000</v>
      </c>
      <c r="F23" s="109">
        <v>20000000</v>
      </c>
      <c r="G23" s="109">
        <v>0</v>
      </c>
      <c r="H23" s="109">
        <v>0</v>
      </c>
      <c r="I23" s="109">
        <v>0</v>
      </c>
      <c r="J23" s="297">
        <v>45316</v>
      </c>
      <c r="K23" s="297">
        <v>45656</v>
      </c>
      <c r="L23" s="294">
        <f t="shared" ref="L23:M23" si="3">D24/D23</f>
        <v>0</v>
      </c>
      <c r="M23" s="294">
        <f t="shared" si="3"/>
        <v>0</v>
      </c>
      <c r="N23" s="294" t="e">
        <f>L23*L23/M23</f>
        <v>#DIV/0!</v>
      </c>
      <c r="O23" s="111"/>
      <c r="P23" s="111"/>
      <c r="Q23" s="114"/>
      <c r="R23" s="111"/>
      <c r="S23" s="113"/>
      <c r="T23" s="114"/>
      <c r="U23" s="115"/>
      <c r="V23" s="111"/>
      <c r="W23" s="111"/>
      <c r="X23" s="111"/>
      <c r="Y23" s="111"/>
      <c r="Z23" s="111"/>
      <c r="AA23" s="111"/>
      <c r="AB23" s="111"/>
      <c r="AC23" s="111"/>
      <c r="AD23" s="111"/>
      <c r="AE23" s="111"/>
      <c r="AF23" s="111"/>
      <c r="AG23" s="111"/>
      <c r="AH23" s="111"/>
    </row>
    <row r="24" spans="1:34" ht="30" customHeight="1">
      <c r="A24" s="284"/>
      <c r="B24" s="107" t="s">
        <v>0</v>
      </c>
      <c r="C24" s="284"/>
      <c r="D24" s="116">
        <v>0</v>
      </c>
      <c r="E24" s="109">
        <f t="shared" si="0"/>
        <v>0</v>
      </c>
      <c r="F24" s="109">
        <v>0</v>
      </c>
      <c r="G24" s="109">
        <v>0</v>
      </c>
      <c r="H24" s="109">
        <v>0</v>
      </c>
      <c r="I24" s="109">
        <v>0</v>
      </c>
      <c r="J24" s="284"/>
      <c r="K24" s="284"/>
      <c r="L24" s="284"/>
      <c r="M24" s="284"/>
      <c r="N24" s="284"/>
      <c r="O24" s="111"/>
      <c r="P24" s="111"/>
      <c r="Q24" s="114"/>
      <c r="R24" s="111"/>
      <c r="S24" s="113"/>
      <c r="T24" s="114"/>
      <c r="U24" s="115"/>
      <c r="V24" s="111"/>
      <c r="W24" s="111"/>
      <c r="X24" s="111"/>
      <c r="Y24" s="111"/>
      <c r="Z24" s="111"/>
      <c r="AA24" s="111"/>
      <c r="AB24" s="111"/>
      <c r="AC24" s="111"/>
      <c r="AD24" s="111"/>
      <c r="AE24" s="111"/>
      <c r="AF24" s="111"/>
      <c r="AG24" s="111"/>
      <c r="AH24" s="111"/>
    </row>
    <row r="25" spans="1:34" ht="32.25" customHeight="1">
      <c r="A25" s="332" t="s">
        <v>343</v>
      </c>
      <c r="B25" s="107" t="s">
        <v>1</v>
      </c>
      <c r="C25" s="330" t="s">
        <v>344</v>
      </c>
      <c r="D25" s="118">
        <v>1</v>
      </c>
      <c r="E25" s="109">
        <f t="shared" si="0"/>
        <v>5000000</v>
      </c>
      <c r="F25" s="109">
        <v>5000000</v>
      </c>
      <c r="G25" s="109">
        <v>0</v>
      </c>
      <c r="H25" s="109">
        <v>0</v>
      </c>
      <c r="I25" s="109">
        <v>0</v>
      </c>
      <c r="J25" s="297">
        <v>45316</v>
      </c>
      <c r="K25" s="297">
        <v>45656</v>
      </c>
      <c r="L25" s="294">
        <f t="shared" ref="L25:M25" si="4">D26/D25</f>
        <v>0</v>
      </c>
      <c r="M25" s="294">
        <f t="shared" si="4"/>
        <v>0</v>
      </c>
      <c r="N25" s="294" t="e">
        <f>L25*L25/M25</f>
        <v>#DIV/0!</v>
      </c>
      <c r="O25" s="111"/>
      <c r="P25" s="111"/>
      <c r="Q25" s="114"/>
      <c r="R25" s="111"/>
      <c r="S25" s="113"/>
      <c r="T25" s="114"/>
      <c r="U25" s="115"/>
      <c r="V25" s="111"/>
      <c r="W25" s="111"/>
      <c r="X25" s="111"/>
      <c r="Y25" s="111"/>
      <c r="Z25" s="111"/>
      <c r="AA25" s="111"/>
      <c r="AB25" s="111"/>
      <c r="AC25" s="111"/>
      <c r="AD25" s="111"/>
      <c r="AE25" s="111"/>
      <c r="AF25" s="111"/>
      <c r="AG25" s="111"/>
      <c r="AH25" s="111"/>
    </row>
    <row r="26" spans="1:34" ht="46.5" customHeight="1">
      <c r="A26" s="284"/>
      <c r="B26" s="107" t="s">
        <v>0</v>
      </c>
      <c r="C26" s="284"/>
      <c r="D26" s="119">
        <v>0</v>
      </c>
      <c r="E26" s="109">
        <f t="shared" si="0"/>
        <v>0</v>
      </c>
      <c r="F26" s="109">
        <v>0</v>
      </c>
      <c r="G26" s="109">
        <v>0</v>
      </c>
      <c r="H26" s="109">
        <v>0</v>
      </c>
      <c r="I26" s="109">
        <v>0</v>
      </c>
      <c r="J26" s="284"/>
      <c r="K26" s="284"/>
      <c r="L26" s="284"/>
      <c r="M26" s="284"/>
      <c r="N26" s="284"/>
      <c r="O26" s="111"/>
      <c r="P26" s="111"/>
      <c r="Q26" s="114"/>
      <c r="R26" s="111"/>
      <c r="S26" s="113"/>
      <c r="T26" s="114"/>
      <c r="U26" s="115"/>
      <c r="V26" s="111"/>
      <c r="W26" s="111"/>
      <c r="X26" s="111"/>
      <c r="Y26" s="111"/>
      <c r="Z26" s="111"/>
      <c r="AA26" s="111"/>
      <c r="AB26" s="111"/>
      <c r="AC26" s="111"/>
      <c r="AD26" s="111"/>
      <c r="AE26" s="111"/>
      <c r="AF26" s="111"/>
      <c r="AG26" s="111"/>
      <c r="AH26" s="111"/>
    </row>
    <row r="27" spans="1:34" ht="40.5" customHeight="1">
      <c r="A27" s="332" t="s">
        <v>345</v>
      </c>
      <c r="B27" s="107" t="s">
        <v>1</v>
      </c>
      <c r="C27" s="330" t="s">
        <v>346</v>
      </c>
      <c r="D27" s="118">
        <v>1</v>
      </c>
      <c r="E27" s="109">
        <f t="shared" si="0"/>
        <v>30000000</v>
      </c>
      <c r="F27" s="109">
        <v>30000000</v>
      </c>
      <c r="G27" s="109">
        <v>0</v>
      </c>
      <c r="H27" s="109">
        <v>0</v>
      </c>
      <c r="I27" s="109">
        <v>0</v>
      </c>
      <c r="J27" s="297">
        <v>45316</v>
      </c>
      <c r="K27" s="297">
        <v>45656</v>
      </c>
      <c r="L27" s="294">
        <f t="shared" ref="L27:M27" si="5">D28/D27</f>
        <v>0</v>
      </c>
      <c r="M27" s="294">
        <f t="shared" si="5"/>
        <v>0.96333333333333337</v>
      </c>
      <c r="N27" s="294">
        <f>L27*L27/M27</f>
        <v>0</v>
      </c>
      <c r="O27" s="111"/>
      <c r="P27" s="111"/>
      <c r="Q27" s="114"/>
      <c r="R27" s="111"/>
      <c r="S27" s="113"/>
      <c r="T27" s="114"/>
      <c r="U27" s="115"/>
      <c r="V27" s="111"/>
      <c r="W27" s="111"/>
      <c r="X27" s="111"/>
      <c r="Y27" s="111"/>
      <c r="Z27" s="111"/>
      <c r="AA27" s="111"/>
      <c r="AB27" s="111"/>
      <c r="AC27" s="111"/>
      <c r="AD27" s="111"/>
      <c r="AE27" s="111"/>
      <c r="AF27" s="111"/>
      <c r="AG27" s="111"/>
      <c r="AH27" s="111"/>
    </row>
    <row r="28" spans="1:34" ht="20.25" customHeight="1">
      <c r="A28" s="284"/>
      <c r="B28" s="107" t="s">
        <v>0</v>
      </c>
      <c r="C28" s="284"/>
      <c r="D28" s="118">
        <v>0</v>
      </c>
      <c r="E28" s="109">
        <f t="shared" si="0"/>
        <v>28900000</v>
      </c>
      <c r="F28" s="109">
        <v>28900000</v>
      </c>
      <c r="G28" s="109">
        <v>0</v>
      </c>
      <c r="H28" s="109">
        <v>0</v>
      </c>
      <c r="I28" s="109">
        <v>0</v>
      </c>
      <c r="J28" s="284"/>
      <c r="K28" s="284"/>
      <c r="L28" s="284"/>
      <c r="M28" s="284"/>
      <c r="N28" s="284"/>
      <c r="O28" s="111"/>
      <c r="P28" s="111"/>
      <c r="Q28" s="114"/>
      <c r="R28" s="111"/>
      <c r="S28" s="113"/>
      <c r="T28" s="114"/>
      <c r="U28" s="115"/>
      <c r="V28" s="111"/>
      <c r="W28" s="111"/>
      <c r="X28" s="111"/>
      <c r="Y28" s="111"/>
      <c r="Z28" s="111"/>
      <c r="AA28" s="111"/>
      <c r="AB28" s="111"/>
      <c r="AC28" s="111"/>
      <c r="AD28" s="111"/>
      <c r="AE28" s="111"/>
      <c r="AF28" s="111"/>
      <c r="AG28" s="111"/>
      <c r="AH28" s="111"/>
    </row>
    <row r="29" spans="1:34" ht="37.5" customHeight="1">
      <c r="A29" s="332" t="s">
        <v>347</v>
      </c>
      <c r="B29" s="107" t="s">
        <v>1</v>
      </c>
      <c r="C29" s="330" t="s">
        <v>346</v>
      </c>
      <c r="D29" s="118">
        <v>1</v>
      </c>
      <c r="E29" s="109">
        <f t="shared" si="0"/>
        <v>10000000</v>
      </c>
      <c r="F29" s="109">
        <v>10000000</v>
      </c>
      <c r="G29" s="109">
        <v>0</v>
      </c>
      <c r="H29" s="109">
        <v>0</v>
      </c>
      <c r="I29" s="109">
        <v>0</v>
      </c>
      <c r="J29" s="297">
        <v>45316</v>
      </c>
      <c r="K29" s="297">
        <v>45656</v>
      </c>
      <c r="L29" s="294">
        <f t="shared" ref="L29:M29" si="6">D30/D29</f>
        <v>0</v>
      </c>
      <c r="M29" s="294">
        <f t="shared" si="6"/>
        <v>0.5</v>
      </c>
      <c r="N29" s="294">
        <f>L29*L29/M29</f>
        <v>0</v>
      </c>
      <c r="O29" s="111"/>
      <c r="P29" s="111"/>
      <c r="Q29" s="111"/>
      <c r="R29" s="111"/>
      <c r="S29" s="111"/>
      <c r="T29" s="111"/>
      <c r="U29" s="115"/>
      <c r="V29" s="111"/>
      <c r="W29" s="111"/>
      <c r="X29" s="111"/>
      <c r="Y29" s="111"/>
      <c r="Z29" s="111"/>
      <c r="AA29" s="111"/>
      <c r="AB29" s="111"/>
      <c r="AC29" s="111"/>
      <c r="AD29" s="111"/>
      <c r="AE29" s="111"/>
      <c r="AF29" s="111"/>
      <c r="AG29" s="111"/>
      <c r="AH29" s="111"/>
    </row>
    <row r="30" spans="1:34" ht="25.5" customHeight="1">
      <c r="A30" s="284"/>
      <c r="B30" s="107" t="s">
        <v>0</v>
      </c>
      <c r="C30" s="284"/>
      <c r="D30" s="118">
        <v>0</v>
      </c>
      <c r="E30" s="109">
        <f t="shared" si="0"/>
        <v>5000000</v>
      </c>
      <c r="F30" s="109">
        <v>5000000</v>
      </c>
      <c r="G30" s="109">
        <v>0</v>
      </c>
      <c r="H30" s="109">
        <v>0</v>
      </c>
      <c r="I30" s="109">
        <v>0</v>
      </c>
      <c r="J30" s="284"/>
      <c r="K30" s="284"/>
      <c r="L30" s="284"/>
      <c r="M30" s="284"/>
      <c r="N30" s="284"/>
      <c r="O30" s="111"/>
      <c r="P30" s="111"/>
      <c r="Q30" s="111"/>
      <c r="R30" s="111"/>
      <c r="S30" s="111"/>
      <c r="T30" s="111"/>
      <c r="U30" s="115"/>
      <c r="V30" s="111"/>
      <c r="W30" s="111"/>
      <c r="X30" s="111"/>
      <c r="Y30" s="111"/>
      <c r="Z30" s="111"/>
      <c r="AA30" s="111"/>
      <c r="AB30" s="111"/>
      <c r="AC30" s="111"/>
      <c r="AD30" s="111"/>
      <c r="AE30" s="111"/>
      <c r="AF30" s="111"/>
      <c r="AG30" s="111"/>
      <c r="AH30" s="111"/>
    </row>
    <row r="31" spans="1:34" ht="26.25" customHeight="1">
      <c r="A31" s="334" t="s">
        <v>348</v>
      </c>
      <c r="B31" s="120" t="s">
        <v>1</v>
      </c>
      <c r="C31" s="330" t="s">
        <v>349</v>
      </c>
      <c r="D31" s="108">
        <v>100</v>
      </c>
      <c r="E31" s="109">
        <f t="shared" si="0"/>
        <v>80000000</v>
      </c>
      <c r="F31" s="109">
        <v>80000000</v>
      </c>
      <c r="G31" s="109">
        <v>0</v>
      </c>
      <c r="H31" s="109">
        <v>0</v>
      </c>
      <c r="I31" s="109">
        <v>0</v>
      </c>
      <c r="J31" s="297">
        <v>45315</v>
      </c>
      <c r="K31" s="297">
        <v>45656</v>
      </c>
      <c r="L31" s="294">
        <f t="shared" ref="L31:M31" si="7">D32/D31</f>
        <v>0</v>
      </c>
      <c r="M31" s="294">
        <f t="shared" si="7"/>
        <v>0</v>
      </c>
      <c r="N31" s="294" t="e">
        <f>L31*L31/M31</f>
        <v>#DIV/0!</v>
      </c>
      <c r="O31" s="111"/>
      <c r="P31" s="111"/>
      <c r="Q31" s="111"/>
      <c r="R31" s="111"/>
      <c r="S31" s="111"/>
      <c r="T31" s="111"/>
      <c r="U31" s="111"/>
      <c r="V31" s="111"/>
      <c r="W31" s="111"/>
      <c r="X31" s="111"/>
      <c r="Y31" s="111"/>
      <c r="Z31" s="111"/>
      <c r="AA31" s="111"/>
      <c r="AB31" s="111"/>
      <c r="AC31" s="111"/>
      <c r="AD31" s="111"/>
      <c r="AE31" s="111"/>
      <c r="AF31" s="111"/>
      <c r="AG31" s="111"/>
      <c r="AH31" s="111"/>
    </row>
    <row r="32" spans="1:34" ht="34.5" customHeight="1">
      <c r="A32" s="284"/>
      <c r="B32" s="120" t="s">
        <v>0</v>
      </c>
      <c r="C32" s="284"/>
      <c r="D32" s="116">
        <v>0</v>
      </c>
      <c r="E32" s="109">
        <f t="shared" si="0"/>
        <v>0</v>
      </c>
      <c r="F32" s="109">
        <v>0</v>
      </c>
      <c r="G32" s="109">
        <v>0</v>
      </c>
      <c r="H32" s="109">
        <v>0</v>
      </c>
      <c r="I32" s="109">
        <v>0</v>
      </c>
      <c r="J32" s="284"/>
      <c r="K32" s="284"/>
      <c r="L32" s="284"/>
      <c r="M32" s="284"/>
      <c r="N32" s="284"/>
      <c r="O32" s="111"/>
      <c r="P32" s="111"/>
      <c r="Q32" s="111"/>
      <c r="R32" s="111"/>
      <c r="S32" s="111"/>
      <c r="T32" s="111"/>
      <c r="U32" s="111"/>
      <c r="V32" s="111"/>
      <c r="W32" s="111"/>
      <c r="X32" s="111"/>
      <c r="Y32" s="111"/>
      <c r="Z32" s="111"/>
      <c r="AA32" s="111"/>
      <c r="AB32" s="111"/>
      <c r="AC32" s="111"/>
      <c r="AD32" s="111"/>
      <c r="AE32" s="111"/>
      <c r="AF32" s="111"/>
      <c r="AG32" s="111"/>
      <c r="AH32" s="111"/>
    </row>
    <row r="33" spans="1:34" ht="32.25" customHeight="1">
      <c r="A33" s="334" t="s">
        <v>350</v>
      </c>
      <c r="B33" s="97" t="s">
        <v>351</v>
      </c>
      <c r="C33" s="330" t="s">
        <v>352</v>
      </c>
      <c r="D33" s="116">
        <v>1</v>
      </c>
      <c r="E33" s="109">
        <f t="shared" si="0"/>
        <v>20640000</v>
      </c>
      <c r="F33" s="109">
        <v>20640000</v>
      </c>
      <c r="G33" s="109">
        <v>0</v>
      </c>
      <c r="H33" s="109">
        <v>0</v>
      </c>
      <c r="I33" s="109">
        <v>0</v>
      </c>
      <c r="J33" s="297">
        <v>45383</v>
      </c>
      <c r="K33" s="297">
        <v>45656</v>
      </c>
      <c r="L33" s="294">
        <f t="shared" ref="L33:M33" si="8">D34/D33</f>
        <v>0</v>
      </c>
      <c r="M33" s="294">
        <f t="shared" si="8"/>
        <v>0</v>
      </c>
      <c r="N33" s="294" t="e">
        <f>L33*L33/M33</f>
        <v>#DIV/0!</v>
      </c>
      <c r="O33" s="111"/>
      <c r="P33" s="111"/>
      <c r="Q33" s="111"/>
      <c r="R33" s="111"/>
      <c r="S33" s="111"/>
      <c r="T33" s="111"/>
      <c r="U33" s="111"/>
      <c r="V33" s="111"/>
      <c r="W33" s="111"/>
      <c r="X33" s="111"/>
      <c r="Y33" s="111"/>
      <c r="Z33" s="111"/>
      <c r="AA33" s="111"/>
      <c r="AB33" s="111"/>
      <c r="AC33" s="111"/>
      <c r="AD33" s="111"/>
      <c r="AE33" s="111"/>
      <c r="AF33" s="111"/>
      <c r="AG33" s="111"/>
      <c r="AH33" s="111"/>
    </row>
    <row r="34" spans="1:34" ht="32.25" customHeight="1">
      <c r="A34" s="284"/>
      <c r="B34" s="97" t="s">
        <v>0</v>
      </c>
      <c r="C34" s="284"/>
      <c r="D34" s="116">
        <v>0</v>
      </c>
      <c r="E34" s="109">
        <f t="shared" si="0"/>
        <v>0</v>
      </c>
      <c r="F34" s="109">
        <v>0</v>
      </c>
      <c r="G34" s="109">
        <v>0</v>
      </c>
      <c r="H34" s="109">
        <v>0</v>
      </c>
      <c r="I34" s="109">
        <v>0</v>
      </c>
      <c r="J34" s="284"/>
      <c r="K34" s="284"/>
      <c r="L34" s="284"/>
      <c r="M34" s="284"/>
      <c r="N34" s="284"/>
      <c r="O34" s="111"/>
      <c r="P34" s="111"/>
      <c r="Q34" s="111"/>
      <c r="R34" s="111"/>
      <c r="S34" s="111"/>
      <c r="T34" s="111"/>
      <c r="U34" s="111"/>
      <c r="V34" s="111"/>
      <c r="W34" s="111"/>
      <c r="X34" s="111"/>
      <c r="Y34" s="111"/>
      <c r="Z34" s="111"/>
      <c r="AA34" s="111"/>
      <c r="AB34" s="111"/>
      <c r="AC34" s="111"/>
      <c r="AD34" s="111"/>
      <c r="AE34" s="111"/>
      <c r="AF34" s="111"/>
      <c r="AG34" s="111"/>
      <c r="AH34" s="111"/>
    </row>
    <row r="35" spans="1:34" ht="32.25" customHeight="1">
      <c r="A35" s="334" t="s">
        <v>353</v>
      </c>
      <c r="B35" s="97" t="s">
        <v>351</v>
      </c>
      <c r="C35" s="330" t="s">
        <v>352</v>
      </c>
      <c r="D35" s="116">
        <v>1</v>
      </c>
      <c r="E35" s="109">
        <f t="shared" si="0"/>
        <v>15000000</v>
      </c>
      <c r="F35" s="109">
        <v>15000000</v>
      </c>
      <c r="G35" s="109">
        <v>0</v>
      </c>
      <c r="H35" s="109">
        <v>0</v>
      </c>
      <c r="I35" s="109">
        <v>0</v>
      </c>
      <c r="J35" s="297">
        <v>45383</v>
      </c>
      <c r="K35" s="297">
        <v>45656</v>
      </c>
      <c r="L35" s="294">
        <f t="shared" ref="L35:M35" si="9">D36/D35</f>
        <v>0</v>
      </c>
      <c r="M35" s="294">
        <f t="shared" si="9"/>
        <v>0</v>
      </c>
      <c r="N35" s="294" t="e">
        <f>L35*L35/M35</f>
        <v>#DIV/0!</v>
      </c>
      <c r="O35" s="111"/>
      <c r="P35" s="111"/>
      <c r="Q35" s="111"/>
      <c r="R35" s="111"/>
      <c r="S35" s="111"/>
      <c r="T35" s="111"/>
      <c r="U35" s="111"/>
      <c r="V35" s="111"/>
      <c r="W35" s="111"/>
      <c r="X35" s="111"/>
      <c r="Y35" s="111"/>
      <c r="Z35" s="111"/>
      <c r="AA35" s="111"/>
      <c r="AB35" s="111"/>
      <c r="AC35" s="111"/>
      <c r="AD35" s="111"/>
      <c r="AE35" s="111"/>
      <c r="AF35" s="111"/>
      <c r="AG35" s="111"/>
      <c r="AH35" s="111"/>
    </row>
    <row r="36" spans="1:34" ht="32.25" customHeight="1">
      <c r="A36" s="284"/>
      <c r="B36" s="97" t="s">
        <v>0</v>
      </c>
      <c r="C36" s="284"/>
      <c r="D36" s="116">
        <v>0</v>
      </c>
      <c r="E36" s="109">
        <f t="shared" si="0"/>
        <v>0</v>
      </c>
      <c r="F36" s="109">
        <v>0</v>
      </c>
      <c r="G36" s="109">
        <v>0</v>
      </c>
      <c r="H36" s="109">
        <v>0</v>
      </c>
      <c r="I36" s="109">
        <v>0</v>
      </c>
      <c r="J36" s="284"/>
      <c r="K36" s="284"/>
      <c r="L36" s="284"/>
      <c r="M36" s="284"/>
      <c r="N36" s="284"/>
      <c r="O36" s="111"/>
      <c r="P36" s="111"/>
      <c r="Q36" s="111"/>
      <c r="R36" s="111"/>
      <c r="S36" s="111"/>
      <c r="T36" s="111"/>
      <c r="U36" s="111"/>
      <c r="V36" s="111"/>
      <c r="W36" s="111"/>
      <c r="X36" s="111"/>
      <c r="Y36" s="111"/>
      <c r="Z36" s="111"/>
      <c r="AA36" s="111"/>
      <c r="AB36" s="111"/>
      <c r="AC36" s="111"/>
      <c r="AD36" s="111"/>
      <c r="AE36" s="111"/>
      <c r="AF36" s="111"/>
      <c r="AG36" s="111"/>
      <c r="AH36" s="111"/>
    </row>
    <row r="37" spans="1:34" ht="24" customHeight="1">
      <c r="A37" s="334" t="s">
        <v>354</v>
      </c>
      <c r="B37" s="97" t="s">
        <v>351</v>
      </c>
      <c r="C37" s="330" t="s">
        <v>355</v>
      </c>
      <c r="D37" s="116">
        <v>1</v>
      </c>
      <c r="E37" s="109">
        <f t="shared" si="0"/>
        <v>15000000</v>
      </c>
      <c r="F37" s="109">
        <v>15000000</v>
      </c>
      <c r="G37" s="109">
        <v>0</v>
      </c>
      <c r="H37" s="109">
        <v>0</v>
      </c>
      <c r="I37" s="109">
        <v>0</v>
      </c>
      <c r="J37" s="297">
        <v>45383</v>
      </c>
      <c r="K37" s="297">
        <v>45656</v>
      </c>
      <c r="L37" s="294">
        <f t="shared" ref="L37:M37" si="10">D38/D37</f>
        <v>0</v>
      </c>
      <c r="M37" s="294">
        <f t="shared" si="10"/>
        <v>0</v>
      </c>
      <c r="N37" s="294" t="e">
        <f>L37*L37/M37</f>
        <v>#DIV/0!</v>
      </c>
      <c r="O37" s="111"/>
      <c r="P37" s="111"/>
      <c r="Q37" s="111"/>
      <c r="R37" s="111"/>
      <c r="S37" s="111"/>
      <c r="T37" s="111"/>
      <c r="U37" s="111"/>
      <c r="V37" s="111"/>
      <c r="W37" s="111"/>
      <c r="X37" s="111"/>
      <c r="Y37" s="111"/>
      <c r="Z37" s="111"/>
      <c r="AA37" s="111"/>
      <c r="AB37" s="111"/>
      <c r="AC37" s="111"/>
      <c r="AD37" s="111"/>
      <c r="AE37" s="111"/>
      <c r="AF37" s="111"/>
      <c r="AG37" s="111"/>
      <c r="AH37" s="111"/>
    </row>
    <row r="38" spans="1:34" ht="24" customHeight="1">
      <c r="A38" s="284"/>
      <c r="B38" s="97" t="s">
        <v>0</v>
      </c>
      <c r="C38" s="284"/>
      <c r="D38" s="116">
        <v>0</v>
      </c>
      <c r="E38" s="109">
        <f t="shared" si="0"/>
        <v>0</v>
      </c>
      <c r="F38" s="109">
        <v>0</v>
      </c>
      <c r="G38" s="109">
        <v>0</v>
      </c>
      <c r="H38" s="109">
        <v>0</v>
      </c>
      <c r="I38" s="109">
        <v>0</v>
      </c>
      <c r="J38" s="284"/>
      <c r="K38" s="284"/>
      <c r="L38" s="284"/>
      <c r="M38" s="284"/>
      <c r="N38" s="284"/>
      <c r="O38" s="111"/>
      <c r="P38" s="111"/>
      <c r="Q38" s="111"/>
      <c r="R38" s="111"/>
      <c r="S38" s="111"/>
      <c r="T38" s="111"/>
      <c r="U38" s="111"/>
      <c r="V38" s="111"/>
      <c r="W38" s="111"/>
      <c r="X38" s="111"/>
      <c r="Y38" s="111"/>
      <c r="Z38" s="111"/>
      <c r="AA38" s="111"/>
      <c r="AB38" s="111"/>
      <c r="AC38" s="111"/>
      <c r="AD38" s="111"/>
      <c r="AE38" s="111"/>
      <c r="AF38" s="111"/>
      <c r="AG38" s="111"/>
      <c r="AH38" s="111"/>
    </row>
    <row r="39" spans="1:34" ht="45" customHeight="1">
      <c r="A39" s="334" t="s">
        <v>356</v>
      </c>
      <c r="B39" s="120" t="s">
        <v>1</v>
      </c>
      <c r="C39" s="330" t="s">
        <v>357</v>
      </c>
      <c r="D39" s="116">
        <v>1</v>
      </c>
      <c r="E39" s="109">
        <f t="shared" si="0"/>
        <v>50000000</v>
      </c>
      <c r="F39" s="109">
        <v>50000000</v>
      </c>
      <c r="G39" s="109">
        <v>0</v>
      </c>
      <c r="H39" s="109">
        <v>0</v>
      </c>
      <c r="I39" s="109">
        <v>0</v>
      </c>
      <c r="J39" s="297">
        <v>45323</v>
      </c>
      <c r="K39" s="297">
        <v>45656</v>
      </c>
      <c r="L39" s="294">
        <f t="shared" ref="L39:M39" si="11">D40/D39</f>
        <v>0</v>
      </c>
      <c r="M39" s="294">
        <f t="shared" si="11"/>
        <v>0</v>
      </c>
      <c r="N39" s="294" t="e">
        <f>L39*L39/M39</f>
        <v>#DIV/0!</v>
      </c>
      <c r="O39" s="111"/>
      <c r="P39" s="111"/>
      <c r="Q39" s="111"/>
      <c r="R39" s="111"/>
      <c r="S39" s="111"/>
      <c r="T39" s="111"/>
      <c r="U39" s="111"/>
      <c r="V39" s="111"/>
      <c r="W39" s="111"/>
      <c r="X39" s="111"/>
      <c r="Y39" s="111"/>
      <c r="Z39" s="111"/>
      <c r="AA39" s="111"/>
      <c r="AB39" s="111"/>
      <c r="AC39" s="111"/>
      <c r="AD39" s="111"/>
      <c r="AE39" s="111"/>
      <c r="AF39" s="111"/>
      <c r="AG39" s="111"/>
      <c r="AH39" s="111"/>
    </row>
    <row r="40" spans="1:34" ht="45" customHeight="1">
      <c r="A40" s="284"/>
      <c r="B40" s="120" t="s">
        <v>0</v>
      </c>
      <c r="C40" s="284"/>
      <c r="D40" s="116">
        <v>0</v>
      </c>
      <c r="E40" s="109">
        <f t="shared" si="0"/>
        <v>0</v>
      </c>
      <c r="F40" s="109">
        <v>0</v>
      </c>
      <c r="G40" s="109">
        <v>0</v>
      </c>
      <c r="H40" s="109">
        <v>0</v>
      </c>
      <c r="I40" s="109">
        <v>0</v>
      </c>
      <c r="J40" s="284"/>
      <c r="K40" s="284"/>
      <c r="L40" s="284"/>
      <c r="M40" s="284"/>
      <c r="N40" s="284"/>
      <c r="O40" s="111"/>
      <c r="P40" s="111"/>
      <c r="Q40" s="111"/>
      <c r="R40" s="111"/>
      <c r="S40" s="111"/>
      <c r="T40" s="111"/>
      <c r="U40" s="111"/>
      <c r="V40" s="111"/>
      <c r="W40" s="111"/>
      <c r="X40" s="111"/>
      <c r="Y40" s="111"/>
      <c r="Z40" s="111"/>
      <c r="AA40" s="111"/>
      <c r="AB40" s="111"/>
      <c r="AC40" s="111"/>
      <c r="AD40" s="111"/>
      <c r="AE40" s="111"/>
      <c r="AF40" s="111"/>
      <c r="AG40" s="111"/>
      <c r="AH40" s="111"/>
    </row>
    <row r="41" spans="1:34" ht="34.5" customHeight="1">
      <c r="A41" s="334" t="s">
        <v>358</v>
      </c>
      <c r="B41" s="120" t="s">
        <v>1</v>
      </c>
      <c r="C41" s="330" t="s">
        <v>359</v>
      </c>
      <c r="D41" s="116">
        <v>1</v>
      </c>
      <c r="E41" s="109">
        <f t="shared" si="0"/>
        <v>13250000</v>
      </c>
      <c r="F41" s="109">
        <v>13250000</v>
      </c>
      <c r="G41" s="109">
        <v>0</v>
      </c>
      <c r="H41" s="109">
        <v>0</v>
      </c>
      <c r="I41" s="109">
        <v>0</v>
      </c>
      <c r="J41" s="297">
        <v>44593</v>
      </c>
      <c r="K41" s="297">
        <v>44925</v>
      </c>
      <c r="L41" s="294">
        <f t="shared" ref="L41:M41" si="12">D42/D41</f>
        <v>0</v>
      </c>
      <c r="M41" s="294">
        <f t="shared" si="12"/>
        <v>1</v>
      </c>
      <c r="N41" s="294">
        <f>L41*L41/M41</f>
        <v>0</v>
      </c>
      <c r="O41" s="111"/>
      <c r="P41" s="111"/>
      <c r="Q41" s="111"/>
      <c r="R41" s="111"/>
      <c r="S41" s="111"/>
      <c r="T41" s="111"/>
      <c r="U41" s="111"/>
      <c r="V41" s="111"/>
      <c r="W41" s="111"/>
      <c r="X41" s="111"/>
      <c r="Y41" s="111"/>
      <c r="Z41" s="111"/>
      <c r="AA41" s="111"/>
      <c r="AB41" s="111"/>
      <c r="AC41" s="111"/>
      <c r="AD41" s="111"/>
      <c r="AE41" s="111"/>
      <c r="AF41" s="111"/>
      <c r="AG41" s="111"/>
      <c r="AH41" s="111"/>
    </row>
    <row r="42" spans="1:34" ht="34.5" customHeight="1">
      <c r="A42" s="284"/>
      <c r="B42" s="120" t="s">
        <v>0</v>
      </c>
      <c r="C42" s="284"/>
      <c r="D42" s="116">
        <v>0</v>
      </c>
      <c r="E42" s="109">
        <f t="shared" si="0"/>
        <v>13250000</v>
      </c>
      <c r="F42" s="109">
        <v>13250000</v>
      </c>
      <c r="G42" s="109">
        <v>0</v>
      </c>
      <c r="H42" s="109">
        <v>0</v>
      </c>
      <c r="I42" s="109">
        <v>0</v>
      </c>
      <c r="J42" s="284"/>
      <c r="K42" s="284"/>
      <c r="L42" s="284"/>
      <c r="M42" s="284"/>
      <c r="N42" s="284"/>
      <c r="O42" s="111"/>
      <c r="P42" s="111"/>
      <c r="Q42" s="111"/>
      <c r="R42" s="111"/>
      <c r="S42" s="111"/>
      <c r="T42" s="111"/>
      <c r="U42" s="111"/>
      <c r="V42" s="111"/>
      <c r="W42" s="111"/>
      <c r="X42" s="111"/>
      <c r="Y42" s="111"/>
      <c r="Z42" s="111"/>
      <c r="AA42" s="111"/>
      <c r="AB42" s="111"/>
      <c r="AC42" s="111"/>
      <c r="AD42" s="111"/>
      <c r="AE42" s="111"/>
      <c r="AF42" s="111"/>
      <c r="AG42" s="111"/>
      <c r="AH42" s="111"/>
    </row>
    <row r="43" spans="1:34" ht="36.75" customHeight="1">
      <c r="A43" s="334" t="s">
        <v>360</v>
      </c>
      <c r="B43" s="97" t="s">
        <v>351</v>
      </c>
      <c r="C43" s="330" t="s">
        <v>361</v>
      </c>
      <c r="D43" s="116">
        <v>1</v>
      </c>
      <c r="E43" s="109">
        <f t="shared" si="0"/>
        <v>20000000</v>
      </c>
      <c r="F43" s="109">
        <v>20000000</v>
      </c>
      <c r="G43" s="109">
        <v>0</v>
      </c>
      <c r="H43" s="109">
        <v>0</v>
      </c>
      <c r="I43" s="109">
        <v>0</v>
      </c>
      <c r="J43" s="297">
        <v>44619</v>
      </c>
      <c r="K43" s="297">
        <v>44925</v>
      </c>
      <c r="L43" s="294">
        <f t="shared" ref="L43:M43" si="13">D44/D43</f>
        <v>0</v>
      </c>
      <c r="M43" s="294">
        <f t="shared" si="13"/>
        <v>0</v>
      </c>
      <c r="N43" s="294" t="e">
        <f>L43*L43/M43</f>
        <v>#DIV/0!</v>
      </c>
      <c r="O43" s="111"/>
      <c r="P43" s="111"/>
      <c r="Q43" s="111"/>
      <c r="R43" s="111"/>
      <c r="S43" s="111"/>
      <c r="T43" s="111"/>
      <c r="U43" s="111"/>
      <c r="V43" s="111"/>
      <c r="W43" s="111"/>
      <c r="X43" s="111"/>
      <c r="Y43" s="111"/>
      <c r="Z43" s="111"/>
      <c r="AA43" s="111"/>
      <c r="AB43" s="111"/>
      <c r="AC43" s="111"/>
      <c r="AD43" s="111"/>
      <c r="AE43" s="111"/>
      <c r="AF43" s="111"/>
      <c r="AG43" s="111"/>
      <c r="AH43" s="111"/>
    </row>
    <row r="44" spans="1:34" ht="33" customHeight="1">
      <c r="A44" s="284"/>
      <c r="B44" s="97" t="s">
        <v>0</v>
      </c>
      <c r="C44" s="284"/>
      <c r="D44" s="116">
        <v>0</v>
      </c>
      <c r="E44" s="109">
        <f t="shared" si="0"/>
        <v>0</v>
      </c>
      <c r="F44" s="109">
        <v>0</v>
      </c>
      <c r="G44" s="109">
        <v>0</v>
      </c>
      <c r="H44" s="109">
        <v>0</v>
      </c>
      <c r="I44" s="109">
        <v>0</v>
      </c>
      <c r="J44" s="284"/>
      <c r="K44" s="284"/>
      <c r="L44" s="284"/>
      <c r="M44" s="284"/>
      <c r="N44" s="284"/>
      <c r="O44" s="111"/>
      <c r="P44" s="111"/>
      <c r="Q44" s="111"/>
      <c r="R44" s="111"/>
      <c r="S44" s="111"/>
      <c r="T44" s="111"/>
      <c r="U44" s="111"/>
      <c r="V44" s="111"/>
      <c r="W44" s="111"/>
      <c r="X44" s="111"/>
      <c r="Y44" s="111"/>
      <c r="Z44" s="111"/>
      <c r="AA44" s="111"/>
      <c r="AB44" s="111"/>
      <c r="AC44" s="111"/>
      <c r="AD44" s="111"/>
      <c r="AE44" s="111"/>
      <c r="AF44" s="111"/>
      <c r="AG44" s="111"/>
      <c r="AH44" s="111"/>
    </row>
    <row r="45" spans="1:34" ht="15.75" customHeight="1">
      <c r="A45" s="326" t="s">
        <v>6</v>
      </c>
      <c r="B45" s="121" t="s">
        <v>1</v>
      </c>
      <c r="C45" s="287"/>
      <c r="D45" s="122"/>
      <c r="E45" s="123">
        <f t="shared" ref="E45:I46" si="14">(E17+E19+E21+E23+E25+E27+E29+E31+E33+E35+E37+E39+E41+E43)</f>
        <v>373890000</v>
      </c>
      <c r="F45" s="123">
        <f t="shared" si="14"/>
        <v>373890000</v>
      </c>
      <c r="G45" s="123">
        <f t="shared" si="14"/>
        <v>0</v>
      </c>
      <c r="H45" s="123">
        <f t="shared" si="14"/>
        <v>0</v>
      </c>
      <c r="I45" s="123">
        <f t="shared" si="14"/>
        <v>0</v>
      </c>
      <c r="J45" s="124"/>
      <c r="K45" s="125"/>
      <c r="L45" s="125"/>
      <c r="M45" s="125"/>
      <c r="N45" s="126"/>
      <c r="O45" s="79"/>
      <c r="P45" s="79"/>
      <c r="Q45" s="79"/>
      <c r="R45" s="79"/>
      <c r="S45" s="79"/>
      <c r="T45" s="79"/>
      <c r="U45" s="79"/>
      <c r="V45" s="79"/>
      <c r="W45" s="79"/>
      <c r="X45" s="79"/>
      <c r="Y45" s="79"/>
      <c r="Z45" s="79"/>
      <c r="AA45" s="79"/>
      <c r="AB45" s="79"/>
      <c r="AC45" s="79"/>
      <c r="AD45" s="79"/>
      <c r="AE45" s="79"/>
      <c r="AF45" s="79"/>
      <c r="AG45" s="79"/>
      <c r="AH45" s="79"/>
    </row>
    <row r="46" spans="1:34" ht="15.75" customHeight="1">
      <c r="A46" s="279"/>
      <c r="B46" s="121" t="s">
        <v>0</v>
      </c>
      <c r="C46" s="284"/>
      <c r="D46" s="122"/>
      <c r="E46" s="123">
        <f t="shared" si="14"/>
        <v>64483333</v>
      </c>
      <c r="F46" s="123">
        <f t="shared" si="14"/>
        <v>64483333</v>
      </c>
      <c r="G46" s="123">
        <f t="shared" si="14"/>
        <v>0</v>
      </c>
      <c r="H46" s="123">
        <f t="shared" si="14"/>
        <v>0</v>
      </c>
      <c r="I46" s="123">
        <f t="shared" si="14"/>
        <v>0</v>
      </c>
      <c r="J46" s="124"/>
      <c r="K46" s="125"/>
      <c r="L46" s="125"/>
      <c r="M46" s="125"/>
      <c r="N46" s="126"/>
      <c r="O46" s="228"/>
      <c r="P46" s="79"/>
      <c r="Q46" s="79"/>
      <c r="R46" s="79"/>
      <c r="S46" s="79"/>
      <c r="T46" s="79"/>
      <c r="U46" s="79"/>
      <c r="V46" s="79"/>
      <c r="W46" s="79"/>
      <c r="X46" s="79"/>
      <c r="Y46" s="79"/>
      <c r="Z46" s="79"/>
      <c r="AA46" s="79"/>
      <c r="AB46" s="79"/>
      <c r="AC46" s="79"/>
      <c r="AD46" s="79"/>
      <c r="AE46" s="79"/>
      <c r="AF46" s="79"/>
      <c r="AG46" s="79"/>
      <c r="AH46" s="79"/>
    </row>
    <row r="47" spans="1:34" ht="15.75" customHeight="1">
      <c r="A47" s="79"/>
      <c r="B47" s="127"/>
      <c r="C47" s="79"/>
      <c r="D47" s="79"/>
      <c r="E47" s="128"/>
      <c r="F47" s="129"/>
      <c r="G47" s="101"/>
      <c r="H47" s="101"/>
      <c r="I47" s="101"/>
      <c r="J47" s="130"/>
      <c r="K47" s="130"/>
      <c r="L47" s="129"/>
      <c r="M47" s="131"/>
      <c r="N47" s="132"/>
      <c r="O47" s="79"/>
      <c r="P47" s="79"/>
      <c r="Q47" s="79"/>
      <c r="R47" s="79"/>
      <c r="S47" s="79"/>
      <c r="T47" s="79"/>
      <c r="U47" s="79"/>
      <c r="V47" s="79"/>
      <c r="W47" s="79"/>
      <c r="X47" s="79"/>
      <c r="Y47" s="79"/>
      <c r="Z47" s="79"/>
      <c r="AA47" s="79"/>
      <c r="AB47" s="79"/>
      <c r="AC47" s="79"/>
      <c r="AD47" s="79"/>
      <c r="AE47" s="79"/>
      <c r="AF47" s="79"/>
      <c r="AG47" s="79"/>
      <c r="AH47" s="79"/>
    </row>
    <row r="48" spans="1:34" ht="15.75" customHeight="1">
      <c r="A48" s="133" t="s">
        <v>5</v>
      </c>
      <c r="B48" s="327" t="s">
        <v>4</v>
      </c>
      <c r="C48" s="277"/>
      <c r="D48" s="278"/>
      <c r="E48" s="327" t="s">
        <v>3</v>
      </c>
      <c r="F48" s="277"/>
      <c r="G48" s="277"/>
      <c r="H48" s="278"/>
      <c r="I48" s="133"/>
      <c r="J48" s="328" t="s">
        <v>2</v>
      </c>
      <c r="K48" s="277"/>
      <c r="L48" s="277"/>
      <c r="M48" s="277"/>
      <c r="N48" s="278"/>
      <c r="O48" s="79"/>
      <c r="P48" s="79"/>
      <c r="Q48" s="228"/>
      <c r="R48" s="79"/>
      <c r="S48" s="79"/>
      <c r="T48" s="79"/>
      <c r="U48" s="79"/>
      <c r="V48" s="79"/>
      <c r="W48" s="79"/>
      <c r="X48" s="79"/>
      <c r="Y48" s="79"/>
      <c r="Z48" s="79"/>
      <c r="AA48" s="79"/>
      <c r="AB48" s="79"/>
      <c r="AC48" s="79"/>
      <c r="AD48" s="79"/>
      <c r="AE48" s="79"/>
      <c r="AF48" s="79"/>
      <c r="AG48" s="79"/>
      <c r="AH48" s="79"/>
    </row>
    <row r="49" spans="1:34" ht="29.25" customHeight="1">
      <c r="A49" s="283" t="s">
        <v>362</v>
      </c>
      <c r="B49" s="433" t="s">
        <v>363</v>
      </c>
      <c r="C49" s="277"/>
      <c r="D49" s="278"/>
      <c r="E49" s="433" t="s">
        <v>35</v>
      </c>
      <c r="F49" s="277"/>
      <c r="G49" s="278"/>
      <c r="H49" s="134" t="s">
        <v>1</v>
      </c>
      <c r="I49" s="135">
        <v>1</v>
      </c>
      <c r="J49" s="434" t="s">
        <v>364</v>
      </c>
      <c r="K49" s="277"/>
      <c r="L49" s="277"/>
      <c r="M49" s="277"/>
      <c r="N49" s="278"/>
      <c r="O49" s="79"/>
      <c r="P49" s="79"/>
      <c r="Q49" s="79"/>
      <c r="R49" s="79"/>
      <c r="S49" s="79"/>
      <c r="T49" s="79"/>
      <c r="U49" s="79"/>
      <c r="V49" s="79"/>
      <c r="W49" s="79"/>
      <c r="X49" s="79"/>
      <c r="Y49" s="79"/>
      <c r="Z49" s="79"/>
      <c r="AA49" s="79"/>
      <c r="AB49" s="79"/>
      <c r="AC49" s="79"/>
      <c r="AD49" s="79"/>
      <c r="AE49" s="79"/>
      <c r="AF49" s="79"/>
      <c r="AG49" s="79"/>
      <c r="AH49" s="79"/>
    </row>
    <row r="50" spans="1:34" ht="29.25" customHeight="1">
      <c r="A50" s="284"/>
      <c r="B50" s="279"/>
      <c r="C50" s="280"/>
      <c r="D50" s="281"/>
      <c r="E50" s="279"/>
      <c r="F50" s="280"/>
      <c r="G50" s="281"/>
      <c r="H50" s="134" t="s">
        <v>0</v>
      </c>
      <c r="I50" s="135">
        <v>0</v>
      </c>
      <c r="J50" s="291"/>
      <c r="K50" s="292"/>
      <c r="L50" s="292"/>
      <c r="M50" s="292"/>
      <c r="N50" s="293"/>
      <c r="O50" s="79"/>
      <c r="P50" s="79"/>
      <c r="Q50" s="79"/>
      <c r="R50" s="79"/>
      <c r="S50" s="79"/>
      <c r="T50" s="79"/>
      <c r="U50" s="79"/>
      <c r="V50" s="79"/>
      <c r="W50" s="79"/>
      <c r="X50" s="79"/>
      <c r="Y50" s="79"/>
      <c r="Z50" s="79"/>
      <c r="AA50" s="79"/>
      <c r="AB50" s="79"/>
      <c r="AC50" s="79"/>
      <c r="AD50" s="79"/>
      <c r="AE50" s="79"/>
      <c r="AF50" s="79"/>
      <c r="AG50" s="79"/>
      <c r="AH50" s="79"/>
    </row>
    <row r="51" spans="1:34" ht="39.75" customHeight="1">
      <c r="A51" s="283" t="s">
        <v>362</v>
      </c>
      <c r="B51" s="433" t="s">
        <v>365</v>
      </c>
      <c r="C51" s="277"/>
      <c r="D51" s="278"/>
      <c r="E51" s="433" t="s">
        <v>366</v>
      </c>
      <c r="F51" s="277"/>
      <c r="G51" s="278"/>
      <c r="H51" s="134" t="s">
        <v>1</v>
      </c>
      <c r="I51" s="135">
        <v>100</v>
      </c>
      <c r="J51" s="291"/>
      <c r="K51" s="292"/>
      <c r="L51" s="292"/>
      <c r="M51" s="292"/>
      <c r="N51" s="293"/>
      <c r="O51" s="136"/>
      <c r="P51" s="136"/>
      <c r="Q51" s="136"/>
      <c r="R51" s="136"/>
      <c r="S51" s="136"/>
      <c r="T51" s="136"/>
      <c r="U51" s="136"/>
      <c r="V51" s="136"/>
      <c r="W51" s="136"/>
      <c r="X51" s="136"/>
      <c r="Y51" s="136"/>
      <c r="Z51" s="136"/>
      <c r="AA51" s="136"/>
      <c r="AB51" s="136"/>
      <c r="AC51" s="136"/>
      <c r="AD51" s="136"/>
      <c r="AE51" s="136"/>
      <c r="AF51" s="136"/>
      <c r="AG51" s="136"/>
      <c r="AH51" s="136"/>
    </row>
    <row r="52" spans="1:34" ht="66.75" customHeight="1">
      <c r="A52" s="284"/>
      <c r="B52" s="279"/>
      <c r="C52" s="280"/>
      <c r="D52" s="281"/>
      <c r="E52" s="279"/>
      <c r="F52" s="280"/>
      <c r="G52" s="281"/>
      <c r="H52" s="134" t="s">
        <v>0</v>
      </c>
      <c r="I52" s="135">
        <v>0</v>
      </c>
      <c r="J52" s="291"/>
      <c r="K52" s="292"/>
      <c r="L52" s="292"/>
      <c r="M52" s="292"/>
      <c r="N52" s="293"/>
      <c r="O52" s="136"/>
      <c r="P52" s="136"/>
      <c r="Q52" s="136"/>
      <c r="R52" s="136"/>
      <c r="S52" s="136"/>
      <c r="T52" s="136"/>
      <c r="U52" s="136"/>
      <c r="V52" s="136"/>
      <c r="W52" s="136"/>
      <c r="X52" s="136"/>
      <c r="Y52" s="136"/>
      <c r="Z52" s="136"/>
      <c r="AA52" s="136"/>
      <c r="AB52" s="136"/>
      <c r="AC52" s="136"/>
      <c r="AD52" s="136"/>
      <c r="AE52" s="136"/>
      <c r="AF52" s="136"/>
      <c r="AG52" s="136"/>
      <c r="AH52" s="136"/>
    </row>
    <row r="53" spans="1:34" ht="36.75" customHeight="1">
      <c r="A53" s="283" t="s">
        <v>362</v>
      </c>
      <c r="B53" s="433" t="s">
        <v>367</v>
      </c>
      <c r="C53" s="277"/>
      <c r="D53" s="278"/>
      <c r="E53" s="433" t="s">
        <v>368</v>
      </c>
      <c r="F53" s="277"/>
      <c r="G53" s="278"/>
      <c r="H53" s="134" t="s">
        <v>1</v>
      </c>
      <c r="I53" s="91">
        <v>1</v>
      </c>
      <c r="J53" s="291"/>
      <c r="K53" s="292"/>
      <c r="L53" s="292"/>
      <c r="M53" s="292"/>
      <c r="N53" s="293"/>
      <c r="O53" s="136"/>
      <c r="P53" s="136"/>
      <c r="Q53" s="136"/>
      <c r="R53" s="136"/>
      <c r="S53" s="136"/>
      <c r="T53" s="136"/>
      <c r="U53" s="136"/>
      <c r="V53" s="136"/>
      <c r="W53" s="136"/>
      <c r="X53" s="136"/>
      <c r="Y53" s="136"/>
      <c r="Z53" s="136"/>
      <c r="AA53" s="136"/>
      <c r="AB53" s="136"/>
      <c r="AC53" s="136"/>
      <c r="AD53" s="136"/>
      <c r="AE53" s="136"/>
      <c r="AF53" s="136"/>
      <c r="AG53" s="136"/>
      <c r="AH53" s="136"/>
    </row>
    <row r="54" spans="1:34" ht="36.75" customHeight="1">
      <c r="A54" s="284"/>
      <c r="B54" s="279"/>
      <c r="C54" s="280"/>
      <c r="D54" s="281"/>
      <c r="E54" s="279"/>
      <c r="F54" s="280"/>
      <c r="G54" s="281"/>
      <c r="H54" s="134" t="s">
        <v>0</v>
      </c>
      <c r="I54" s="134">
        <v>0</v>
      </c>
      <c r="J54" s="291"/>
      <c r="K54" s="292"/>
      <c r="L54" s="292"/>
      <c r="M54" s="292"/>
      <c r="N54" s="293"/>
      <c r="O54" s="136"/>
      <c r="P54" s="136"/>
      <c r="Q54" s="136"/>
      <c r="R54" s="136"/>
      <c r="S54" s="136"/>
      <c r="T54" s="136"/>
      <c r="U54" s="136"/>
      <c r="V54" s="136"/>
      <c r="W54" s="136"/>
      <c r="X54" s="136"/>
      <c r="Y54" s="136"/>
      <c r="Z54" s="136"/>
      <c r="AA54" s="136"/>
      <c r="AB54" s="136"/>
      <c r="AC54" s="136"/>
      <c r="AD54" s="136"/>
      <c r="AE54" s="136"/>
      <c r="AF54" s="136"/>
      <c r="AG54" s="136"/>
      <c r="AH54" s="136"/>
    </row>
    <row r="55" spans="1:34" ht="48.75" customHeight="1">
      <c r="A55" s="283" t="s">
        <v>362</v>
      </c>
      <c r="B55" s="433" t="s">
        <v>369</v>
      </c>
      <c r="C55" s="277"/>
      <c r="D55" s="278"/>
      <c r="E55" s="433" t="s">
        <v>34</v>
      </c>
      <c r="F55" s="277"/>
      <c r="G55" s="278"/>
      <c r="H55" s="134" t="s">
        <v>1</v>
      </c>
      <c r="I55" s="91">
        <v>1</v>
      </c>
      <c r="J55" s="291"/>
      <c r="K55" s="292"/>
      <c r="L55" s="292"/>
      <c r="M55" s="292"/>
      <c r="N55" s="293"/>
      <c r="O55" s="136"/>
      <c r="P55" s="136"/>
      <c r="Q55" s="136"/>
      <c r="R55" s="136"/>
      <c r="S55" s="136"/>
      <c r="T55" s="136"/>
      <c r="U55" s="136"/>
      <c r="V55" s="136"/>
      <c r="W55" s="136"/>
      <c r="X55" s="136"/>
      <c r="Y55" s="136"/>
      <c r="Z55" s="136"/>
      <c r="AA55" s="136"/>
      <c r="AB55" s="136"/>
      <c r="AC55" s="136"/>
      <c r="AD55" s="136"/>
      <c r="AE55" s="136"/>
      <c r="AF55" s="136"/>
      <c r="AG55" s="136"/>
      <c r="AH55" s="136"/>
    </row>
    <row r="56" spans="1:34" ht="54.75" customHeight="1">
      <c r="A56" s="284"/>
      <c r="B56" s="279"/>
      <c r="C56" s="280"/>
      <c r="D56" s="281"/>
      <c r="E56" s="279"/>
      <c r="F56" s="280"/>
      <c r="G56" s="281"/>
      <c r="H56" s="134" t="s">
        <v>0</v>
      </c>
      <c r="I56" s="134">
        <v>0</v>
      </c>
      <c r="J56" s="279"/>
      <c r="K56" s="280"/>
      <c r="L56" s="280"/>
      <c r="M56" s="280"/>
      <c r="N56" s="281"/>
      <c r="O56" s="136"/>
      <c r="P56" s="136"/>
      <c r="Q56" s="136"/>
      <c r="R56" s="136"/>
      <c r="S56" s="136"/>
      <c r="T56" s="136"/>
      <c r="U56" s="136"/>
      <c r="V56" s="136"/>
      <c r="W56" s="136"/>
      <c r="X56" s="136"/>
      <c r="Y56" s="136"/>
      <c r="Z56" s="136"/>
      <c r="AA56" s="136"/>
      <c r="AB56" s="136"/>
      <c r="AC56" s="136"/>
      <c r="AD56" s="136"/>
      <c r="AE56" s="136"/>
      <c r="AF56" s="136"/>
      <c r="AG56" s="136"/>
      <c r="AH56" s="136"/>
    </row>
    <row r="57" spans="1:34" ht="66" customHeight="1">
      <c r="A57" s="273" t="s">
        <v>370</v>
      </c>
      <c r="B57" s="274"/>
      <c r="C57" s="274"/>
      <c r="D57" s="274"/>
      <c r="E57" s="274"/>
      <c r="F57" s="274"/>
      <c r="G57" s="274"/>
      <c r="H57" s="274"/>
      <c r="I57" s="274"/>
      <c r="J57" s="274"/>
      <c r="K57" s="274"/>
      <c r="L57" s="274"/>
      <c r="M57" s="274"/>
      <c r="N57" s="275"/>
      <c r="O57" s="136"/>
      <c r="P57" s="136"/>
      <c r="Q57" s="136"/>
      <c r="R57" s="136"/>
      <c r="S57" s="136"/>
      <c r="T57" s="136"/>
      <c r="U57" s="136"/>
      <c r="V57" s="136"/>
      <c r="W57" s="136"/>
      <c r="X57" s="136"/>
      <c r="Y57" s="136"/>
      <c r="Z57" s="136"/>
      <c r="AA57" s="136"/>
      <c r="AB57" s="136"/>
      <c r="AC57" s="136"/>
      <c r="AD57" s="136"/>
      <c r="AE57" s="136"/>
      <c r="AF57" s="136"/>
      <c r="AG57" s="136"/>
      <c r="AH57" s="136"/>
    </row>
    <row r="58" spans="1:34" ht="15.75" customHeight="1">
      <c r="A58" s="79"/>
      <c r="B58" s="79"/>
      <c r="C58" s="79"/>
      <c r="D58" s="79"/>
      <c r="E58" s="79"/>
      <c r="F58" s="79"/>
      <c r="G58" s="79"/>
      <c r="H58" s="79"/>
      <c r="I58" s="79"/>
      <c r="J58" s="130"/>
      <c r="K58" s="130"/>
      <c r="L58" s="79"/>
      <c r="M58" s="79"/>
      <c r="N58" s="79"/>
      <c r="O58" s="136"/>
      <c r="P58" s="136"/>
      <c r="Q58" s="136"/>
      <c r="R58" s="136"/>
      <c r="S58" s="136"/>
      <c r="T58" s="136"/>
      <c r="U58" s="136"/>
      <c r="V58" s="136"/>
      <c r="W58" s="136"/>
      <c r="X58" s="136"/>
      <c r="Y58" s="136"/>
      <c r="Z58" s="136"/>
      <c r="AA58" s="136"/>
      <c r="AB58" s="136"/>
      <c r="AC58" s="136"/>
      <c r="AD58" s="136"/>
      <c r="AE58" s="136"/>
      <c r="AF58" s="136"/>
      <c r="AG58" s="136"/>
      <c r="AH58" s="136"/>
    </row>
    <row r="59" spans="1:34" ht="15.75" customHeight="1">
      <c r="A59" s="79"/>
      <c r="B59" s="79"/>
      <c r="C59" s="79"/>
      <c r="D59" s="79"/>
      <c r="E59" s="79"/>
      <c r="F59" s="79"/>
      <c r="G59" s="79"/>
      <c r="H59" s="79"/>
      <c r="I59" s="79"/>
      <c r="J59" s="130"/>
      <c r="K59" s="130"/>
      <c r="L59" s="79"/>
      <c r="M59" s="79"/>
      <c r="N59" s="79"/>
      <c r="O59" s="136"/>
      <c r="P59" s="136"/>
      <c r="Q59" s="136"/>
      <c r="R59" s="136"/>
      <c r="S59" s="136"/>
      <c r="T59" s="136"/>
      <c r="U59" s="136"/>
      <c r="V59" s="136"/>
      <c r="W59" s="136"/>
      <c r="X59" s="136"/>
      <c r="Y59" s="136"/>
      <c r="Z59" s="136"/>
      <c r="AA59" s="136"/>
      <c r="AB59" s="136"/>
      <c r="AC59" s="136"/>
      <c r="AD59" s="136"/>
      <c r="AE59" s="136"/>
      <c r="AF59" s="136"/>
      <c r="AG59" s="136"/>
      <c r="AH59" s="136"/>
    </row>
    <row r="60" spans="1:34" ht="15.75" customHeight="1">
      <c r="A60" s="79"/>
      <c r="B60" s="79"/>
      <c r="C60" s="79"/>
      <c r="D60" s="79"/>
      <c r="E60" s="79"/>
      <c r="F60" s="79"/>
      <c r="G60" s="79"/>
      <c r="H60" s="79"/>
      <c r="I60" s="79"/>
      <c r="J60" s="130"/>
      <c r="K60" s="130"/>
      <c r="L60" s="79"/>
      <c r="M60" s="79"/>
      <c r="N60" s="79"/>
      <c r="O60" s="136"/>
      <c r="P60" s="136"/>
      <c r="Q60" s="136"/>
      <c r="R60" s="136"/>
      <c r="S60" s="136"/>
      <c r="T60" s="136"/>
      <c r="U60" s="136"/>
      <c r="V60" s="136"/>
      <c r="W60" s="136"/>
      <c r="X60" s="136"/>
      <c r="Y60" s="136"/>
      <c r="Z60" s="136"/>
      <c r="AA60" s="136"/>
      <c r="AB60" s="136"/>
      <c r="AC60" s="136"/>
      <c r="AD60" s="136"/>
      <c r="AE60" s="136"/>
      <c r="AF60" s="136"/>
      <c r="AG60" s="136"/>
      <c r="AH60" s="136"/>
    </row>
    <row r="61" spans="1:34" ht="15.75" customHeight="1">
      <c r="A61" s="79"/>
      <c r="B61" s="79"/>
      <c r="C61" s="79"/>
      <c r="D61" s="79"/>
      <c r="E61" s="79"/>
      <c r="F61" s="79"/>
      <c r="G61" s="79"/>
      <c r="H61" s="79"/>
      <c r="I61" s="79"/>
      <c r="J61" s="130"/>
      <c r="K61" s="130"/>
      <c r="L61" s="79"/>
      <c r="M61" s="79"/>
      <c r="N61" s="79"/>
      <c r="O61" s="136"/>
      <c r="P61" s="136"/>
      <c r="Q61" s="136"/>
      <c r="R61" s="136"/>
      <c r="S61" s="136"/>
      <c r="T61" s="136"/>
      <c r="U61" s="136"/>
      <c r="V61" s="136"/>
      <c r="W61" s="136"/>
      <c r="X61" s="136"/>
      <c r="Y61" s="136"/>
      <c r="Z61" s="136"/>
      <c r="AA61" s="136"/>
      <c r="AB61" s="136"/>
      <c r="AC61" s="136"/>
      <c r="AD61" s="136"/>
      <c r="AE61" s="136"/>
      <c r="AF61" s="136"/>
      <c r="AG61" s="136"/>
      <c r="AH61" s="136"/>
    </row>
    <row r="62" spans="1:34" ht="15.75" customHeight="1">
      <c r="A62" s="79"/>
      <c r="B62" s="79"/>
      <c r="C62" s="79"/>
      <c r="D62" s="79"/>
      <c r="E62" s="79"/>
      <c r="F62" s="79"/>
      <c r="G62" s="79"/>
      <c r="H62" s="79"/>
      <c r="I62" s="79"/>
      <c r="J62" s="130"/>
      <c r="K62" s="130"/>
      <c r="L62" s="79"/>
      <c r="M62" s="79"/>
      <c r="N62" s="79"/>
      <c r="O62" s="136"/>
      <c r="P62" s="136"/>
      <c r="Q62" s="136"/>
      <c r="R62" s="136"/>
      <c r="S62" s="136"/>
      <c r="T62" s="136"/>
      <c r="U62" s="136"/>
      <c r="V62" s="136"/>
      <c r="W62" s="136"/>
      <c r="X62" s="136"/>
      <c r="Y62" s="136"/>
      <c r="Z62" s="136"/>
      <c r="AA62" s="136"/>
      <c r="AB62" s="136"/>
      <c r="AC62" s="136"/>
      <c r="AD62" s="136"/>
      <c r="AE62" s="136"/>
      <c r="AF62" s="136"/>
      <c r="AG62" s="136"/>
      <c r="AH62" s="136"/>
    </row>
    <row r="63" spans="1:34" ht="15.75" customHeight="1">
      <c r="A63" s="79"/>
      <c r="B63" s="79"/>
      <c r="C63" s="79"/>
      <c r="D63" s="79"/>
      <c r="E63" s="79"/>
      <c r="F63" s="79"/>
      <c r="G63" s="79"/>
      <c r="H63" s="79"/>
      <c r="I63" s="79"/>
      <c r="J63" s="130"/>
      <c r="K63" s="130"/>
      <c r="L63" s="79"/>
      <c r="M63" s="79"/>
      <c r="N63" s="79"/>
      <c r="O63" s="136"/>
      <c r="P63" s="136"/>
      <c r="Q63" s="136"/>
      <c r="R63" s="136"/>
      <c r="S63" s="136"/>
      <c r="T63" s="136"/>
      <c r="U63" s="136"/>
      <c r="V63" s="136"/>
      <c r="W63" s="136"/>
      <c r="X63" s="136"/>
      <c r="Y63" s="136"/>
      <c r="Z63" s="136"/>
      <c r="AA63" s="136"/>
      <c r="AB63" s="136"/>
      <c r="AC63" s="136"/>
      <c r="AD63" s="136"/>
      <c r="AE63" s="136"/>
      <c r="AF63" s="136"/>
      <c r="AG63" s="136"/>
      <c r="AH63" s="136"/>
    </row>
    <row r="64" spans="1:34" ht="15.75" customHeight="1">
      <c r="A64" s="79"/>
      <c r="B64" s="79"/>
      <c r="C64" s="79"/>
      <c r="D64" s="79"/>
      <c r="E64" s="79"/>
      <c r="F64" s="79"/>
      <c r="G64" s="79"/>
      <c r="H64" s="79"/>
      <c r="I64" s="79"/>
      <c r="J64" s="130"/>
      <c r="K64" s="130"/>
      <c r="L64" s="79"/>
      <c r="M64" s="79"/>
      <c r="N64" s="79"/>
      <c r="O64" s="136"/>
      <c r="P64" s="136"/>
      <c r="Q64" s="136"/>
      <c r="R64" s="136"/>
      <c r="S64" s="136"/>
      <c r="T64" s="136"/>
      <c r="U64" s="136"/>
      <c r="V64" s="136"/>
      <c r="W64" s="136"/>
      <c r="X64" s="136"/>
      <c r="Y64" s="136"/>
      <c r="Z64" s="136"/>
      <c r="AA64" s="136"/>
      <c r="AB64" s="136"/>
      <c r="AC64" s="136"/>
      <c r="AD64" s="136"/>
      <c r="AE64" s="136"/>
      <c r="AF64" s="136"/>
      <c r="AG64" s="136"/>
      <c r="AH64" s="136"/>
    </row>
    <row r="65" spans="1:34" ht="15.75" customHeight="1">
      <c r="A65" s="79"/>
      <c r="B65" s="79"/>
      <c r="C65" s="79"/>
      <c r="D65" s="79"/>
      <c r="E65" s="79"/>
      <c r="F65" s="79"/>
      <c r="G65" s="79"/>
      <c r="H65" s="79"/>
      <c r="I65" s="79"/>
      <c r="J65" s="130"/>
      <c r="K65" s="130"/>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c r="A66" s="79"/>
      <c r="B66" s="79"/>
      <c r="C66" s="79"/>
      <c r="D66" s="79"/>
      <c r="E66" s="79"/>
      <c r="F66" s="79"/>
      <c r="G66" s="79"/>
      <c r="H66" s="79"/>
      <c r="I66" s="79"/>
      <c r="J66" s="130"/>
      <c r="K66" s="130"/>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c r="A67" s="79"/>
      <c r="B67" s="79"/>
      <c r="C67" s="79"/>
      <c r="D67" s="79"/>
      <c r="E67" s="79"/>
      <c r="F67" s="79"/>
      <c r="G67" s="79"/>
      <c r="H67" s="79"/>
      <c r="I67" s="79"/>
      <c r="J67" s="130"/>
      <c r="K67" s="130"/>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c r="A68" s="79"/>
      <c r="B68" s="79"/>
      <c r="C68" s="79"/>
      <c r="D68" s="79"/>
      <c r="E68" s="79"/>
      <c r="F68" s="79"/>
      <c r="G68" s="79"/>
      <c r="H68" s="79"/>
      <c r="I68" s="79"/>
      <c r="J68" s="130"/>
      <c r="K68" s="130"/>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c r="A69" s="79"/>
      <c r="B69" s="79"/>
      <c r="C69" s="79"/>
      <c r="D69" s="79"/>
      <c r="E69" s="79"/>
      <c r="F69" s="79"/>
      <c r="G69" s="79"/>
      <c r="H69" s="79"/>
      <c r="I69" s="79"/>
      <c r="J69" s="130"/>
      <c r="K69" s="130"/>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c r="A70" s="79"/>
      <c r="B70" s="79"/>
      <c r="C70" s="79"/>
      <c r="D70" s="79"/>
      <c r="E70" s="79"/>
      <c r="F70" s="79"/>
      <c r="G70" s="79"/>
      <c r="H70" s="79"/>
      <c r="I70" s="79"/>
      <c r="J70" s="130"/>
      <c r="K70" s="130"/>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c r="A71" s="79"/>
      <c r="B71" s="79"/>
      <c r="C71" s="79"/>
      <c r="D71" s="79"/>
      <c r="E71" s="79"/>
      <c r="F71" s="79"/>
      <c r="G71" s="79"/>
      <c r="H71" s="79"/>
      <c r="I71" s="79"/>
      <c r="J71" s="130"/>
      <c r="K71" s="130"/>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c r="A72" s="79"/>
      <c r="B72" s="79"/>
      <c r="C72" s="79"/>
      <c r="D72" s="79"/>
      <c r="E72" s="79"/>
      <c r="F72" s="79"/>
      <c r="G72" s="79"/>
      <c r="H72" s="79"/>
      <c r="I72" s="79"/>
      <c r="J72" s="130"/>
      <c r="K72" s="130"/>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c r="A73" s="79"/>
      <c r="B73" s="79"/>
      <c r="C73" s="79"/>
      <c r="D73" s="79"/>
      <c r="E73" s="79"/>
      <c r="F73" s="79"/>
      <c r="G73" s="79"/>
      <c r="H73" s="79"/>
      <c r="I73" s="79"/>
      <c r="J73" s="130"/>
      <c r="K73" s="130"/>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c r="A74" s="79"/>
      <c r="B74" s="79"/>
      <c r="C74" s="79"/>
      <c r="D74" s="79"/>
      <c r="E74" s="79"/>
      <c r="F74" s="79"/>
      <c r="G74" s="79"/>
      <c r="H74" s="79"/>
      <c r="I74" s="79"/>
      <c r="J74" s="130"/>
      <c r="K74" s="130"/>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c r="A75" s="79"/>
      <c r="B75" s="79"/>
      <c r="C75" s="79"/>
      <c r="D75" s="79"/>
      <c r="E75" s="79"/>
      <c r="F75" s="79"/>
      <c r="G75" s="79"/>
      <c r="H75" s="79"/>
      <c r="I75" s="79"/>
      <c r="J75" s="130"/>
      <c r="K75" s="130"/>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c r="A76" s="79"/>
      <c r="B76" s="79"/>
      <c r="C76" s="79"/>
      <c r="D76" s="79"/>
      <c r="E76" s="79"/>
      <c r="F76" s="79"/>
      <c r="G76" s="79"/>
      <c r="H76" s="79"/>
      <c r="I76" s="79"/>
      <c r="J76" s="130"/>
      <c r="K76" s="130"/>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c r="A77" s="79"/>
      <c r="B77" s="79"/>
      <c r="C77" s="79"/>
      <c r="D77" s="79"/>
      <c r="E77" s="79"/>
      <c r="F77" s="79"/>
      <c r="G77" s="79"/>
      <c r="H77" s="79"/>
      <c r="I77" s="79"/>
      <c r="J77" s="130"/>
      <c r="K77" s="130"/>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c r="A78" s="79"/>
      <c r="B78" s="79"/>
      <c r="C78" s="79"/>
      <c r="D78" s="79"/>
      <c r="E78" s="79"/>
      <c r="F78" s="79"/>
      <c r="G78" s="79"/>
      <c r="H78" s="79"/>
      <c r="I78" s="79"/>
      <c r="J78" s="130"/>
      <c r="K78" s="130"/>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sheetData>
  <mergeCells count="154">
    <mergeCell ref="A1:A4"/>
    <mergeCell ref="B1:H2"/>
    <mergeCell ref="I1:L1"/>
    <mergeCell ref="M1:N4"/>
    <mergeCell ref="I2:L2"/>
    <mergeCell ref="B3:H4"/>
    <mergeCell ref="I3:L3"/>
    <mergeCell ref="I4:L4"/>
    <mergeCell ref="O8:Q8"/>
    <mergeCell ref="B9:F9"/>
    <mergeCell ref="K9:M9"/>
    <mergeCell ref="B10:F10"/>
    <mergeCell ref="K10:M10"/>
    <mergeCell ref="O10:P10"/>
    <mergeCell ref="A5:N5"/>
    <mergeCell ref="A6:N6"/>
    <mergeCell ref="B7:N7"/>
    <mergeCell ref="B8:F8"/>
    <mergeCell ref="G8:I13"/>
    <mergeCell ref="J8:N8"/>
    <mergeCell ref="B11:F11"/>
    <mergeCell ref="K11:M11"/>
    <mergeCell ref="B12:F12"/>
    <mergeCell ref="K12:M12"/>
    <mergeCell ref="A13:F13"/>
    <mergeCell ref="K13:M13"/>
    <mergeCell ref="A14:A16"/>
    <mergeCell ref="B14:B16"/>
    <mergeCell ref="C14:C16"/>
    <mergeCell ref="D14:D16"/>
    <mergeCell ref="E14:E16"/>
    <mergeCell ref="F14:I15"/>
    <mergeCell ref="J14:K15"/>
    <mergeCell ref="L14:N14"/>
    <mergeCell ref="L15:L16"/>
    <mergeCell ref="M15:M16"/>
    <mergeCell ref="N15:N16"/>
    <mergeCell ref="A17:A18"/>
    <mergeCell ref="C17:C18"/>
    <mergeCell ref="J17:J18"/>
    <mergeCell ref="K17:K18"/>
    <mergeCell ref="L17:L18"/>
    <mergeCell ref="M17:M18"/>
    <mergeCell ref="N17:N18"/>
    <mergeCell ref="N19:N20"/>
    <mergeCell ref="A21:A22"/>
    <mergeCell ref="C21:C22"/>
    <mergeCell ref="J21:J22"/>
    <mergeCell ref="K21:K22"/>
    <mergeCell ref="L21:L22"/>
    <mergeCell ref="M21:M22"/>
    <mergeCell ref="N21:N22"/>
    <mergeCell ref="A19:A20"/>
    <mergeCell ref="C19:C20"/>
    <mergeCell ref="J19:J20"/>
    <mergeCell ref="K19:K20"/>
    <mergeCell ref="L19:L20"/>
    <mergeCell ref="M19:M20"/>
    <mergeCell ref="N23:N24"/>
    <mergeCell ref="A25:A26"/>
    <mergeCell ref="C25:C26"/>
    <mergeCell ref="J25:J26"/>
    <mergeCell ref="K25:K26"/>
    <mergeCell ref="L25:L26"/>
    <mergeCell ref="M25:M26"/>
    <mergeCell ref="N25:N26"/>
    <mergeCell ref="A23:A24"/>
    <mergeCell ref="C23:C24"/>
    <mergeCell ref="J23:J24"/>
    <mergeCell ref="K23:K24"/>
    <mergeCell ref="L23:L24"/>
    <mergeCell ref="M23:M24"/>
    <mergeCell ref="N27:N28"/>
    <mergeCell ref="A29:A30"/>
    <mergeCell ref="C29:C30"/>
    <mergeCell ref="J29:J30"/>
    <mergeCell ref="K29:K30"/>
    <mergeCell ref="L29:L30"/>
    <mergeCell ref="M29:M30"/>
    <mergeCell ref="N29:N30"/>
    <mergeCell ref="A27:A28"/>
    <mergeCell ref="C27:C28"/>
    <mergeCell ref="J27:J28"/>
    <mergeCell ref="K27:K28"/>
    <mergeCell ref="L27:L28"/>
    <mergeCell ref="M27:M28"/>
    <mergeCell ref="N31:N32"/>
    <mergeCell ref="A33:A34"/>
    <mergeCell ref="C33:C34"/>
    <mergeCell ref="J33:J34"/>
    <mergeCell ref="K33:K34"/>
    <mergeCell ref="L33:L34"/>
    <mergeCell ref="M33:M34"/>
    <mergeCell ref="N33:N34"/>
    <mergeCell ref="A31:A32"/>
    <mergeCell ref="C31:C32"/>
    <mergeCell ref="J31:J32"/>
    <mergeCell ref="K31:K32"/>
    <mergeCell ref="L31:L32"/>
    <mergeCell ref="M31:M32"/>
    <mergeCell ref="N35:N36"/>
    <mergeCell ref="A37:A38"/>
    <mergeCell ref="C37:C38"/>
    <mergeCell ref="J37:J38"/>
    <mergeCell ref="K37:K38"/>
    <mergeCell ref="L37:L38"/>
    <mergeCell ref="M37:M38"/>
    <mergeCell ref="N37:N38"/>
    <mergeCell ref="A35:A36"/>
    <mergeCell ref="C35:C36"/>
    <mergeCell ref="J35:J36"/>
    <mergeCell ref="K35:K36"/>
    <mergeCell ref="L35:L36"/>
    <mergeCell ref="M35:M36"/>
    <mergeCell ref="N39:N40"/>
    <mergeCell ref="A41:A42"/>
    <mergeCell ref="C41:C42"/>
    <mergeCell ref="J41:J42"/>
    <mergeCell ref="K41:K42"/>
    <mergeCell ref="L41:L42"/>
    <mergeCell ref="M41:M42"/>
    <mergeCell ref="N41:N42"/>
    <mergeCell ref="A39:A40"/>
    <mergeCell ref="C39:C40"/>
    <mergeCell ref="J39:J40"/>
    <mergeCell ref="K39:K40"/>
    <mergeCell ref="L39:L40"/>
    <mergeCell ref="M39:M40"/>
    <mergeCell ref="N43:N44"/>
    <mergeCell ref="A45:A46"/>
    <mergeCell ref="C45:C46"/>
    <mergeCell ref="B48:D48"/>
    <mergeCell ref="E48:H48"/>
    <mergeCell ref="J48:N48"/>
    <mergeCell ref="A43:A44"/>
    <mergeCell ref="C43:C44"/>
    <mergeCell ref="J43:J44"/>
    <mergeCell ref="K43:K44"/>
    <mergeCell ref="L43:L44"/>
    <mergeCell ref="M43:M44"/>
    <mergeCell ref="A55:A56"/>
    <mergeCell ref="B55:D56"/>
    <mergeCell ref="E55:G56"/>
    <mergeCell ref="A57:N57"/>
    <mergeCell ref="A49:A50"/>
    <mergeCell ref="B49:D50"/>
    <mergeCell ref="E49:G50"/>
    <mergeCell ref="J49:N56"/>
    <mergeCell ref="A51:A52"/>
    <mergeCell ref="B51:D52"/>
    <mergeCell ref="E51:G52"/>
    <mergeCell ref="A53:A54"/>
    <mergeCell ref="B53:D54"/>
    <mergeCell ref="E53:G54"/>
  </mergeCells>
  <pageMargins left="0.7" right="0.7" top="0.75" bottom="0.75" header="0.3" footer="0.3"/>
  <drawing r:id="rId1"/>
  <legacyDrawing r:id="rId2"/>
  <oleObjects>
    <mc:AlternateContent xmlns:mc="http://schemas.openxmlformats.org/markup-compatibility/2006">
      <mc:Choice Requires="x14">
        <oleObject shapeId="44033" r:id="rId3">
          <objectPr defaultSize="0" autoPict="0" r:id="rId4">
            <anchor moveWithCells="1" sizeWithCells="1">
              <from>
                <xdr:col>0</xdr:col>
                <xdr:colOff>495300</xdr:colOff>
                <xdr:row>0</xdr:row>
                <xdr:rowOff>95250</xdr:rowOff>
              </from>
              <to>
                <xdr:col>1</xdr:col>
                <xdr:colOff>2133600</xdr:colOff>
                <xdr:row>3</xdr:row>
                <xdr:rowOff>114300</xdr:rowOff>
              </to>
            </anchor>
          </objectPr>
        </oleObject>
      </mc:Choice>
      <mc:Fallback>
        <oleObject shapeId="44033" r:id="rId3"/>
      </mc:Fallback>
    </mc:AlternateContent>
    <mc:AlternateContent xmlns:mc="http://schemas.openxmlformats.org/markup-compatibility/2006">
      <mc:Choice Requires="x14">
        <oleObject shapeId="44034" r:id="rId5">
          <objectPr defaultSize="0" autoPict="0" r:id="rId6">
            <anchor moveWithCells="1">
              <from>
                <xdr:col>0</xdr:col>
                <xdr:colOff>495300</xdr:colOff>
                <xdr:row>0</xdr:row>
                <xdr:rowOff>95250</xdr:rowOff>
              </from>
              <to>
                <xdr:col>0</xdr:col>
                <xdr:colOff>2533650</xdr:colOff>
                <xdr:row>3</xdr:row>
                <xdr:rowOff>180975</xdr:rowOff>
              </to>
            </anchor>
          </objectPr>
        </oleObject>
      </mc:Choice>
      <mc:Fallback>
        <oleObject shapeId="4403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S126"/>
  <sheetViews>
    <sheetView topLeftCell="B71" zoomScale="70" zoomScaleNormal="70" workbookViewId="0">
      <selection activeCell="L79" sqref="L79:L80"/>
    </sheetView>
  </sheetViews>
  <sheetFormatPr baseColWidth="10" defaultColWidth="12.5703125" defaultRowHeight="15"/>
  <cols>
    <col min="1" max="1" width="74.7109375" style="1" customWidth="1"/>
    <col min="2" max="2" width="10.28515625" style="1" customWidth="1"/>
    <col min="3" max="3" width="17.7109375" style="1" customWidth="1"/>
    <col min="4" max="4" width="10" style="1" customWidth="1"/>
    <col min="5" max="5" width="29.28515625" style="1" customWidth="1"/>
    <col min="6" max="6" width="22.5703125" style="32" customWidth="1"/>
    <col min="7" max="7" width="17.7109375" style="3" customWidth="1"/>
    <col min="8" max="8" width="13" style="1" bestFit="1" customWidth="1"/>
    <col min="9" max="9" width="9.42578125" style="1" bestFit="1" customWidth="1"/>
    <col min="10" max="10" width="14.42578125" style="2" customWidth="1"/>
    <col min="11" max="11" width="17.5703125" style="2" bestFit="1" customWidth="1"/>
    <col min="12" max="12" width="15.140625" style="1" customWidth="1"/>
    <col min="13" max="13" width="22.7109375" style="1" bestFit="1" customWidth="1"/>
    <col min="14" max="14" width="18.28515625" style="1" bestFit="1" customWidth="1"/>
    <col min="15" max="16384" width="12.5703125" style="1"/>
  </cols>
  <sheetData>
    <row r="1" spans="1:227" ht="15.75">
      <c r="A1" s="437"/>
      <c r="B1" s="440" t="s">
        <v>36</v>
      </c>
      <c r="C1" s="441"/>
      <c r="D1" s="441"/>
      <c r="E1" s="441"/>
      <c r="F1" s="441"/>
      <c r="G1" s="441"/>
      <c r="H1" s="442"/>
      <c r="I1" s="446" t="s">
        <v>37</v>
      </c>
      <c r="J1" s="447"/>
      <c r="K1" s="447"/>
      <c r="L1" s="448"/>
      <c r="M1" s="449"/>
      <c r="N1" s="450"/>
    </row>
    <row r="2" spans="1:227" ht="15.75">
      <c r="A2" s="438"/>
      <c r="B2" s="443"/>
      <c r="C2" s="444"/>
      <c r="D2" s="444"/>
      <c r="E2" s="444"/>
      <c r="F2" s="444"/>
      <c r="G2" s="444"/>
      <c r="H2" s="445"/>
      <c r="I2" s="446" t="s">
        <v>38</v>
      </c>
      <c r="J2" s="447"/>
      <c r="K2" s="447"/>
      <c r="L2" s="448"/>
      <c r="M2" s="451"/>
      <c r="N2" s="452"/>
    </row>
    <row r="3" spans="1:227" ht="15.75">
      <c r="A3" s="438"/>
      <c r="B3" s="440" t="s">
        <v>39</v>
      </c>
      <c r="C3" s="441"/>
      <c r="D3" s="441"/>
      <c r="E3" s="441"/>
      <c r="F3" s="441"/>
      <c r="G3" s="441"/>
      <c r="H3" s="442"/>
      <c r="I3" s="446" t="s">
        <v>40</v>
      </c>
      <c r="J3" s="447"/>
      <c r="K3" s="447"/>
      <c r="L3" s="448"/>
      <c r="M3" s="451"/>
      <c r="N3" s="452"/>
    </row>
    <row r="4" spans="1:227" ht="15.75">
      <c r="A4" s="439"/>
      <c r="B4" s="443"/>
      <c r="C4" s="444"/>
      <c r="D4" s="444"/>
      <c r="E4" s="444"/>
      <c r="F4" s="444"/>
      <c r="G4" s="444"/>
      <c r="H4" s="445"/>
      <c r="I4" s="446" t="s">
        <v>41</v>
      </c>
      <c r="J4" s="447"/>
      <c r="K4" s="447"/>
      <c r="L4" s="448"/>
      <c r="M4" s="453"/>
      <c r="N4" s="454"/>
    </row>
    <row r="5" spans="1:227">
      <c r="A5" s="467"/>
      <c r="B5" s="467"/>
      <c r="C5" s="467"/>
      <c r="D5" s="467"/>
      <c r="E5" s="467"/>
      <c r="F5" s="467"/>
      <c r="G5" s="467"/>
      <c r="H5" s="467"/>
      <c r="I5" s="467"/>
      <c r="J5" s="467"/>
      <c r="K5" s="467"/>
      <c r="L5" s="467"/>
      <c r="M5" s="467"/>
      <c r="N5" s="467"/>
    </row>
    <row r="6" spans="1:227" ht="15.75">
      <c r="A6" s="446" t="s">
        <v>147</v>
      </c>
      <c r="B6" s="447"/>
      <c r="C6" s="447"/>
      <c r="D6" s="447"/>
      <c r="E6" s="447"/>
      <c r="F6" s="447"/>
      <c r="G6" s="447"/>
      <c r="H6" s="447"/>
      <c r="I6" s="447"/>
      <c r="J6" s="447"/>
      <c r="K6" s="447"/>
      <c r="L6" s="447"/>
      <c r="M6" s="447"/>
      <c r="N6" s="448"/>
    </row>
    <row r="7" spans="1:227" ht="15.75">
      <c r="A7" s="17" t="s">
        <v>286</v>
      </c>
      <c r="B7" s="349" t="s">
        <v>552</v>
      </c>
      <c r="C7" s="349"/>
      <c r="D7" s="349"/>
      <c r="E7" s="349"/>
      <c r="F7" s="349"/>
      <c r="G7" s="349"/>
      <c r="H7" s="349"/>
      <c r="I7" s="349"/>
      <c r="J7" s="349"/>
      <c r="K7" s="349"/>
      <c r="L7" s="349"/>
      <c r="M7" s="349"/>
      <c r="N7" s="349"/>
    </row>
    <row r="8" spans="1:227" ht="15.75">
      <c r="A8" s="18" t="s">
        <v>32</v>
      </c>
      <c r="B8" s="468" t="s">
        <v>33</v>
      </c>
      <c r="C8" s="469"/>
      <c r="D8" s="469"/>
      <c r="E8" s="469"/>
      <c r="F8" s="470"/>
      <c r="G8" s="471" t="s">
        <v>146</v>
      </c>
      <c r="H8" s="472"/>
      <c r="I8" s="473"/>
      <c r="J8" s="480" t="s">
        <v>31</v>
      </c>
      <c r="K8" s="481"/>
      <c r="L8" s="481"/>
      <c r="M8" s="481"/>
      <c r="N8" s="482"/>
    </row>
    <row r="9" spans="1:227" ht="15.75">
      <c r="A9" s="20" t="s">
        <v>30</v>
      </c>
      <c r="B9" s="456" t="s">
        <v>145</v>
      </c>
      <c r="C9" s="469"/>
      <c r="D9" s="469"/>
      <c r="E9" s="469"/>
      <c r="F9" s="470"/>
      <c r="G9" s="474"/>
      <c r="H9" s="475"/>
      <c r="I9" s="476"/>
      <c r="J9" s="238" t="s">
        <v>29</v>
      </c>
      <c r="K9" s="361" t="s">
        <v>28</v>
      </c>
      <c r="L9" s="361"/>
      <c r="M9" s="361"/>
      <c r="N9" s="238" t="s">
        <v>27</v>
      </c>
    </row>
    <row r="10" spans="1:227" ht="15.75">
      <c r="A10" s="21" t="s">
        <v>26</v>
      </c>
      <c r="B10" s="455" t="s">
        <v>144</v>
      </c>
      <c r="C10" s="456"/>
      <c r="D10" s="456"/>
      <c r="E10" s="456"/>
      <c r="F10" s="457"/>
      <c r="G10" s="474"/>
      <c r="H10" s="475"/>
      <c r="I10" s="476"/>
      <c r="J10" s="22"/>
      <c r="K10" s="483"/>
      <c r="L10" s="484"/>
      <c r="M10" s="485"/>
      <c r="N10" s="23"/>
    </row>
    <row r="11" spans="1:227" ht="15.75">
      <c r="A11" s="24" t="s">
        <v>25</v>
      </c>
      <c r="B11" s="455" t="s">
        <v>143</v>
      </c>
      <c r="C11" s="456"/>
      <c r="D11" s="456"/>
      <c r="E11" s="456"/>
      <c r="F11" s="457"/>
      <c r="G11" s="474"/>
      <c r="H11" s="475"/>
      <c r="I11" s="476"/>
      <c r="J11" s="235"/>
      <c r="K11" s="458"/>
      <c r="L11" s="459"/>
      <c r="M11" s="460"/>
      <c r="N11" s="25"/>
    </row>
    <row r="12" spans="1:227" ht="22.5" customHeight="1">
      <c r="A12" s="31" t="s">
        <v>185</v>
      </c>
      <c r="B12" s="461">
        <v>2020730010055</v>
      </c>
      <c r="C12" s="462"/>
      <c r="D12" s="462"/>
      <c r="E12" s="462"/>
      <c r="F12" s="463"/>
      <c r="G12" s="474"/>
      <c r="H12" s="475"/>
      <c r="I12" s="476"/>
      <c r="J12" s="26"/>
      <c r="K12" s="464"/>
      <c r="L12" s="465"/>
      <c r="M12" s="466"/>
      <c r="N12" s="27"/>
    </row>
    <row r="13" spans="1:227" ht="51" customHeight="1">
      <c r="A13" s="51" t="s">
        <v>196</v>
      </c>
      <c r="B13" s="359" t="s">
        <v>142</v>
      </c>
      <c r="C13" s="359"/>
      <c r="D13" s="359"/>
      <c r="E13" s="359"/>
      <c r="F13" s="359"/>
      <c r="G13" s="477"/>
      <c r="H13" s="478"/>
      <c r="I13" s="479"/>
      <c r="J13" s="239"/>
      <c r="K13" s="464"/>
      <c r="L13" s="465"/>
      <c r="M13" s="466"/>
      <c r="N13" s="28"/>
    </row>
    <row r="14" spans="1:227" ht="15.75">
      <c r="A14" s="364" t="s">
        <v>23</v>
      </c>
      <c r="B14" s="370" t="s">
        <v>22</v>
      </c>
      <c r="C14" s="362" t="s">
        <v>21</v>
      </c>
      <c r="D14" s="362" t="s">
        <v>20</v>
      </c>
      <c r="E14" s="362" t="s">
        <v>42</v>
      </c>
      <c r="F14" s="494" t="s">
        <v>18</v>
      </c>
      <c r="G14" s="495"/>
      <c r="H14" s="495"/>
      <c r="I14" s="496"/>
      <c r="J14" s="362" t="s">
        <v>17</v>
      </c>
      <c r="K14" s="362"/>
      <c r="L14" s="363" t="s">
        <v>16</v>
      </c>
      <c r="M14" s="363"/>
      <c r="N14" s="36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row>
    <row r="15" spans="1:227" s="249" customFormat="1">
      <c r="A15" s="364"/>
      <c r="B15" s="362"/>
      <c r="C15" s="362"/>
      <c r="D15" s="362"/>
      <c r="E15" s="362"/>
      <c r="F15" s="497"/>
      <c r="G15" s="498"/>
      <c r="H15" s="498"/>
      <c r="I15" s="499"/>
      <c r="J15" s="362"/>
      <c r="K15" s="362"/>
      <c r="L15" s="486" t="s">
        <v>15</v>
      </c>
      <c r="M15" s="486" t="s">
        <v>14</v>
      </c>
      <c r="N15" s="487" t="s">
        <v>13</v>
      </c>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c r="CY15" s="262"/>
      <c r="CZ15" s="262"/>
      <c r="DA15" s="262"/>
      <c r="DB15" s="262"/>
      <c r="DC15" s="262"/>
      <c r="DD15" s="262"/>
      <c r="DE15" s="262"/>
      <c r="DF15" s="262"/>
      <c r="DG15" s="262"/>
      <c r="DH15" s="262"/>
      <c r="DI15" s="262"/>
      <c r="DJ15" s="262"/>
      <c r="DK15" s="262"/>
      <c r="DL15" s="262"/>
      <c r="DM15" s="262"/>
      <c r="DN15" s="262"/>
      <c r="DO15" s="262"/>
      <c r="DP15" s="262"/>
      <c r="DQ15" s="262"/>
      <c r="DR15" s="262"/>
      <c r="DS15" s="262"/>
      <c r="DT15" s="262"/>
      <c r="DU15" s="262"/>
      <c r="DV15" s="262"/>
      <c r="DW15" s="262"/>
      <c r="DX15" s="262"/>
      <c r="DY15" s="262"/>
      <c r="DZ15" s="262"/>
      <c r="EA15" s="262"/>
      <c r="EB15" s="262"/>
      <c r="EC15" s="262"/>
      <c r="ED15" s="262"/>
      <c r="EE15" s="262"/>
      <c r="EF15" s="262"/>
      <c r="EG15" s="262"/>
      <c r="EH15" s="262"/>
      <c r="EI15" s="262"/>
      <c r="EJ15" s="262"/>
      <c r="EK15" s="262"/>
      <c r="EL15" s="262"/>
      <c r="EM15" s="262"/>
      <c r="EN15" s="262"/>
      <c r="EO15" s="262"/>
      <c r="EP15" s="262"/>
      <c r="EQ15" s="262"/>
      <c r="ER15" s="262"/>
      <c r="ES15" s="262"/>
      <c r="ET15" s="262"/>
      <c r="EU15" s="262"/>
      <c r="EV15" s="262"/>
      <c r="EW15" s="262"/>
      <c r="EX15" s="262"/>
      <c r="EY15" s="262"/>
      <c r="EZ15" s="262"/>
      <c r="FA15" s="262"/>
      <c r="FB15" s="262"/>
      <c r="FC15" s="262"/>
      <c r="FD15" s="262"/>
      <c r="FE15" s="262"/>
      <c r="FF15" s="262"/>
      <c r="FG15" s="262"/>
      <c r="FH15" s="262"/>
      <c r="FI15" s="262"/>
      <c r="FJ15" s="262"/>
      <c r="FK15" s="262"/>
      <c r="FL15" s="262"/>
      <c r="FM15" s="262"/>
      <c r="FN15" s="262"/>
      <c r="FO15" s="262"/>
      <c r="FP15" s="262"/>
      <c r="FQ15" s="262"/>
      <c r="FR15" s="262"/>
      <c r="FS15" s="262"/>
      <c r="FT15" s="262"/>
      <c r="FU15" s="262"/>
      <c r="FV15" s="262"/>
      <c r="FW15" s="262"/>
      <c r="FX15" s="262"/>
      <c r="FY15" s="262"/>
      <c r="FZ15" s="262"/>
      <c r="GA15" s="262"/>
      <c r="GB15" s="262"/>
      <c r="GC15" s="262"/>
      <c r="GD15" s="262"/>
      <c r="GE15" s="262"/>
      <c r="GF15" s="262"/>
      <c r="GG15" s="262"/>
      <c r="GH15" s="262"/>
      <c r="GI15" s="262"/>
      <c r="GJ15" s="262"/>
      <c r="GK15" s="262"/>
      <c r="GL15" s="262"/>
      <c r="GM15" s="262"/>
      <c r="GN15" s="262"/>
      <c r="GO15" s="262"/>
      <c r="GP15" s="262"/>
      <c r="GQ15" s="262"/>
      <c r="GR15" s="262"/>
      <c r="GS15" s="262"/>
      <c r="GT15" s="262"/>
      <c r="GU15" s="262"/>
      <c r="GV15" s="262"/>
      <c r="GW15" s="262"/>
      <c r="GX15" s="262"/>
      <c r="GY15" s="262"/>
      <c r="GZ15" s="262"/>
      <c r="HA15" s="262"/>
      <c r="HB15" s="262"/>
      <c r="HC15" s="262"/>
      <c r="HD15" s="262"/>
      <c r="HE15" s="262"/>
      <c r="HF15" s="262"/>
      <c r="HG15" s="262"/>
      <c r="HH15" s="262"/>
      <c r="HI15" s="262"/>
      <c r="HJ15" s="262"/>
      <c r="HK15" s="262"/>
      <c r="HL15" s="262"/>
      <c r="HM15" s="262"/>
      <c r="HN15" s="262"/>
      <c r="HO15" s="262"/>
      <c r="HP15" s="262"/>
      <c r="HQ15" s="262"/>
      <c r="HR15" s="262"/>
      <c r="HS15" s="262"/>
    </row>
    <row r="16" spans="1:227" s="249" customFormat="1" ht="15.75">
      <c r="A16" s="364"/>
      <c r="B16" s="362"/>
      <c r="C16" s="362"/>
      <c r="D16" s="362"/>
      <c r="E16" s="362"/>
      <c r="F16" s="263" t="s">
        <v>12</v>
      </c>
      <c r="G16" s="263" t="s">
        <v>11</v>
      </c>
      <c r="H16" s="263" t="s">
        <v>10</v>
      </c>
      <c r="I16" s="264" t="s">
        <v>9</v>
      </c>
      <c r="J16" s="263" t="s">
        <v>8</v>
      </c>
      <c r="K16" s="265" t="s">
        <v>7</v>
      </c>
      <c r="L16" s="486"/>
      <c r="M16" s="486"/>
      <c r="N16" s="487"/>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c r="DA16" s="262"/>
      <c r="DB16" s="262"/>
      <c r="DC16" s="262"/>
      <c r="DD16" s="262"/>
      <c r="DE16" s="262"/>
      <c r="DF16" s="262"/>
      <c r="DG16" s="262"/>
      <c r="DH16" s="262"/>
      <c r="DI16" s="262"/>
      <c r="DJ16" s="262"/>
      <c r="DK16" s="262"/>
      <c r="DL16" s="262"/>
      <c r="DM16" s="262"/>
      <c r="DN16" s="262"/>
      <c r="DO16" s="262"/>
      <c r="DP16" s="262"/>
      <c r="DQ16" s="262"/>
      <c r="DR16" s="262"/>
      <c r="DS16" s="262"/>
      <c r="DT16" s="262"/>
      <c r="DU16" s="262"/>
      <c r="DV16" s="262"/>
      <c r="DW16" s="262"/>
      <c r="DX16" s="262"/>
      <c r="DY16" s="262"/>
      <c r="DZ16" s="262"/>
      <c r="EA16" s="262"/>
      <c r="EB16" s="262"/>
      <c r="EC16" s="262"/>
      <c r="ED16" s="262"/>
      <c r="EE16" s="262"/>
      <c r="EF16" s="262"/>
      <c r="EG16" s="262"/>
      <c r="EH16" s="262"/>
      <c r="EI16" s="262"/>
      <c r="EJ16" s="262"/>
      <c r="EK16" s="262"/>
      <c r="EL16" s="262"/>
      <c r="EM16" s="262"/>
      <c r="EN16" s="262"/>
      <c r="EO16" s="262"/>
      <c r="EP16" s="262"/>
      <c r="EQ16" s="262"/>
      <c r="ER16" s="262"/>
      <c r="ES16" s="262"/>
      <c r="ET16" s="262"/>
      <c r="EU16" s="262"/>
      <c r="EV16" s="262"/>
      <c r="EW16" s="262"/>
      <c r="EX16" s="262"/>
      <c r="EY16" s="262"/>
      <c r="EZ16" s="262"/>
      <c r="FA16" s="262"/>
      <c r="FB16" s="262"/>
      <c r="FC16" s="262"/>
      <c r="FD16" s="262"/>
      <c r="FE16" s="262"/>
      <c r="FF16" s="262"/>
      <c r="FG16" s="262"/>
      <c r="FH16" s="262"/>
      <c r="FI16" s="262"/>
      <c r="FJ16" s="262"/>
      <c r="FK16" s="262"/>
      <c r="FL16" s="262"/>
      <c r="FM16" s="262"/>
      <c r="FN16" s="262"/>
      <c r="FO16" s="262"/>
      <c r="FP16" s="262"/>
      <c r="FQ16" s="262"/>
      <c r="FR16" s="262"/>
      <c r="FS16" s="262"/>
      <c r="FT16" s="262"/>
      <c r="FU16" s="262"/>
      <c r="FV16" s="262"/>
      <c r="FW16" s="262"/>
      <c r="FX16" s="262"/>
      <c r="FY16" s="262"/>
      <c r="FZ16" s="262"/>
      <c r="GA16" s="262"/>
      <c r="GB16" s="262"/>
      <c r="GC16" s="262"/>
      <c r="GD16" s="262"/>
      <c r="GE16" s="262"/>
      <c r="GF16" s="262"/>
      <c r="GG16" s="262"/>
      <c r="GH16" s="262"/>
      <c r="GI16" s="262"/>
      <c r="GJ16" s="262"/>
      <c r="GK16" s="262"/>
      <c r="GL16" s="262"/>
      <c r="GM16" s="262"/>
      <c r="GN16" s="262"/>
      <c r="GO16" s="262"/>
      <c r="GP16" s="262"/>
      <c r="GQ16" s="262"/>
      <c r="GR16" s="262"/>
      <c r="GS16" s="262"/>
      <c r="GT16" s="262"/>
      <c r="GU16" s="262"/>
      <c r="GV16" s="262"/>
      <c r="GW16" s="262"/>
      <c r="GX16" s="262"/>
      <c r="GY16" s="262"/>
      <c r="GZ16" s="262"/>
      <c r="HA16" s="262"/>
      <c r="HB16" s="262"/>
      <c r="HC16" s="262"/>
      <c r="HD16" s="262"/>
      <c r="HE16" s="262"/>
      <c r="HF16" s="262"/>
      <c r="HG16" s="262"/>
      <c r="HH16" s="262"/>
      <c r="HI16" s="262"/>
      <c r="HJ16" s="262"/>
      <c r="HK16" s="262"/>
      <c r="HL16" s="262"/>
      <c r="HM16" s="262"/>
      <c r="HN16" s="262"/>
      <c r="HO16" s="262"/>
      <c r="HP16" s="262"/>
      <c r="HQ16" s="262"/>
      <c r="HR16" s="262"/>
      <c r="HS16" s="262"/>
    </row>
    <row r="17" spans="1:14" s="249" customFormat="1" ht="24" customHeight="1">
      <c r="A17" s="488" t="s">
        <v>302</v>
      </c>
      <c r="B17" s="266" t="s">
        <v>1</v>
      </c>
      <c r="C17" s="490" t="s">
        <v>140</v>
      </c>
      <c r="D17" s="247">
        <v>10</v>
      </c>
      <c r="E17" s="248">
        <f t="shared" ref="E17:E18" si="0">SUM(F17:I17)</f>
        <v>50000000</v>
      </c>
      <c r="F17" s="248">
        <v>50000000</v>
      </c>
      <c r="G17" s="248">
        <v>0</v>
      </c>
      <c r="H17" s="248">
        <v>0</v>
      </c>
      <c r="I17" s="248">
        <v>0</v>
      </c>
      <c r="J17" s="492">
        <v>45311</v>
      </c>
      <c r="K17" s="492">
        <v>45473</v>
      </c>
      <c r="L17" s="493">
        <f>D18/D17</f>
        <v>0.1</v>
      </c>
      <c r="M17" s="493">
        <f>E18/E17</f>
        <v>0.16800000000000001</v>
      </c>
      <c r="N17" s="500">
        <f>L17*L17/M17</f>
        <v>5.9523809523809534E-2</v>
      </c>
    </row>
    <row r="18" spans="1:14" s="249" customFormat="1" ht="24" customHeight="1">
      <c r="A18" s="489"/>
      <c r="B18" s="266" t="s">
        <v>0</v>
      </c>
      <c r="C18" s="491"/>
      <c r="D18" s="247">
        <v>1</v>
      </c>
      <c r="E18" s="248">
        <f t="shared" si="0"/>
        <v>8400000</v>
      </c>
      <c r="F18" s="248">
        <v>8400000</v>
      </c>
      <c r="G18" s="248">
        <v>0</v>
      </c>
      <c r="H18" s="248">
        <v>0</v>
      </c>
      <c r="I18" s="248">
        <v>0</v>
      </c>
      <c r="J18" s="492"/>
      <c r="K18" s="492"/>
      <c r="L18" s="493"/>
      <c r="M18" s="493"/>
      <c r="N18" s="501"/>
    </row>
    <row r="19" spans="1:14" s="249" customFormat="1" ht="24" customHeight="1">
      <c r="A19" s="488" t="s">
        <v>141</v>
      </c>
      <c r="B19" s="266" t="s">
        <v>1</v>
      </c>
      <c r="C19" s="490" t="s">
        <v>140</v>
      </c>
      <c r="D19" s="247">
        <v>10</v>
      </c>
      <c r="E19" s="248">
        <f t="shared" ref="E19:E78" si="1">SUM(F19:I19)</f>
        <v>8400000</v>
      </c>
      <c r="F19" s="248">
        <v>8400000</v>
      </c>
      <c r="G19" s="248">
        <v>0</v>
      </c>
      <c r="H19" s="248">
        <v>0</v>
      </c>
      <c r="I19" s="248">
        <v>0</v>
      </c>
      <c r="J19" s="492">
        <v>45311</v>
      </c>
      <c r="K19" s="492">
        <v>45473</v>
      </c>
      <c r="L19" s="493">
        <f>D20/D19</f>
        <v>0</v>
      </c>
      <c r="M19" s="493">
        <f>E20/E19</f>
        <v>1</v>
      </c>
      <c r="N19" s="502">
        <v>5.9523809523809534E-2</v>
      </c>
    </row>
    <row r="20" spans="1:14" s="249" customFormat="1" ht="24" customHeight="1">
      <c r="A20" s="489"/>
      <c r="B20" s="266" t="s">
        <v>0</v>
      </c>
      <c r="C20" s="491"/>
      <c r="D20" s="247">
        <v>0</v>
      </c>
      <c r="E20" s="248">
        <f t="shared" si="1"/>
        <v>8400000</v>
      </c>
      <c r="F20" s="248">
        <v>8400000</v>
      </c>
      <c r="G20" s="248">
        <v>0</v>
      </c>
      <c r="H20" s="248">
        <v>0</v>
      </c>
      <c r="I20" s="248">
        <v>0</v>
      </c>
      <c r="J20" s="492"/>
      <c r="K20" s="492"/>
      <c r="L20" s="493"/>
      <c r="M20" s="493"/>
      <c r="N20" s="503"/>
    </row>
    <row r="21" spans="1:14" s="249" customFormat="1" ht="21.75" customHeight="1">
      <c r="A21" s="489" t="s">
        <v>303</v>
      </c>
      <c r="B21" s="266" t="s">
        <v>1</v>
      </c>
      <c r="C21" s="490" t="s">
        <v>154</v>
      </c>
      <c r="D21" s="247">
        <v>50</v>
      </c>
      <c r="E21" s="248">
        <f>+F21</f>
        <v>84500000</v>
      </c>
      <c r="F21" s="253">
        <v>84500000</v>
      </c>
      <c r="G21" s="248">
        <v>0</v>
      </c>
      <c r="H21" s="248">
        <v>0</v>
      </c>
      <c r="I21" s="248">
        <v>0</v>
      </c>
      <c r="J21" s="492">
        <v>45311</v>
      </c>
      <c r="K21" s="492">
        <v>45473</v>
      </c>
      <c r="L21" s="493">
        <f>D22/D21</f>
        <v>0</v>
      </c>
      <c r="M21" s="493">
        <f>E22/E21</f>
        <v>1</v>
      </c>
      <c r="N21" s="500">
        <f>L21*L21/M21</f>
        <v>0</v>
      </c>
    </row>
    <row r="22" spans="1:14" s="249" customFormat="1" ht="21.75" customHeight="1">
      <c r="A22" s="489"/>
      <c r="B22" s="266" t="s">
        <v>0</v>
      </c>
      <c r="C22" s="491"/>
      <c r="D22" s="247">
        <v>0</v>
      </c>
      <c r="E22" s="248">
        <f>+F22</f>
        <v>84500000</v>
      </c>
      <c r="F22" s="253">
        <v>84500000</v>
      </c>
      <c r="G22" s="248">
        <v>0</v>
      </c>
      <c r="H22" s="248">
        <v>0</v>
      </c>
      <c r="I22" s="248">
        <v>0</v>
      </c>
      <c r="J22" s="492"/>
      <c r="K22" s="492"/>
      <c r="L22" s="493"/>
      <c r="M22" s="493"/>
      <c r="N22" s="501"/>
    </row>
    <row r="23" spans="1:14" s="249" customFormat="1" ht="21.75" customHeight="1">
      <c r="A23" s="489" t="s">
        <v>304</v>
      </c>
      <c r="B23" s="266" t="s">
        <v>1</v>
      </c>
      <c r="C23" s="490" t="s">
        <v>154</v>
      </c>
      <c r="D23" s="247">
        <v>5</v>
      </c>
      <c r="E23" s="248">
        <f>+F23</f>
        <v>32816667</v>
      </c>
      <c r="F23" s="253">
        <v>32816667</v>
      </c>
      <c r="G23" s="248"/>
      <c r="H23" s="248"/>
      <c r="I23" s="248"/>
      <c r="J23" s="492">
        <v>45311</v>
      </c>
      <c r="K23" s="492">
        <v>45473</v>
      </c>
      <c r="L23" s="493">
        <f>D24/D23</f>
        <v>0.2</v>
      </c>
      <c r="M23" s="493">
        <f>E24/E23</f>
        <v>1</v>
      </c>
      <c r="N23" s="500">
        <f>L23*L23/M23</f>
        <v>4.0000000000000008E-2</v>
      </c>
    </row>
    <row r="24" spans="1:14" s="249" customFormat="1" ht="21.75" customHeight="1">
      <c r="A24" s="489"/>
      <c r="B24" s="266" t="s">
        <v>0</v>
      </c>
      <c r="C24" s="491"/>
      <c r="D24" s="247">
        <v>1</v>
      </c>
      <c r="E24" s="248">
        <f>+F24</f>
        <v>32816667</v>
      </c>
      <c r="F24" s="253">
        <v>32816667</v>
      </c>
      <c r="G24" s="248"/>
      <c r="H24" s="248"/>
      <c r="I24" s="248"/>
      <c r="J24" s="492"/>
      <c r="K24" s="492"/>
      <c r="L24" s="493"/>
      <c r="M24" s="493"/>
      <c r="N24" s="501"/>
    </row>
    <row r="25" spans="1:14" s="249" customFormat="1" ht="21.75" customHeight="1">
      <c r="A25" s="489" t="s">
        <v>139</v>
      </c>
      <c r="B25" s="266" t="s">
        <v>1</v>
      </c>
      <c r="C25" s="490" t="s">
        <v>154</v>
      </c>
      <c r="D25" s="247">
        <v>20</v>
      </c>
      <c r="E25" s="248">
        <f t="shared" si="1"/>
        <v>87183333</v>
      </c>
      <c r="F25" s="253">
        <f>120000000-F23</f>
        <v>87183333</v>
      </c>
      <c r="G25" s="248">
        <v>0</v>
      </c>
      <c r="H25" s="248">
        <v>0</v>
      </c>
      <c r="I25" s="248">
        <v>0</v>
      </c>
      <c r="J25" s="492">
        <v>45311</v>
      </c>
      <c r="K25" s="492">
        <v>45473</v>
      </c>
      <c r="L25" s="493">
        <f>D26/D25</f>
        <v>0</v>
      </c>
      <c r="M25" s="493">
        <f>E26/E25</f>
        <v>0</v>
      </c>
      <c r="N25" s="502">
        <v>5.9523809523809534E-2</v>
      </c>
    </row>
    <row r="26" spans="1:14" s="249" customFormat="1" ht="21.75" customHeight="1">
      <c r="A26" s="489"/>
      <c r="B26" s="266" t="s">
        <v>0</v>
      </c>
      <c r="C26" s="491"/>
      <c r="D26" s="247">
        <v>0</v>
      </c>
      <c r="E26" s="248">
        <f t="shared" si="1"/>
        <v>0</v>
      </c>
      <c r="F26" s="253">
        <v>0</v>
      </c>
      <c r="G26" s="248">
        <v>0</v>
      </c>
      <c r="H26" s="248">
        <v>0</v>
      </c>
      <c r="I26" s="248">
        <v>0</v>
      </c>
      <c r="J26" s="492"/>
      <c r="K26" s="492"/>
      <c r="L26" s="493"/>
      <c r="M26" s="493"/>
      <c r="N26" s="503"/>
    </row>
    <row r="27" spans="1:14" s="249" customFormat="1" ht="23.25" customHeight="1">
      <c r="A27" s="489" t="s">
        <v>305</v>
      </c>
      <c r="B27" s="266" t="s">
        <v>1</v>
      </c>
      <c r="C27" s="490" t="s">
        <v>270</v>
      </c>
      <c r="D27" s="247">
        <v>5</v>
      </c>
      <c r="E27" s="248">
        <f t="shared" ref="E27:E28" si="2">SUM(F27:I27)</f>
        <v>85000000</v>
      </c>
      <c r="F27" s="248">
        <v>85000000</v>
      </c>
      <c r="G27" s="248">
        <v>0</v>
      </c>
      <c r="H27" s="248">
        <v>0</v>
      </c>
      <c r="I27" s="248">
        <v>0</v>
      </c>
      <c r="J27" s="492">
        <v>45311</v>
      </c>
      <c r="K27" s="492">
        <v>45473</v>
      </c>
      <c r="L27" s="493">
        <f>D28/D27</f>
        <v>0.6</v>
      </c>
      <c r="M27" s="493">
        <f>E28/E27</f>
        <v>1</v>
      </c>
      <c r="N27" s="500">
        <f>L27*L27/M27</f>
        <v>0.36</v>
      </c>
    </row>
    <row r="28" spans="1:14" s="249" customFormat="1" ht="23.25" customHeight="1">
      <c r="A28" s="489"/>
      <c r="B28" s="266" t="s">
        <v>0</v>
      </c>
      <c r="C28" s="491"/>
      <c r="D28" s="247">
        <v>3</v>
      </c>
      <c r="E28" s="248">
        <f t="shared" si="2"/>
        <v>85000000</v>
      </c>
      <c r="F28" s="248">
        <v>85000000</v>
      </c>
      <c r="G28" s="248">
        <v>0</v>
      </c>
      <c r="H28" s="248">
        <v>0</v>
      </c>
      <c r="I28" s="248">
        <v>0</v>
      </c>
      <c r="J28" s="492"/>
      <c r="K28" s="492"/>
      <c r="L28" s="493"/>
      <c r="M28" s="493"/>
      <c r="N28" s="501"/>
    </row>
    <row r="29" spans="1:14" s="249" customFormat="1" ht="23.25" customHeight="1">
      <c r="A29" s="489" t="s">
        <v>138</v>
      </c>
      <c r="B29" s="266" t="s">
        <v>1</v>
      </c>
      <c r="C29" s="490" t="s">
        <v>270</v>
      </c>
      <c r="D29" s="247">
        <v>5</v>
      </c>
      <c r="E29" s="248">
        <f t="shared" si="1"/>
        <v>25000000</v>
      </c>
      <c r="F29" s="248">
        <v>25000000</v>
      </c>
      <c r="G29" s="248">
        <v>0</v>
      </c>
      <c r="H29" s="248">
        <v>0</v>
      </c>
      <c r="I29" s="248">
        <v>0</v>
      </c>
      <c r="J29" s="492">
        <v>45311</v>
      </c>
      <c r="K29" s="492">
        <v>45473</v>
      </c>
      <c r="L29" s="493">
        <f>D30/D29</f>
        <v>0</v>
      </c>
      <c r="M29" s="493">
        <f>E30/E29</f>
        <v>0</v>
      </c>
      <c r="N29" s="502">
        <v>5.9523809523809534E-2</v>
      </c>
    </row>
    <row r="30" spans="1:14" s="249" customFormat="1" ht="23.25" customHeight="1">
      <c r="A30" s="489"/>
      <c r="B30" s="266" t="s">
        <v>0</v>
      </c>
      <c r="C30" s="491"/>
      <c r="D30" s="247">
        <v>0</v>
      </c>
      <c r="E30" s="248">
        <f t="shared" si="1"/>
        <v>0</v>
      </c>
      <c r="F30" s="248">
        <v>0</v>
      </c>
      <c r="G30" s="248">
        <v>0</v>
      </c>
      <c r="H30" s="248">
        <v>0</v>
      </c>
      <c r="I30" s="248">
        <v>0</v>
      </c>
      <c r="J30" s="492"/>
      <c r="K30" s="492"/>
      <c r="L30" s="493"/>
      <c r="M30" s="493"/>
      <c r="N30" s="503"/>
    </row>
    <row r="31" spans="1:14" s="249" customFormat="1" ht="28.5" customHeight="1">
      <c r="A31" s="489" t="s">
        <v>137</v>
      </c>
      <c r="B31" s="266" t="s">
        <v>1</v>
      </c>
      <c r="C31" s="490" t="s">
        <v>181</v>
      </c>
      <c r="D31" s="247">
        <v>1</v>
      </c>
      <c r="E31" s="248">
        <f t="shared" si="1"/>
        <v>50000000</v>
      </c>
      <c r="F31" s="253">
        <v>50000000</v>
      </c>
      <c r="G31" s="248">
        <v>0</v>
      </c>
      <c r="H31" s="248">
        <v>0</v>
      </c>
      <c r="I31" s="248">
        <v>0</v>
      </c>
      <c r="J31" s="492">
        <v>45311</v>
      </c>
      <c r="K31" s="492">
        <v>45473</v>
      </c>
      <c r="L31" s="493">
        <f>D32/D31</f>
        <v>0</v>
      </c>
      <c r="M31" s="493">
        <f>E32/E31</f>
        <v>0.12</v>
      </c>
      <c r="N31" s="500">
        <f>L31*L31/M31</f>
        <v>0</v>
      </c>
    </row>
    <row r="32" spans="1:14" s="249" customFormat="1" ht="28.5" customHeight="1">
      <c r="A32" s="489"/>
      <c r="B32" s="266" t="s">
        <v>0</v>
      </c>
      <c r="C32" s="491"/>
      <c r="D32" s="247">
        <v>0</v>
      </c>
      <c r="E32" s="248">
        <f t="shared" si="1"/>
        <v>6000000</v>
      </c>
      <c r="F32" s="253">
        <v>6000000</v>
      </c>
      <c r="G32" s="248">
        <v>0</v>
      </c>
      <c r="H32" s="248">
        <v>0</v>
      </c>
      <c r="I32" s="248">
        <v>0</v>
      </c>
      <c r="J32" s="492"/>
      <c r="K32" s="492"/>
      <c r="L32" s="493"/>
      <c r="M32" s="493"/>
      <c r="N32" s="501"/>
    </row>
    <row r="33" spans="1:14" s="249" customFormat="1" ht="23.25" customHeight="1">
      <c r="A33" s="504" t="s">
        <v>136</v>
      </c>
      <c r="B33" s="266" t="s">
        <v>1</v>
      </c>
      <c r="C33" s="490" t="s">
        <v>135</v>
      </c>
      <c r="D33" s="247">
        <v>4391</v>
      </c>
      <c r="E33" s="248">
        <f>+F33</f>
        <v>123883333</v>
      </c>
      <c r="F33" s="248">
        <f>1003816667+628966666-1500000000-8900000</f>
        <v>123883333</v>
      </c>
      <c r="G33" s="248">
        <v>0</v>
      </c>
      <c r="H33" s="248">
        <v>0</v>
      </c>
      <c r="I33" s="248">
        <v>0</v>
      </c>
      <c r="J33" s="492">
        <v>45311</v>
      </c>
      <c r="K33" s="492">
        <v>45473</v>
      </c>
      <c r="L33" s="493">
        <f>D34/D33</f>
        <v>0</v>
      </c>
      <c r="M33" s="493">
        <f>E34/E33</f>
        <v>0</v>
      </c>
      <c r="N33" s="502">
        <v>5.9523809523809534E-2</v>
      </c>
    </row>
    <row r="34" spans="1:14" s="249" customFormat="1" ht="23.25" customHeight="1">
      <c r="A34" s="505"/>
      <c r="B34" s="266" t="s">
        <v>0</v>
      </c>
      <c r="C34" s="491"/>
      <c r="D34" s="247">
        <v>0</v>
      </c>
      <c r="E34" s="248">
        <f t="shared" si="1"/>
        <v>0</v>
      </c>
      <c r="F34" s="248">
        <v>0</v>
      </c>
      <c r="G34" s="248">
        <v>0</v>
      </c>
      <c r="H34" s="248">
        <v>0</v>
      </c>
      <c r="I34" s="248">
        <v>0</v>
      </c>
      <c r="J34" s="492"/>
      <c r="K34" s="492"/>
      <c r="L34" s="493"/>
      <c r="M34" s="493"/>
      <c r="N34" s="503"/>
    </row>
    <row r="35" spans="1:14" s="249" customFormat="1" ht="23.25" customHeight="1">
      <c r="A35" s="504" t="s">
        <v>134</v>
      </c>
      <c r="B35" s="266" t="s">
        <v>1</v>
      </c>
      <c r="C35" s="490" t="s">
        <v>133</v>
      </c>
      <c r="D35" s="247">
        <v>60</v>
      </c>
      <c r="E35" s="248">
        <f t="shared" si="1"/>
        <v>360000000</v>
      </c>
      <c r="F35" s="248">
        <v>360000000</v>
      </c>
      <c r="G35" s="248">
        <v>0</v>
      </c>
      <c r="H35" s="248">
        <v>0</v>
      </c>
      <c r="I35" s="248">
        <v>0</v>
      </c>
      <c r="J35" s="492">
        <v>45311</v>
      </c>
      <c r="K35" s="492">
        <v>45473</v>
      </c>
      <c r="L35" s="493">
        <f>D36/D35</f>
        <v>0</v>
      </c>
      <c r="M35" s="493">
        <f>E36/E35</f>
        <v>0</v>
      </c>
      <c r="N35" s="502">
        <v>5.9523809523809534E-2</v>
      </c>
    </row>
    <row r="36" spans="1:14" s="249" customFormat="1" ht="23.25" customHeight="1">
      <c r="A36" s="505"/>
      <c r="B36" s="266" t="s">
        <v>0</v>
      </c>
      <c r="C36" s="491"/>
      <c r="D36" s="247">
        <v>0</v>
      </c>
      <c r="E36" s="248">
        <f t="shared" si="1"/>
        <v>0</v>
      </c>
      <c r="F36" s="248">
        <v>0</v>
      </c>
      <c r="G36" s="248">
        <v>0</v>
      </c>
      <c r="H36" s="248">
        <v>0</v>
      </c>
      <c r="I36" s="248">
        <v>0</v>
      </c>
      <c r="J36" s="492"/>
      <c r="K36" s="492"/>
      <c r="L36" s="493"/>
      <c r="M36" s="493"/>
      <c r="N36" s="503"/>
    </row>
    <row r="37" spans="1:14" s="249" customFormat="1" ht="27.75" customHeight="1">
      <c r="A37" s="506" t="s">
        <v>306</v>
      </c>
      <c r="B37" s="266" t="s">
        <v>1</v>
      </c>
      <c r="C37" s="490" t="s">
        <v>182</v>
      </c>
      <c r="D37" s="247">
        <v>5</v>
      </c>
      <c r="E37" s="248">
        <f t="shared" ref="E37:E38" si="3">SUM(F37:I37)</f>
        <v>40000000</v>
      </c>
      <c r="F37" s="248">
        <v>40000000</v>
      </c>
      <c r="G37" s="248">
        <v>0</v>
      </c>
      <c r="H37" s="248">
        <v>0</v>
      </c>
      <c r="I37" s="248">
        <v>0</v>
      </c>
      <c r="J37" s="508">
        <v>45311</v>
      </c>
      <c r="K37" s="492">
        <v>45473</v>
      </c>
      <c r="L37" s="510">
        <f>D38/D37</f>
        <v>0.2</v>
      </c>
      <c r="M37" s="510">
        <f>E38/E37</f>
        <v>0.29749999999999999</v>
      </c>
      <c r="N37" s="500">
        <f>L37*L37/M37</f>
        <v>0.13445378151260506</v>
      </c>
    </row>
    <row r="38" spans="1:14" s="249" customFormat="1" ht="27.75" customHeight="1">
      <c r="A38" s="507"/>
      <c r="B38" s="266" t="s">
        <v>0</v>
      </c>
      <c r="C38" s="491"/>
      <c r="D38" s="247">
        <v>1</v>
      </c>
      <c r="E38" s="248">
        <f t="shared" si="3"/>
        <v>11900000</v>
      </c>
      <c r="F38" s="248">
        <f>11900000</f>
        <v>11900000</v>
      </c>
      <c r="G38" s="248">
        <v>0</v>
      </c>
      <c r="H38" s="248">
        <v>0</v>
      </c>
      <c r="I38" s="248">
        <v>0</v>
      </c>
      <c r="J38" s="509"/>
      <c r="K38" s="492"/>
      <c r="L38" s="511"/>
      <c r="M38" s="511"/>
      <c r="N38" s="501"/>
    </row>
    <row r="39" spans="1:14" s="249" customFormat="1" ht="27.75" customHeight="1">
      <c r="A39" s="504" t="s">
        <v>132</v>
      </c>
      <c r="B39" s="266" t="s">
        <v>1</v>
      </c>
      <c r="C39" s="490" t="s">
        <v>182</v>
      </c>
      <c r="D39" s="247">
        <v>6</v>
      </c>
      <c r="E39" s="248">
        <f t="shared" si="1"/>
        <v>40000000</v>
      </c>
      <c r="F39" s="248">
        <v>40000000</v>
      </c>
      <c r="G39" s="248">
        <v>0</v>
      </c>
      <c r="H39" s="248">
        <v>0</v>
      </c>
      <c r="I39" s="248">
        <v>0</v>
      </c>
      <c r="J39" s="492">
        <v>45311</v>
      </c>
      <c r="K39" s="492">
        <v>45473</v>
      </c>
      <c r="L39" s="493">
        <f>D40/D39</f>
        <v>0.5</v>
      </c>
      <c r="M39" s="493">
        <f>E40/E39</f>
        <v>0.96250000000000002</v>
      </c>
      <c r="N39" s="500">
        <f>L39*L39/M39</f>
        <v>0.25974025974025972</v>
      </c>
    </row>
    <row r="40" spans="1:14" s="249" customFormat="1" ht="27.75" customHeight="1">
      <c r="A40" s="505"/>
      <c r="B40" s="266" t="s">
        <v>0</v>
      </c>
      <c r="C40" s="491"/>
      <c r="D40" s="247">
        <v>3</v>
      </c>
      <c r="E40" s="248">
        <f t="shared" si="1"/>
        <v>38500000</v>
      </c>
      <c r="F40" s="248">
        <v>38500000</v>
      </c>
      <c r="G40" s="248">
        <v>0</v>
      </c>
      <c r="H40" s="248">
        <v>0</v>
      </c>
      <c r="I40" s="248">
        <v>0</v>
      </c>
      <c r="J40" s="492"/>
      <c r="K40" s="492"/>
      <c r="L40" s="493"/>
      <c r="M40" s="493"/>
      <c r="N40" s="501"/>
    </row>
    <row r="41" spans="1:14" s="249" customFormat="1" ht="29.25" customHeight="1">
      <c r="A41" s="504" t="s">
        <v>307</v>
      </c>
      <c r="B41" s="266" t="s">
        <v>1</v>
      </c>
      <c r="C41" s="490" t="s">
        <v>131</v>
      </c>
      <c r="D41" s="247">
        <v>1</v>
      </c>
      <c r="E41" s="248">
        <f t="shared" ref="E41:E42" si="4">SUM(F41:I41)</f>
        <v>20000000</v>
      </c>
      <c r="F41" s="253">
        <v>20000000</v>
      </c>
      <c r="G41" s="248">
        <v>0</v>
      </c>
      <c r="H41" s="248">
        <v>0</v>
      </c>
      <c r="I41" s="248">
        <v>0</v>
      </c>
      <c r="J41" s="492">
        <v>45311</v>
      </c>
      <c r="K41" s="492">
        <v>45473</v>
      </c>
      <c r="L41" s="493">
        <f>D42/D41</f>
        <v>1</v>
      </c>
      <c r="M41" s="493">
        <f>E42/E41</f>
        <v>0.96541664999999999</v>
      </c>
      <c r="N41" s="500">
        <f>L41*L41/M41</f>
        <v>1.0358222017405645</v>
      </c>
    </row>
    <row r="42" spans="1:14" s="249" customFormat="1" ht="29.25" customHeight="1">
      <c r="A42" s="505"/>
      <c r="B42" s="266" t="s">
        <v>0</v>
      </c>
      <c r="C42" s="491"/>
      <c r="D42" s="247">
        <v>1</v>
      </c>
      <c r="E42" s="248">
        <f t="shared" si="4"/>
        <v>19308333</v>
      </c>
      <c r="F42" s="253">
        <v>19308333</v>
      </c>
      <c r="G42" s="248">
        <v>0</v>
      </c>
      <c r="H42" s="248">
        <v>0</v>
      </c>
      <c r="I42" s="248">
        <v>0</v>
      </c>
      <c r="J42" s="492"/>
      <c r="K42" s="492"/>
      <c r="L42" s="493"/>
      <c r="M42" s="493"/>
      <c r="N42" s="501"/>
    </row>
    <row r="43" spans="1:14" s="249" customFormat="1" ht="24.75" customHeight="1">
      <c r="A43" s="504" t="s">
        <v>308</v>
      </c>
      <c r="B43" s="266" t="s">
        <v>1</v>
      </c>
      <c r="C43" s="490" t="s">
        <v>283</v>
      </c>
      <c r="D43" s="247">
        <v>1</v>
      </c>
      <c r="E43" s="248">
        <f t="shared" ref="E43:E44" si="5">SUM(F43:I43)</f>
        <v>78458333</v>
      </c>
      <c r="F43" s="248">
        <f>+F44</f>
        <v>78458333</v>
      </c>
      <c r="G43" s="248">
        <v>0</v>
      </c>
      <c r="H43" s="248">
        <v>0</v>
      </c>
      <c r="I43" s="248">
        <v>0</v>
      </c>
      <c r="J43" s="492">
        <v>45311</v>
      </c>
      <c r="K43" s="492">
        <v>45473</v>
      </c>
      <c r="L43" s="493">
        <f>D44/D43</f>
        <v>1</v>
      </c>
      <c r="M43" s="493">
        <f>E44/E43</f>
        <v>1</v>
      </c>
      <c r="N43" s="500">
        <f>L43*L43/M43</f>
        <v>1</v>
      </c>
    </row>
    <row r="44" spans="1:14" s="249" customFormat="1" ht="24.75" customHeight="1">
      <c r="A44" s="505"/>
      <c r="B44" s="266" t="s">
        <v>0</v>
      </c>
      <c r="C44" s="491"/>
      <c r="D44" s="247">
        <v>1</v>
      </c>
      <c r="E44" s="248">
        <f t="shared" si="5"/>
        <v>78458333</v>
      </c>
      <c r="F44" s="248">
        <v>78458333</v>
      </c>
      <c r="G44" s="248">
        <v>0</v>
      </c>
      <c r="H44" s="248">
        <v>0</v>
      </c>
      <c r="I44" s="248">
        <v>0</v>
      </c>
      <c r="J44" s="492"/>
      <c r="K44" s="492"/>
      <c r="L44" s="493"/>
      <c r="M44" s="493"/>
      <c r="N44" s="501"/>
    </row>
    <row r="45" spans="1:14" s="249" customFormat="1" ht="24.75" customHeight="1">
      <c r="A45" s="504" t="s">
        <v>280</v>
      </c>
      <c r="B45" s="266" t="s">
        <v>1</v>
      </c>
      <c r="C45" s="490" t="s">
        <v>283</v>
      </c>
      <c r="D45" s="247">
        <v>1</v>
      </c>
      <c r="E45" s="248">
        <f>+F45</f>
        <v>71541667</v>
      </c>
      <c r="F45" s="248">
        <f>200000000-F43-F47</f>
        <v>71541667</v>
      </c>
      <c r="G45" s="248">
        <v>0</v>
      </c>
      <c r="H45" s="248">
        <v>0</v>
      </c>
      <c r="I45" s="248">
        <v>0</v>
      </c>
      <c r="J45" s="492">
        <v>45311</v>
      </c>
      <c r="K45" s="492">
        <v>45473</v>
      </c>
      <c r="L45" s="493">
        <f>D46/D45</f>
        <v>0</v>
      </c>
      <c r="M45" s="493">
        <f>E46/E45</f>
        <v>0</v>
      </c>
      <c r="N45" s="502">
        <v>5.9523809523809534E-2</v>
      </c>
    </row>
    <row r="46" spans="1:14" s="249" customFormat="1" ht="24.75" customHeight="1">
      <c r="A46" s="505"/>
      <c r="B46" s="266" t="s">
        <v>0</v>
      </c>
      <c r="C46" s="491"/>
      <c r="D46" s="247">
        <v>0</v>
      </c>
      <c r="E46" s="248">
        <f t="shared" si="1"/>
        <v>0</v>
      </c>
      <c r="F46" s="248">
        <v>0</v>
      </c>
      <c r="G46" s="248">
        <v>0</v>
      </c>
      <c r="H46" s="248">
        <v>0</v>
      </c>
      <c r="I46" s="248">
        <v>0</v>
      </c>
      <c r="J46" s="492"/>
      <c r="K46" s="492"/>
      <c r="L46" s="493"/>
      <c r="M46" s="493"/>
      <c r="N46" s="503"/>
    </row>
    <row r="47" spans="1:14" s="249" customFormat="1" ht="24.75" customHeight="1">
      <c r="A47" s="504" t="s">
        <v>309</v>
      </c>
      <c r="B47" s="266" t="s">
        <v>1</v>
      </c>
      <c r="C47" s="490" t="s">
        <v>283</v>
      </c>
      <c r="D47" s="247">
        <v>1</v>
      </c>
      <c r="E47" s="248">
        <f t="shared" ref="E47:E48" si="6">SUM(F47:I47)</f>
        <v>50000000</v>
      </c>
      <c r="F47" s="248">
        <v>50000000</v>
      </c>
      <c r="G47" s="248">
        <v>0</v>
      </c>
      <c r="H47" s="248">
        <v>0</v>
      </c>
      <c r="I47" s="248">
        <v>0</v>
      </c>
      <c r="J47" s="492">
        <v>45311</v>
      </c>
      <c r="K47" s="492">
        <v>45473</v>
      </c>
      <c r="L47" s="493">
        <f>D48/D47</f>
        <v>0</v>
      </c>
      <c r="M47" s="493">
        <f>E48/E47</f>
        <v>0.2</v>
      </c>
      <c r="N47" s="500">
        <f>L47*L47/M47</f>
        <v>0</v>
      </c>
    </row>
    <row r="48" spans="1:14" s="249" customFormat="1" ht="24.75" customHeight="1">
      <c r="A48" s="505"/>
      <c r="B48" s="266" t="s">
        <v>0</v>
      </c>
      <c r="C48" s="491"/>
      <c r="D48" s="247">
        <v>0</v>
      </c>
      <c r="E48" s="248">
        <f t="shared" si="6"/>
        <v>10000000</v>
      </c>
      <c r="F48" s="248">
        <v>10000000</v>
      </c>
      <c r="G48" s="248">
        <v>0</v>
      </c>
      <c r="H48" s="248">
        <v>0</v>
      </c>
      <c r="I48" s="248">
        <v>0</v>
      </c>
      <c r="J48" s="492"/>
      <c r="K48" s="492"/>
      <c r="L48" s="493"/>
      <c r="M48" s="493"/>
      <c r="N48" s="501"/>
    </row>
    <row r="49" spans="1:14" s="249" customFormat="1" ht="15.75">
      <c r="A49" s="506" t="s">
        <v>130</v>
      </c>
      <c r="B49" s="266" t="s">
        <v>1</v>
      </c>
      <c r="C49" s="490" t="s">
        <v>129</v>
      </c>
      <c r="D49" s="247">
        <v>1</v>
      </c>
      <c r="E49" s="248">
        <f t="shared" si="1"/>
        <v>10000000</v>
      </c>
      <c r="F49" s="253">
        <v>10000000</v>
      </c>
      <c r="G49" s="248">
        <v>0</v>
      </c>
      <c r="H49" s="248">
        <v>0</v>
      </c>
      <c r="I49" s="248">
        <v>0</v>
      </c>
      <c r="J49" s="492">
        <v>45311</v>
      </c>
      <c r="K49" s="492">
        <v>45473</v>
      </c>
      <c r="L49" s="493">
        <f>D50/D49</f>
        <v>0</v>
      </c>
      <c r="M49" s="493">
        <f>E50/E49</f>
        <v>0</v>
      </c>
      <c r="N49" s="502">
        <v>5.9523809523809534E-2</v>
      </c>
    </row>
    <row r="50" spans="1:14" s="249" customFormat="1" ht="15.75">
      <c r="A50" s="507"/>
      <c r="B50" s="266" t="s">
        <v>0</v>
      </c>
      <c r="C50" s="491"/>
      <c r="D50" s="247">
        <v>0</v>
      </c>
      <c r="E50" s="248">
        <f t="shared" si="1"/>
        <v>0</v>
      </c>
      <c r="F50" s="253">
        <v>0</v>
      </c>
      <c r="G50" s="248">
        <v>0</v>
      </c>
      <c r="H50" s="248">
        <v>0</v>
      </c>
      <c r="I50" s="248">
        <v>0</v>
      </c>
      <c r="J50" s="492"/>
      <c r="K50" s="492"/>
      <c r="L50" s="493"/>
      <c r="M50" s="493"/>
      <c r="N50" s="503"/>
    </row>
    <row r="51" spans="1:14" s="249" customFormat="1" ht="23.25" customHeight="1">
      <c r="A51" s="506" t="s">
        <v>310</v>
      </c>
      <c r="B51" s="266" t="s">
        <v>1</v>
      </c>
      <c r="C51" s="490" t="s">
        <v>125</v>
      </c>
      <c r="D51" s="247">
        <v>25</v>
      </c>
      <c r="E51" s="248">
        <f t="shared" ref="E51:E52" si="7">SUM(F51:I51)</f>
        <v>14000000</v>
      </c>
      <c r="F51" s="248">
        <v>14000000</v>
      </c>
      <c r="G51" s="248">
        <v>0</v>
      </c>
      <c r="H51" s="248">
        <v>0</v>
      </c>
      <c r="I51" s="248">
        <v>0</v>
      </c>
      <c r="J51" s="492">
        <v>45311</v>
      </c>
      <c r="K51" s="492">
        <v>45473</v>
      </c>
      <c r="L51" s="493">
        <f>D52/D51</f>
        <v>0</v>
      </c>
      <c r="M51" s="493">
        <f>E52/E51</f>
        <v>1</v>
      </c>
      <c r="N51" s="500">
        <f>L51*L51/M51</f>
        <v>0</v>
      </c>
    </row>
    <row r="52" spans="1:14" s="249" customFormat="1" ht="23.25" customHeight="1">
      <c r="A52" s="507"/>
      <c r="B52" s="266" t="s">
        <v>0</v>
      </c>
      <c r="C52" s="491"/>
      <c r="D52" s="247">
        <v>0</v>
      </c>
      <c r="E52" s="248">
        <f t="shared" si="7"/>
        <v>14000000</v>
      </c>
      <c r="F52" s="248">
        <v>14000000</v>
      </c>
      <c r="G52" s="248">
        <v>0</v>
      </c>
      <c r="H52" s="248">
        <v>0</v>
      </c>
      <c r="I52" s="248">
        <v>0</v>
      </c>
      <c r="J52" s="492"/>
      <c r="K52" s="492"/>
      <c r="L52" s="493"/>
      <c r="M52" s="493"/>
      <c r="N52" s="501"/>
    </row>
    <row r="53" spans="1:14" s="249" customFormat="1" ht="23.25" customHeight="1">
      <c r="A53" s="506" t="s">
        <v>311</v>
      </c>
      <c r="B53" s="266" t="s">
        <v>1</v>
      </c>
      <c r="C53" s="490" t="s">
        <v>125</v>
      </c>
      <c r="D53" s="247">
        <v>6</v>
      </c>
      <c r="E53" s="248">
        <f t="shared" ref="E53:E54" si="8">SUM(F53:I53)</f>
        <v>33600000</v>
      </c>
      <c r="F53" s="248">
        <v>33600000</v>
      </c>
      <c r="G53" s="248">
        <v>0</v>
      </c>
      <c r="H53" s="248">
        <v>0</v>
      </c>
      <c r="I53" s="248">
        <v>0</v>
      </c>
      <c r="J53" s="492">
        <v>45311</v>
      </c>
      <c r="K53" s="492">
        <v>45473</v>
      </c>
      <c r="L53" s="493">
        <f>D54/D53</f>
        <v>0.5</v>
      </c>
      <c r="M53" s="493">
        <f>E54/E53</f>
        <v>1</v>
      </c>
      <c r="N53" s="500">
        <f>L53*L53/M53</f>
        <v>0.25</v>
      </c>
    </row>
    <row r="54" spans="1:14" s="249" customFormat="1" ht="23.25" customHeight="1">
      <c r="A54" s="507"/>
      <c r="B54" s="266" t="s">
        <v>0</v>
      </c>
      <c r="C54" s="491"/>
      <c r="D54" s="247">
        <v>3</v>
      </c>
      <c r="E54" s="248">
        <f t="shared" si="8"/>
        <v>33600000</v>
      </c>
      <c r="F54" s="248">
        <v>33600000</v>
      </c>
      <c r="G54" s="248">
        <v>0</v>
      </c>
      <c r="H54" s="248">
        <v>0</v>
      </c>
      <c r="I54" s="248">
        <v>0</v>
      </c>
      <c r="J54" s="492"/>
      <c r="K54" s="492"/>
      <c r="L54" s="493"/>
      <c r="M54" s="493"/>
      <c r="N54" s="501"/>
    </row>
    <row r="55" spans="1:14" s="249" customFormat="1" ht="23.25" customHeight="1">
      <c r="A55" s="506" t="s">
        <v>281</v>
      </c>
      <c r="B55" s="266" t="s">
        <v>1</v>
      </c>
      <c r="C55" s="490" t="s">
        <v>125</v>
      </c>
      <c r="D55" s="247">
        <v>25</v>
      </c>
      <c r="E55" s="248">
        <f t="shared" si="1"/>
        <v>59750000</v>
      </c>
      <c r="F55" s="248">
        <f>218150000-158400000</f>
        <v>59750000</v>
      </c>
      <c r="G55" s="248">
        <v>0</v>
      </c>
      <c r="H55" s="248">
        <v>0</v>
      </c>
      <c r="I55" s="248">
        <v>0</v>
      </c>
      <c r="J55" s="492">
        <v>45311</v>
      </c>
      <c r="K55" s="492">
        <v>45473</v>
      </c>
      <c r="L55" s="493">
        <f>D56/D55</f>
        <v>0</v>
      </c>
      <c r="M55" s="493">
        <f>E56/E55</f>
        <v>0</v>
      </c>
      <c r="N55" s="502">
        <v>5.9523809523809534E-2</v>
      </c>
    </row>
    <row r="56" spans="1:14" s="249" customFormat="1" ht="23.25" customHeight="1">
      <c r="A56" s="507"/>
      <c r="B56" s="266" t="s">
        <v>0</v>
      </c>
      <c r="C56" s="491"/>
      <c r="D56" s="247">
        <v>0</v>
      </c>
      <c r="E56" s="248">
        <f t="shared" si="1"/>
        <v>0</v>
      </c>
      <c r="F56" s="248">
        <v>0</v>
      </c>
      <c r="G56" s="248">
        <v>0</v>
      </c>
      <c r="H56" s="248">
        <v>0</v>
      </c>
      <c r="I56" s="248">
        <v>0</v>
      </c>
      <c r="J56" s="492"/>
      <c r="K56" s="492"/>
      <c r="L56" s="493"/>
      <c r="M56" s="493"/>
      <c r="N56" s="503"/>
    </row>
    <row r="57" spans="1:14" s="249" customFormat="1" ht="34.5" customHeight="1">
      <c r="A57" s="504" t="s">
        <v>312</v>
      </c>
      <c r="B57" s="266" t="s">
        <v>1</v>
      </c>
      <c r="C57" s="512" t="s">
        <v>284</v>
      </c>
      <c r="D57" s="247">
        <v>10</v>
      </c>
      <c r="E57" s="248">
        <f t="shared" ref="E57:E58" si="9">SUM(F57:I57)</f>
        <v>30000000</v>
      </c>
      <c r="F57" s="248">
        <v>30000000</v>
      </c>
      <c r="G57" s="248">
        <v>0</v>
      </c>
      <c r="H57" s="248">
        <v>0</v>
      </c>
      <c r="I57" s="248">
        <v>0</v>
      </c>
      <c r="J57" s="492">
        <v>45311</v>
      </c>
      <c r="K57" s="492">
        <v>45473</v>
      </c>
      <c r="L57" s="493">
        <f>D58/D57</f>
        <v>0.3</v>
      </c>
      <c r="M57" s="493">
        <f>E58/E57</f>
        <v>0.25666666666666665</v>
      </c>
      <c r="N57" s="500">
        <f>L57*L57/M57</f>
        <v>0.35064935064935066</v>
      </c>
    </row>
    <row r="58" spans="1:14" s="249" customFormat="1" ht="34.5" customHeight="1">
      <c r="A58" s="505"/>
      <c r="B58" s="266" t="s">
        <v>0</v>
      </c>
      <c r="C58" s="513"/>
      <c r="D58" s="247">
        <v>3</v>
      </c>
      <c r="E58" s="248">
        <f t="shared" si="9"/>
        <v>7700000</v>
      </c>
      <c r="F58" s="248">
        <v>7700000</v>
      </c>
      <c r="G58" s="248">
        <v>0</v>
      </c>
      <c r="H58" s="248">
        <v>0</v>
      </c>
      <c r="I58" s="248">
        <v>0</v>
      </c>
      <c r="J58" s="492"/>
      <c r="K58" s="492"/>
      <c r="L58" s="493"/>
      <c r="M58" s="493"/>
      <c r="N58" s="501"/>
    </row>
    <row r="59" spans="1:14" s="249" customFormat="1" ht="34.5" customHeight="1">
      <c r="A59" s="504" t="s">
        <v>282</v>
      </c>
      <c r="B59" s="266" t="s">
        <v>1</v>
      </c>
      <c r="C59" s="512" t="s">
        <v>284</v>
      </c>
      <c r="D59" s="247">
        <v>25</v>
      </c>
      <c r="E59" s="248">
        <f t="shared" si="1"/>
        <v>50800000</v>
      </c>
      <c r="F59" s="248">
        <v>50800000</v>
      </c>
      <c r="G59" s="248">
        <v>0</v>
      </c>
      <c r="H59" s="248">
        <v>0</v>
      </c>
      <c r="I59" s="248">
        <v>0</v>
      </c>
      <c r="J59" s="492">
        <v>45311</v>
      </c>
      <c r="K59" s="492">
        <v>45473</v>
      </c>
      <c r="L59" s="493">
        <f>D60/D59</f>
        <v>0.4</v>
      </c>
      <c r="M59" s="493">
        <f>E60/E59</f>
        <v>1</v>
      </c>
      <c r="N59" s="500">
        <f>L59*L59/M59</f>
        <v>0.16000000000000003</v>
      </c>
    </row>
    <row r="60" spans="1:14" s="249" customFormat="1" ht="34.5" customHeight="1">
      <c r="A60" s="505"/>
      <c r="B60" s="266" t="s">
        <v>0</v>
      </c>
      <c r="C60" s="513"/>
      <c r="D60" s="247">
        <v>10</v>
      </c>
      <c r="E60" s="248">
        <f t="shared" si="1"/>
        <v>50800000</v>
      </c>
      <c r="F60" s="248">
        <v>50800000</v>
      </c>
      <c r="G60" s="248">
        <v>0</v>
      </c>
      <c r="H60" s="248">
        <v>0</v>
      </c>
      <c r="I60" s="248">
        <v>0</v>
      </c>
      <c r="J60" s="492"/>
      <c r="K60" s="492"/>
      <c r="L60" s="493"/>
      <c r="M60" s="493"/>
      <c r="N60" s="501"/>
    </row>
    <row r="61" spans="1:14" s="249" customFormat="1" ht="15.75" customHeight="1">
      <c r="A61" s="504" t="s">
        <v>285</v>
      </c>
      <c r="B61" s="266" t="s">
        <v>1</v>
      </c>
      <c r="C61" s="512" t="s">
        <v>284</v>
      </c>
      <c r="D61" s="247">
        <v>800</v>
      </c>
      <c r="E61" s="248">
        <f t="shared" si="1"/>
        <v>30000000</v>
      </c>
      <c r="F61" s="248">
        <v>30000000</v>
      </c>
      <c r="G61" s="248">
        <v>0</v>
      </c>
      <c r="H61" s="248">
        <v>0</v>
      </c>
      <c r="I61" s="248">
        <v>0</v>
      </c>
      <c r="J61" s="492">
        <v>45311</v>
      </c>
      <c r="K61" s="492">
        <v>45473</v>
      </c>
      <c r="L61" s="493">
        <f>D62/D61</f>
        <v>0</v>
      </c>
      <c r="M61" s="493">
        <f>E62/E61</f>
        <v>0</v>
      </c>
      <c r="N61" s="502">
        <v>5.9523809523809534E-2</v>
      </c>
    </row>
    <row r="62" spans="1:14" s="249" customFormat="1" ht="15.75">
      <c r="A62" s="505"/>
      <c r="B62" s="266" t="s">
        <v>0</v>
      </c>
      <c r="C62" s="513"/>
      <c r="D62" s="247">
        <v>0</v>
      </c>
      <c r="E62" s="248">
        <f t="shared" si="1"/>
        <v>0</v>
      </c>
      <c r="F62" s="248">
        <v>0</v>
      </c>
      <c r="G62" s="248">
        <v>0</v>
      </c>
      <c r="H62" s="248">
        <v>0</v>
      </c>
      <c r="I62" s="248">
        <v>0</v>
      </c>
      <c r="J62" s="492"/>
      <c r="K62" s="492"/>
      <c r="L62" s="493"/>
      <c r="M62" s="493"/>
      <c r="N62" s="503"/>
    </row>
    <row r="63" spans="1:14" s="249" customFormat="1" ht="15.75">
      <c r="A63" s="504" t="s">
        <v>128</v>
      </c>
      <c r="B63" s="266" t="s">
        <v>1</v>
      </c>
      <c r="C63" s="490" t="s">
        <v>127</v>
      </c>
      <c r="D63" s="247">
        <v>4</v>
      </c>
      <c r="E63" s="248">
        <f t="shared" si="1"/>
        <v>25000000</v>
      </c>
      <c r="F63" s="253">
        <v>25000000</v>
      </c>
      <c r="G63" s="248">
        <v>0</v>
      </c>
      <c r="H63" s="248">
        <v>0</v>
      </c>
      <c r="I63" s="248">
        <v>0</v>
      </c>
      <c r="J63" s="492">
        <v>45311</v>
      </c>
      <c r="K63" s="492">
        <v>45473</v>
      </c>
      <c r="L63" s="493">
        <f>D64/D63</f>
        <v>0.5</v>
      </c>
      <c r="M63" s="493">
        <f>E64/E63</f>
        <v>0.59266668</v>
      </c>
      <c r="N63" s="500">
        <f>L63*L63/M63</f>
        <v>0.4218222627261583</v>
      </c>
    </row>
    <row r="64" spans="1:14" s="249" customFormat="1" ht="15.75">
      <c r="A64" s="505"/>
      <c r="B64" s="266" t="s">
        <v>0</v>
      </c>
      <c r="C64" s="491"/>
      <c r="D64" s="247">
        <v>2</v>
      </c>
      <c r="E64" s="248">
        <f t="shared" si="1"/>
        <v>14816667</v>
      </c>
      <c r="F64" s="253">
        <v>14816667</v>
      </c>
      <c r="G64" s="248">
        <v>0</v>
      </c>
      <c r="H64" s="248">
        <v>0</v>
      </c>
      <c r="I64" s="248">
        <v>0</v>
      </c>
      <c r="J64" s="492"/>
      <c r="K64" s="492"/>
      <c r="L64" s="493"/>
      <c r="M64" s="493"/>
      <c r="N64" s="501"/>
    </row>
    <row r="65" spans="1:14" s="249" customFormat="1" ht="24.75" customHeight="1">
      <c r="A65" s="504" t="s">
        <v>126</v>
      </c>
      <c r="B65" s="266" t="s">
        <v>1</v>
      </c>
      <c r="C65" s="490" t="s">
        <v>125</v>
      </c>
      <c r="D65" s="247">
        <v>20</v>
      </c>
      <c r="E65" s="248">
        <f t="shared" si="1"/>
        <v>486339254</v>
      </c>
      <c r="F65" s="248">
        <f>180000000+306339254</f>
        <v>486339254</v>
      </c>
      <c r="G65" s="248">
        <v>0</v>
      </c>
      <c r="H65" s="248">
        <v>0</v>
      </c>
      <c r="I65" s="248">
        <v>0</v>
      </c>
      <c r="J65" s="492">
        <v>45311</v>
      </c>
      <c r="K65" s="492">
        <v>45473</v>
      </c>
      <c r="L65" s="493">
        <f>D66/D65</f>
        <v>0.7</v>
      </c>
      <c r="M65" s="493">
        <f>E66/E65</f>
        <v>0.78196443505668578</v>
      </c>
      <c r="N65" s="500">
        <f>L65*L65/M65</f>
        <v>0.62662696413357866</v>
      </c>
    </row>
    <row r="66" spans="1:14" s="249" customFormat="1" ht="24.75" customHeight="1">
      <c r="A66" s="505"/>
      <c r="B66" s="266" t="s">
        <v>0</v>
      </c>
      <c r="C66" s="491"/>
      <c r="D66" s="247">
        <v>14</v>
      </c>
      <c r="E66" s="248">
        <f t="shared" si="1"/>
        <v>380300000</v>
      </c>
      <c r="F66" s="248">
        <f>7700000+84500000+288100000</f>
        <v>380300000</v>
      </c>
      <c r="G66" s="248">
        <v>0</v>
      </c>
      <c r="H66" s="248">
        <v>0</v>
      </c>
      <c r="I66" s="248">
        <v>0</v>
      </c>
      <c r="J66" s="492"/>
      <c r="K66" s="492"/>
      <c r="L66" s="493"/>
      <c r="M66" s="493"/>
      <c r="N66" s="501"/>
    </row>
    <row r="67" spans="1:14" s="249" customFormat="1" ht="15.75">
      <c r="A67" s="504" t="s">
        <v>313</v>
      </c>
      <c r="B67" s="266" t="s">
        <v>1</v>
      </c>
      <c r="C67" s="490" t="s">
        <v>124</v>
      </c>
      <c r="D67" s="247">
        <v>1</v>
      </c>
      <c r="E67" s="248">
        <f t="shared" ref="E67:E68" si="10">SUM(F67:I67)</f>
        <v>48000000</v>
      </c>
      <c r="F67" s="253">
        <v>48000000</v>
      </c>
      <c r="G67" s="248">
        <v>0</v>
      </c>
      <c r="H67" s="248">
        <v>0</v>
      </c>
      <c r="I67" s="248">
        <v>0</v>
      </c>
      <c r="J67" s="492">
        <v>45311</v>
      </c>
      <c r="K67" s="492">
        <v>45473</v>
      </c>
      <c r="L67" s="493">
        <f>D68/D67</f>
        <v>1</v>
      </c>
      <c r="M67" s="493">
        <f>E68/E67</f>
        <v>0.15434027083333332</v>
      </c>
      <c r="N67" s="500">
        <f>L67*L67/M67</f>
        <v>6.4791903927644725</v>
      </c>
    </row>
    <row r="68" spans="1:14" s="249" customFormat="1" ht="15.75">
      <c r="A68" s="505"/>
      <c r="B68" s="266" t="s">
        <v>0</v>
      </c>
      <c r="C68" s="491"/>
      <c r="D68" s="247">
        <v>1</v>
      </c>
      <c r="E68" s="248">
        <f t="shared" si="10"/>
        <v>7408333</v>
      </c>
      <c r="F68" s="253">
        <v>7408333</v>
      </c>
      <c r="G68" s="248">
        <v>0</v>
      </c>
      <c r="H68" s="248">
        <v>0</v>
      </c>
      <c r="I68" s="248">
        <v>0</v>
      </c>
      <c r="J68" s="492"/>
      <c r="K68" s="492"/>
      <c r="L68" s="493"/>
      <c r="M68" s="493"/>
      <c r="N68" s="501"/>
    </row>
    <row r="69" spans="1:14" s="249" customFormat="1" ht="25.5" customHeight="1">
      <c r="A69" s="504" t="s">
        <v>123</v>
      </c>
      <c r="B69" s="266" t="s">
        <v>1</v>
      </c>
      <c r="C69" s="490" t="s">
        <v>122</v>
      </c>
      <c r="D69" s="247">
        <v>40</v>
      </c>
      <c r="E69" s="248">
        <f t="shared" si="1"/>
        <v>0</v>
      </c>
      <c r="F69" s="248"/>
      <c r="G69" s="248">
        <v>0</v>
      </c>
      <c r="H69" s="248">
        <v>0</v>
      </c>
      <c r="I69" s="248">
        <v>0</v>
      </c>
      <c r="J69" s="492">
        <v>45311</v>
      </c>
      <c r="K69" s="492">
        <v>45473</v>
      </c>
      <c r="L69" s="493">
        <f>D70/D69</f>
        <v>0</v>
      </c>
      <c r="M69" s="493" t="e">
        <f>E70/E69</f>
        <v>#DIV/0!</v>
      </c>
      <c r="N69" s="502">
        <v>5.9523809523809534E-2</v>
      </c>
    </row>
    <row r="70" spans="1:14" s="249" customFormat="1" ht="25.5" customHeight="1">
      <c r="A70" s="505"/>
      <c r="B70" s="266" t="s">
        <v>0</v>
      </c>
      <c r="C70" s="491"/>
      <c r="D70" s="247">
        <v>0</v>
      </c>
      <c r="E70" s="248">
        <f t="shared" si="1"/>
        <v>0</v>
      </c>
      <c r="F70" s="248">
        <v>0</v>
      </c>
      <c r="G70" s="248">
        <v>0</v>
      </c>
      <c r="H70" s="248">
        <v>0</v>
      </c>
      <c r="I70" s="248">
        <v>0</v>
      </c>
      <c r="J70" s="492"/>
      <c r="K70" s="492"/>
      <c r="L70" s="493"/>
      <c r="M70" s="493"/>
      <c r="N70" s="503"/>
    </row>
    <row r="71" spans="1:14" s="249" customFormat="1" ht="15.75">
      <c r="A71" s="504" t="s">
        <v>121</v>
      </c>
      <c r="B71" s="266" t="s">
        <v>1</v>
      </c>
      <c r="C71" s="490" t="s">
        <v>120</v>
      </c>
      <c r="D71" s="247">
        <v>1</v>
      </c>
      <c r="E71" s="248">
        <f t="shared" si="1"/>
        <v>1500000000</v>
      </c>
      <c r="F71" s="253">
        <v>1500000000</v>
      </c>
      <c r="G71" s="248">
        <v>0</v>
      </c>
      <c r="H71" s="248">
        <v>0</v>
      </c>
      <c r="I71" s="248">
        <v>0</v>
      </c>
      <c r="J71" s="492">
        <v>45311</v>
      </c>
      <c r="K71" s="492">
        <v>45473</v>
      </c>
      <c r="L71" s="493">
        <f>D72/D71</f>
        <v>1</v>
      </c>
      <c r="M71" s="493">
        <f>E72/E71</f>
        <v>0.66666666666666663</v>
      </c>
      <c r="N71" s="500">
        <f>L71*L71/M71</f>
        <v>1.5</v>
      </c>
    </row>
    <row r="72" spans="1:14" s="249" customFormat="1" ht="15.75">
      <c r="A72" s="505"/>
      <c r="B72" s="266" t="s">
        <v>0</v>
      </c>
      <c r="C72" s="491"/>
      <c r="D72" s="247">
        <v>1</v>
      </c>
      <c r="E72" s="248">
        <f t="shared" si="1"/>
        <v>1000000000</v>
      </c>
      <c r="F72" s="253">
        <v>1000000000</v>
      </c>
      <c r="G72" s="248">
        <v>0</v>
      </c>
      <c r="H72" s="248">
        <v>0</v>
      </c>
      <c r="I72" s="248">
        <v>0</v>
      </c>
      <c r="J72" s="492"/>
      <c r="K72" s="492"/>
      <c r="L72" s="493"/>
      <c r="M72" s="493"/>
      <c r="N72" s="501"/>
    </row>
    <row r="73" spans="1:14" s="249" customFormat="1" ht="15.75">
      <c r="A73" s="514" t="s">
        <v>119</v>
      </c>
      <c r="B73" s="267" t="s">
        <v>1</v>
      </c>
      <c r="C73" s="490" t="s">
        <v>271</v>
      </c>
      <c r="D73" s="247">
        <v>1</v>
      </c>
      <c r="E73" s="248">
        <f t="shared" si="1"/>
        <v>5000000</v>
      </c>
      <c r="F73" s="248">
        <v>5000000</v>
      </c>
      <c r="G73" s="248">
        <v>0</v>
      </c>
      <c r="H73" s="248">
        <v>0</v>
      </c>
      <c r="I73" s="248">
        <v>0</v>
      </c>
      <c r="J73" s="492">
        <v>45311</v>
      </c>
      <c r="K73" s="492">
        <v>45473</v>
      </c>
      <c r="L73" s="510">
        <f>D74/D73</f>
        <v>0</v>
      </c>
      <c r="M73" s="510">
        <f>E74/E73</f>
        <v>0</v>
      </c>
      <c r="N73" s="502">
        <v>5.9523809523809534E-2</v>
      </c>
    </row>
    <row r="74" spans="1:14" s="249" customFormat="1" ht="15.75">
      <c r="A74" s="515"/>
      <c r="B74" s="267" t="s">
        <v>0</v>
      </c>
      <c r="C74" s="491"/>
      <c r="D74" s="247">
        <v>0</v>
      </c>
      <c r="E74" s="248">
        <f t="shared" si="1"/>
        <v>0</v>
      </c>
      <c r="F74" s="248">
        <v>0</v>
      </c>
      <c r="G74" s="248">
        <v>0</v>
      </c>
      <c r="H74" s="248">
        <v>0</v>
      </c>
      <c r="I74" s="248">
        <v>0</v>
      </c>
      <c r="J74" s="492"/>
      <c r="K74" s="492"/>
      <c r="L74" s="511"/>
      <c r="M74" s="511"/>
      <c r="N74" s="503"/>
    </row>
    <row r="75" spans="1:14" s="249" customFormat="1" ht="25.5" customHeight="1">
      <c r="A75" s="506" t="s">
        <v>118</v>
      </c>
      <c r="B75" s="266" t="s">
        <v>1</v>
      </c>
      <c r="C75" s="490" t="s">
        <v>272</v>
      </c>
      <c r="D75" s="247">
        <v>5</v>
      </c>
      <c r="E75" s="248">
        <f t="shared" si="1"/>
        <v>65000000</v>
      </c>
      <c r="F75" s="253">
        <v>65000000</v>
      </c>
      <c r="G75" s="248">
        <v>0</v>
      </c>
      <c r="H75" s="248">
        <v>0</v>
      </c>
      <c r="I75" s="248">
        <v>0</v>
      </c>
      <c r="J75" s="492">
        <v>45311</v>
      </c>
      <c r="K75" s="492">
        <v>45473</v>
      </c>
      <c r="L75" s="510">
        <f>D76/D75</f>
        <v>0</v>
      </c>
      <c r="M75" s="510">
        <f>E76/E75</f>
        <v>0</v>
      </c>
      <c r="N75" s="502">
        <v>5.9523809523809534E-2</v>
      </c>
    </row>
    <row r="76" spans="1:14" s="249" customFormat="1" ht="25.5" customHeight="1">
      <c r="A76" s="507"/>
      <c r="B76" s="266" t="s">
        <v>0</v>
      </c>
      <c r="C76" s="491"/>
      <c r="D76" s="247">
        <v>0</v>
      </c>
      <c r="E76" s="248">
        <f t="shared" si="1"/>
        <v>0</v>
      </c>
      <c r="F76" s="253">
        <v>0</v>
      </c>
      <c r="G76" s="248">
        <v>0</v>
      </c>
      <c r="H76" s="248">
        <v>0</v>
      </c>
      <c r="I76" s="248">
        <v>0</v>
      </c>
      <c r="J76" s="492"/>
      <c r="K76" s="492"/>
      <c r="L76" s="511"/>
      <c r="M76" s="511"/>
      <c r="N76" s="503"/>
    </row>
    <row r="77" spans="1:14" s="249" customFormat="1" ht="24" customHeight="1">
      <c r="A77" s="504" t="s">
        <v>273</v>
      </c>
      <c r="B77" s="266" t="s">
        <v>1</v>
      </c>
      <c r="C77" s="490" t="s">
        <v>274</v>
      </c>
      <c r="D77" s="247">
        <v>4</v>
      </c>
      <c r="E77" s="248">
        <f t="shared" si="1"/>
        <v>61400000</v>
      </c>
      <c r="F77" s="253">
        <v>61400000</v>
      </c>
      <c r="G77" s="248">
        <v>0</v>
      </c>
      <c r="H77" s="248">
        <v>0</v>
      </c>
      <c r="I77" s="248">
        <v>0</v>
      </c>
      <c r="J77" s="492">
        <v>45311</v>
      </c>
      <c r="K77" s="492">
        <v>45473</v>
      </c>
      <c r="L77" s="493">
        <f>D78/D77</f>
        <v>0.5</v>
      </c>
      <c r="M77" s="493">
        <f>E78/E77</f>
        <v>1</v>
      </c>
      <c r="N77" s="500">
        <f>L77*L77/M77</f>
        <v>0.25</v>
      </c>
    </row>
    <row r="78" spans="1:14" s="249" customFormat="1" ht="24" customHeight="1">
      <c r="A78" s="505"/>
      <c r="B78" s="266" t="s">
        <v>0</v>
      </c>
      <c r="C78" s="491"/>
      <c r="D78" s="247">
        <v>2</v>
      </c>
      <c r="E78" s="248">
        <f t="shared" si="1"/>
        <v>61400000</v>
      </c>
      <c r="F78" s="253">
        <v>61400000</v>
      </c>
      <c r="G78" s="248">
        <v>0</v>
      </c>
      <c r="H78" s="248">
        <v>0</v>
      </c>
      <c r="I78" s="248">
        <v>0</v>
      </c>
      <c r="J78" s="492"/>
      <c r="K78" s="492"/>
      <c r="L78" s="493"/>
      <c r="M78" s="493"/>
      <c r="N78" s="501"/>
    </row>
    <row r="79" spans="1:14" s="249" customFormat="1" ht="24" customHeight="1">
      <c r="A79" s="504" t="s">
        <v>314</v>
      </c>
      <c r="B79" s="266" t="s">
        <v>1</v>
      </c>
      <c r="C79" s="490" t="s">
        <v>274</v>
      </c>
      <c r="D79" s="247">
        <v>4</v>
      </c>
      <c r="E79" s="248">
        <f t="shared" ref="E79:E80" si="11">SUM(F79:I79)</f>
        <v>20816667</v>
      </c>
      <c r="F79" s="253">
        <v>20816667</v>
      </c>
      <c r="G79" s="248">
        <v>0</v>
      </c>
      <c r="H79" s="248">
        <v>0</v>
      </c>
      <c r="I79" s="248">
        <v>0</v>
      </c>
      <c r="J79" s="492">
        <v>45311</v>
      </c>
      <c r="K79" s="492">
        <v>45473</v>
      </c>
      <c r="L79" s="493">
        <f>D80/D79</f>
        <v>0.25</v>
      </c>
      <c r="M79" s="493">
        <f>E80/E79</f>
        <v>1</v>
      </c>
      <c r="N79" s="500">
        <f>L79*L79/M79</f>
        <v>6.25E-2</v>
      </c>
    </row>
    <row r="80" spans="1:14" s="249" customFormat="1" ht="24" customHeight="1">
      <c r="A80" s="505"/>
      <c r="B80" s="266" t="s">
        <v>0</v>
      </c>
      <c r="C80" s="491"/>
      <c r="D80" s="247">
        <v>1</v>
      </c>
      <c r="E80" s="248">
        <f t="shared" si="11"/>
        <v>20816667</v>
      </c>
      <c r="F80" s="253">
        <f>6000000+14816667</f>
        <v>20816667</v>
      </c>
      <c r="G80" s="248">
        <v>0</v>
      </c>
      <c r="H80" s="248">
        <v>0</v>
      </c>
      <c r="I80" s="248">
        <v>0</v>
      </c>
      <c r="J80" s="492"/>
      <c r="K80" s="492"/>
      <c r="L80" s="493"/>
      <c r="M80" s="493"/>
      <c r="N80" s="501"/>
    </row>
    <row r="81" spans="1:29" s="249" customFormat="1" ht="15.75">
      <c r="A81" s="525" t="s">
        <v>6</v>
      </c>
      <c r="B81" s="266" t="s">
        <v>1</v>
      </c>
      <c r="C81" s="490"/>
      <c r="D81" s="247"/>
      <c r="E81" s="268">
        <f>+E17+E19+E21+E23+E25+E27+E29+E31+E33+E35+E37+E39+E41+E43+E45+E47+E49+E51+E53+E55+E57+E59+E61+E63+E65+E67+E69+E71+E73+E75+E77+E79</f>
        <v>3646489254</v>
      </c>
      <c r="F81" s="268">
        <f t="shared" ref="F81:I82" si="12">+F17+F19+F21+F23+F25+F27+F29+F31+F33+F35+F37+F39+F41+F43+F45+F47+F49+F51+F53+F55+F57+F59+F61+F63+F65+F67+F69+F71+F73+F75+F77+F79</f>
        <v>3646489254</v>
      </c>
      <c r="G81" s="268">
        <f t="shared" si="12"/>
        <v>0</v>
      </c>
      <c r="H81" s="268">
        <f t="shared" si="12"/>
        <v>0</v>
      </c>
      <c r="I81" s="268">
        <f t="shared" si="12"/>
        <v>0</v>
      </c>
      <c r="J81" s="269"/>
      <c r="K81" s="270"/>
      <c r="L81" s="270"/>
      <c r="M81" s="270"/>
      <c r="N81" s="271"/>
    </row>
    <row r="82" spans="1:29" s="249" customFormat="1" ht="15.75">
      <c r="A82" s="525"/>
      <c r="B82" s="266" t="s">
        <v>0</v>
      </c>
      <c r="C82" s="491"/>
      <c r="D82" s="247"/>
      <c r="E82" s="268">
        <f>+E18+E20+E22+E24+E26+E28+E30+E32+E34+E36+E38+E40+E42+E44+E46+E48+E50+E52+E54+E56+E58+E60+E62+E64+E66+E68+E70+E72+E74+E76+E78+E80</f>
        <v>1974125000</v>
      </c>
      <c r="F82" s="268">
        <f t="shared" si="12"/>
        <v>1974125000</v>
      </c>
      <c r="G82" s="268">
        <f t="shared" si="12"/>
        <v>0</v>
      </c>
      <c r="H82" s="268">
        <f t="shared" si="12"/>
        <v>0</v>
      </c>
      <c r="I82" s="268">
        <f t="shared" si="12"/>
        <v>0</v>
      </c>
      <c r="J82" s="272"/>
      <c r="K82" s="270"/>
      <c r="L82" s="270"/>
      <c r="M82" s="270"/>
      <c r="N82" s="271"/>
    </row>
    <row r="83" spans="1:29">
      <c r="B83" s="5"/>
      <c r="E83" s="240"/>
      <c r="F83" s="55"/>
      <c r="G83" s="8"/>
      <c r="H83" s="8"/>
      <c r="I83" s="8"/>
      <c r="J83" s="4"/>
      <c r="K83" s="4"/>
      <c r="L83" s="11"/>
      <c r="M83" s="9"/>
      <c r="N83" s="10"/>
    </row>
    <row r="84" spans="1:29" ht="15.75">
      <c r="A84" s="29" t="s">
        <v>5</v>
      </c>
      <c r="B84" s="526" t="s">
        <v>4</v>
      </c>
      <c r="C84" s="517"/>
      <c r="D84" s="518"/>
      <c r="E84" s="526" t="s">
        <v>3</v>
      </c>
      <c r="F84" s="517"/>
      <c r="G84" s="517"/>
      <c r="H84" s="518"/>
      <c r="I84" s="29"/>
      <c r="J84" s="516" t="s">
        <v>2</v>
      </c>
      <c r="K84" s="517"/>
      <c r="L84" s="517"/>
      <c r="M84" s="517"/>
      <c r="N84" s="518"/>
    </row>
    <row r="85" spans="1:29" ht="32.25" customHeight="1">
      <c r="A85" s="519" t="s">
        <v>117</v>
      </c>
      <c r="B85" s="519" t="s">
        <v>116</v>
      </c>
      <c r="C85" s="520"/>
      <c r="D85" s="520"/>
      <c r="E85" s="519" t="s">
        <v>115</v>
      </c>
      <c r="F85" s="520"/>
      <c r="G85" s="520"/>
      <c r="H85" s="48" t="s">
        <v>1</v>
      </c>
      <c r="I85" s="49">
        <v>1</v>
      </c>
      <c r="J85" s="521" t="s">
        <v>315</v>
      </c>
      <c r="K85" s="522"/>
      <c r="L85" s="522"/>
      <c r="M85" s="522"/>
      <c r="N85" s="522"/>
    </row>
    <row r="86" spans="1:29" ht="32.25" customHeight="1">
      <c r="A86" s="519"/>
      <c r="B86" s="520"/>
      <c r="C86" s="520"/>
      <c r="D86" s="520"/>
      <c r="E86" s="520"/>
      <c r="F86" s="520"/>
      <c r="G86" s="520"/>
      <c r="H86" s="48" t="s">
        <v>0</v>
      </c>
      <c r="I86" s="49">
        <v>1</v>
      </c>
      <c r="J86" s="522"/>
      <c r="K86" s="523"/>
      <c r="L86" s="523"/>
      <c r="M86" s="523"/>
      <c r="N86" s="522"/>
    </row>
    <row r="87" spans="1:29" ht="43.5" customHeight="1">
      <c r="A87" s="519"/>
      <c r="B87" s="519" t="s">
        <v>114</v>
      </c>
      <c r="C87" s="520"/>
      <c r="D87" s="520"/>
      <c r="E87" s="519" t="s">
        <v>113</v>
      </c>
      <c r="F87" s="520"/>
      <c r="G87" s="520"/>
      <c r="H87" s="48" t="s">
        <v>1</v>
      </c>
      <c r="I87" s="47">
        <v>1</v>
      </c>
      <c r="J87" s="522"/>
      <c r="K87" s="523"/>
      <c r="L87" s="523"/>
      <c r="M87" s="523"/>
      <c r="N87" s="522"/>
    </row>
    <row r="88" spans="1:29" ht="43.5" customHeight="1">
      <c r="A88" s="519"/>
      <c r="B88" s="520"/>
      <c r="C88" s="520"/>
      <c r="D88" s="520"/>
      <c r="E88" s="520"/>
      <c r="F88" s="520"/>
      <c r="G88" s="520"/>
      <c r="H88" s="48" t="s">
        <v>0</v>
      </c>
      <c r="I88" s="47">
        <v>1</v>
      </c>
      <c r="J88" s="522"/>
      <c r="K88" s="523"/>
      <c r="L88" s="523"/>
      <c r="M88" s="523"/>
      <c r="N88" s="522"/>
    </row>
    <row r="89" spans="1:29" ht="46.5" customHeight="1">
      <c r="A89" s="519"/>
      <c r="B89" s="519" t="s">
        <v>112</v>
      </c>
      <c r="C89" s="520"/>
      <c r="D89" s="520"/>
      <c r="E89" s="519" t="s">
        <v>111</v>
      </c>
      <c r="F89" s="520"/>
      <c r="G89" s="520"/>
      <c r="H89" s="48" t="s">
        <v>1</v>
      </c>
      <c r="I89" s="47">
        <v>1</v>
      </c>
      <c r="J89" s="522"/>
      <c r="K89" s="523"/>
      <c r="L89" s="523"/>
      <c r="M89" s="523"/>
      <c r="N89" s="522"/>
    </row>
    <row r="90" spans="1:29" ht="46.5" customHeight="1">
      <c r="A90" s="519"/>
      <c r="B90" s="520"/>
      <c r="C90" s="520"/>
      <c r="D90" s="520"/>
      <c r="E90" s="520"/>
      <c r="F90" s="520"/>
      <c r="G90" s="520"/>
      <c r="H90" s="48" t="s">
        <v>0</v>
      </c>
      <c r="I90" s="47">
        <v>1</v>
      </c>
      <c r="J90" s="522"/>
      <c r="K90" s="523"/>
      <c r="L90" s="523"/>
      <c r="M90" s="523"/>
      <c r="N90" s="522"/>
    </row>
    <row r="91" spans="1:29" ht="51" customHeight="1">
      <c r="A91" s="519"/>
      <c r="B91" s="524" t="s">
        <v>110</v>
      </c>
      <c r="C91" s="524"/>
      <c r="D91" s="524"/>
      <c r="E91" s="519" t="s">
        <v>109</v>
      </c>
      <c r="F91" s="520"/>
      <c r="G91" s="520"/>
      <c r="H91" s="48" t="s">
        <v>1</v>
      </c>
      <c r="I91" s="47">
        <v>1</v>
      </c>
      <c r="J91" s="522"/>
      <c r="K91" s="523"/>
      <c r="L91" s="523"/>
      <c r="M91" s="523"/>
      <c r="N91" s="522"/>
    </row>
    <row r="92" spans="1:29" ht="33.75" customHeight="1">
      <c r="A92" s="519"/>
      <c r="B92" s="524"/>
      <c r="C92" s="524"/>
      <c r="D92" s="524"/>
      <c r="E92" s="520"/>
      <c r="F92" s="520"/>
      <c r="G92" s="520"/>
      <c r="H92" s="48" t="s">
        <v>0</v>
      </c>
      <c r="I92" s="47">
        <v>1</v>
      </c>
      <c r="J92" s="522"/>
      <c r="K92" s="523"/>
      <c r="L92" s="523"/>
      <c r="M92" s="523"/>
      <c r="N92" s="522"/>
    </row>
    <row r="93" spans="1:29" ht="51" customHeight="1">
      <c r="A93" s="519"/>
      <c r="B93" s="519" t="s">
        <v>108</v>
      </c>
      <c r="C93" s="519"/>
      <c r="D93" s="519"/>
      <c r="E93" s="519" t="s">
        <v>107</v>
      </c>
      <c r="F93" s="520"/>
      <c r="G93" s="520"/>
      <c r="H93" s="48" t="s">
        <v>1</v>
      </c>
      <c r="I93" s="47">
        <v>1</v>
      </c>
      <c r="J93" s="522"/>
      <c r="K93" s="523"/>
      <c r="L93" s="523"/>
      <c r="M93" s="523"/>
      <c r="N93" s="522"/>
    </row>
    <row r="94" spans="1:29" ht="33.75" customHeight="1">
      <c r="A94" s="519"/>
      <c r="B94" s="519"/>
      <c r="C94" s="519"/>
      <c r="D94" s="519"/>
      <c r="E94" s="520"/>
      <c r="F94" s="520"/>
      <c r="G94" s="520"/>
      <c r="H94" s="48" t="s">
        <v>0</v>
      </c>
      <c r="I94" s="47">
        <v>1</v>
      </c>
      <c r="J94" s="522"/>
      <c r="K94" s="523"/>
      <c r="L94" s="523"/>
      <c r="M94" s="523"/>
      <c r="N94" s="522"/>
      <c r="O94" s="30"/>
      <c r="P94" s="30"/>
      <c r="Q94" s="30"/>
      <c r="R94" s="30"/>
      <c r="S94" s="30"/>
      <c r="T94" s="30"/>
      <c r="U94" s="30"/>
      <c r="V94" s="30"/>
      <c r="W94" s="30"/>
      <c r="X94" s="30"/>
      <c r="Y94" s="30"/>
      <c r="Z94" s="30"/>
      <c r="AA94" s="30"/>
      <c r="AB94" s="30"/>
      <c r="AC94" s="30"/>
    </row>
    <row r="95" spans="1:29" ht="36" customHeight="1">
      <c r="A95" s="524" t="s">
        <v>106</v>
      </c>
      <c r="B95" s="519" t="s">
        <v>105</v>
      </c>
      <c r="C95" s="519"/>
      <c r="D95" s="519"/>
      <c r="E95" s="519" t="s">
        <v>104</v>
      </c>
      <c r="F95" s="520"/>
      <c r="G95" s="520"/>
      <c r="H95" s="48" t="s">
        <v>1</v>
      </c>
      <c r="I95" s="47">
        <v>1</v>
      </c>
      <c r="J95" s="522"/>
      <c r="K95" s="523"/>
      <c r="L95" s="523"/>
      <c r="M95" s="523"/>
      <c r="N95" s="522"/>
      <c r="O95" s="30"/>
      <c r="P95" s="30"/>
      <c r="Q95" s="30"/>
      <c r="R95" s="30"/>
      <c r="S95" s="30"/>
      <c r="T95" s="30"/>
      <c r="U95" s="30"/>
      <c r="V95" s="30"/>
      <c r="W95" s="30"/>
      <c r="X95" s="30"/>
      <c r="Y95" s="30"/>
      <c r="Z95" s="30"/>
      <c r="AA95" s="30"/>
      <c r="AB95" s="30"/>
      <c r="AC95" s="30"/>
    </row>
    <row r="96" spans="1:29" ht="36" customHeight="1">
      <c r="A96" s="524"/>
      <c r="B96" s="519"/>
      <c r="C96" s="519"/>
      <c r="D96" s="519"/>
      <c r="E96" s="520"/>
      <c r="F96" s="520"/>
      <c r="G96" s="520"/>
      <c r="H96" s="48" t="s">
        <v>0</v>
      </c>
      <c r="I96" s="47">
        <v>1</v>
      </c>
      <c r="J96" s="522"/>
      <c r="K96" s="523"/>
      <c r="L96" s="523"/>
      <c r="M96" s="523"/>
      <c r="N96" s="522"/>
      <c r="O96" s="30"/>
      <c r="P96" s="30"/>
      <c r="Q96" s="30"/>
      <c r="R96" s="30"/>
      <c r="S96" s="30"/>
      <c r="T96" s="30"/>
      <c r="U96" s="30"/>
      <c r="V96" s="30"/>
      <c r="W96" s="30"/>
      <c r="X96" s="30"/>
      <c r="Y96" s="30"/>
      <c r="Z96" s="30"/>
      <c r="AA96" s="30"/>
      <c r="AB96" s="30"/>
      <c r="AC96" s="30"/>
    </row>
    <row r="97" spans="1:29" ht="51" customHeight="1">
      <c r="A97" s="524"/>
      <c r="B97" s="519" t="s">
        <v>103</v>
      </c>
      <c r="C97" s="519"/>
      <c r="D97" s="519"/>
      <c r="E97" s="519" t="s">
        <v>98</v>
      </c>
      <c r="F97" s="520"/>
      <c r="G97" s="520"/>
      <c r="H97" s="48" t="s">
        <v>1</v>
      </c>
      <c r="I97" s="47">
        <v>1</v>
      </c>
      <c r="J97" s="522"/>
      <c r="K97" s="523"/>
      <c r="L97" s="523"/>
      <c r="M97" s="523"/>
      <c r="N97" s="522"/>
      <c r="O97" s="30"/>
      <c r="P97" s="30"/>
      <c r="Q97" s="30"/>
      <c r="R97" s="30"/>
      <c r="S97" s="30"/>
      <c r="T97" s="30"/>
      <c r="U97" s="30"/>
      <c r="V97" s="30"/>
      <c r="W97" s="30"/>
      <c r="X97" s="30"/>
      <c r="Y97" s="30"/>
      <c r="Z97" s="30"/>
      <c r="AA97" s="30"/>
      <c r="AB97" s="30"/>
      <c r="AC97" s="30"/>
    </row>
    <row r="98" spans="1:29" ht="51" customHeight="1">
      <c r="A98" s="524"/>
      <c r="B98" s="519"/>
      <c r="C98" s="519"/>
      <c r="D98" s="519"/>
      <c r="E98" s="520"/>
      <c r="F98" s="520"/>
      <c r="G98" s="520"/>
      <c r="H98" s="48" t="s">
        <v>0</v>
      </c>
      <c r="I98" s="47">
        <v>1</v>
      </c>
      <c r="J98" s="522"/>
      <c r="K98" s="523"/>
      <c r="L98" s="523"/>
      <c r="M98" s="523"/>
      <c r="N98" s="522"/>
      <c r="O98" s="30"/>
      <c r="P98" s="30"/>
      <c r="Q98" s="30"/>
      <c r="R98" s="30"/>
      <c r="S98" s="30"/>
      <c r="T98" s="30"/>
      <c r="U98" s="30"/>
      <c r="V98" s="30"/>
      <c r="W98" s="30"/>
      <c r="X98" s="30"/>
      <c r="Y98" s="30"/>
      <c r="Z98" s="30"/>
      <c r="AA98" s="30"/>
      <c r="AB98" s="30"/>
      <c r="AC98" s="30"/>
    </row>
    <row r="99" spans="1:29" ht="71.25" customHeight="1">
      <c r="A99" s="519" t="s">
        <v>102</v>
      </c>
      <c r="B99" s="519" t="s">
        <v>101</v>
      </c>
      <c r="C99" s="519"/>
      <c r="D99" s="519"/>
      <c r="E99" s="519" t="s">
        <v>98</v>
      </c>
      <c r="F99" s="520"/>
      <c r="G99" s="520"/>
      <c r="H99" s="48" t="s">
        <v>1</v>
      </c>
      <c r="I99" s="47">
        <v>1</v>
      </c>
      <c r="J99" s="522"/>
      <c r="K99" s="523"/>
      <c r="L99" s="523"/>
      <c r="M99" s="523"/>
      <c r="N99" s="522"/>
      <c r="O99" s="30"/>
      <c r="P99" s="30"/>
      <c r="Q99" s="30"/>
      <c r="R99" s="30"/>
      <c r="S99" s="30"/>
      <c r="T99" s="30"/>
      <c r="U99" s="30"/>
      <c r="V99" s="30"/>
      <c r="W99" s="30"/>
      <c r="X99" s="30"/>
      <c r="Y99" s="30"/>
      <c r="Z99" s="30"/>
      <c r="AA99" s="30"/>
      <c r="AB99" s="30"/>
      <c r="AC99" s="30"/>
    </row>
    <row r="100" spans="1:29" ht="71.25" customHeight="1">
      <c r="A100" s="520"/>
      <c r="B100" s="519"/>
      <c r="C100" s="519"/>
      <c r="D100" s="519"/>
      <c r="E100" s="520"/>
      <c r="F100" s="520"/>
      <c r="G100" s="520"/>
      <c r="H100" s="48" t="s">
        <v>0</v>
      </c>
      <c r="I100" s="47">
        <v>1</v>
      </c>
      <c r="J100" s="522"/>
      <c r="K100" s="523"/>
      <c r="L100" s="523"/>
      <c r="M100" s="523"/>
      <c r="N100" s="522"/>
      <c r="O100" s="30"/>
      <c r="P100" s="30"/>
      <c r="Q100" s="30"/>
      <c r="R100" s="30"/>
      <c r="S100" s="30"/>
      <c r="T100" s="30"/>
      <c r="U100" s="30"/>
      <c r="V100" s="30"/>
      <c r="W100" s="30"/>
      <c r="X100" s="30"/>
      <c r="Y100" s="30"/>
      <c r="Z100" s="30"/>
      <c r="AA100" s="30"/>
      <c r="AB100" s="30"/>
      <c r="AC100" s="30"/>
    </row>
    <row r="101" spans="1:29" ht="90" customHeight="1">
      <c r="A101" s="519" t="s">
        <v>100</v>
      </c>
      <c r="B101" s="524" t="s">
        <v>99</v>
      </c>
      <c r="C101" s="520"/>
      <c r="D101" s="520"/>
      <c r="E101" s="519" t="s">
        <v>98</v>
      </c>
      <c r="F101" s="520"/>
      <c r="G101" s="520"/>
      <c r="H101" s="48" t="s">
        <v>1</v>
      </c>
      <c r="I101" s="47">
        <v>1</v>
      </c>
      <c r="J101" s="522"/>
      <c r="K101" s="523"/>
      <c r="L101" s="523"/>
      <c r="M101" s="523"/>
      <c r="N101" s="522"/>
      <c r="O101" s="30"/>
      <c r="P101" s="30"/>
      <c r="Q101" s="30"/>
      <c r="R101" s="30"/>
      <c r="S101" s="30"/>
      <c r="T101" s="30"/>
      <c r="U101" s="30"/>
      <c r="V101" s="30"/>
      <c r="W101" s="30"/>
      <c r="X101" s="30"/>
      <c r="Y101" s="30"/>
      <c r="Z101" s="30"/>
      <c r="AA101" s="30"/>
      <c r="AB101" s="30"/>
      <c r="AC101" s="30"/>
    </row>
    <row r="102" spans="1:29" ht="90" customHeight="1">
      <c r="A102" s="520"/>
      <c r="B102" s="520"/>
      <c r="C102" s="520"/>
      <c r="D102" s="520"/>
      <c r="E102" s="520"/>
      <c r="F102" s="520"/>
      <c r="G102" s="520"/>
      <c r="H102" s="48" t="s">
        <v>0</v>
      </c>
      <c r="I102" s="47">
        <v>1</v>
      </c>
      <c r="J102" s="522"/>
      <c r="K102" s="523"/>
      <c r="L102" s="523"/>
      <c r="M102" s="523"/>
      <c r="N102" s="522"/>
      <c r="O102" s="30"/>
      <c r="P102" s="30"/>
      <c r="Q102" s="30"/>
      <c r="R102" s="30"/>
      <c r="S102" s="30"/>
      <c r="T102" s="30"/>
      <c r="U102" s="30"/>
      <c r="V102" s="30"/>
      <c r="W102" s="30"/>
      <c r="X102" s="30"/>
      <c r="Y102" s="30"/>
      <c r="Z102" s="30"/>
      <c r="AA102" s="30"/>
      <c r="AB102" s="30"/>
      <c r="AC102" s="30"/>
    </row>
    <row r="103" spans="1:29" ht="50.25" customHeight="1">
      <c r="A103" s="524" t="s">
        <v>97</v>
      </c>
      <c r="B103" s="524" t="s">
        <v>96</v>
      </c>
      <c r="C103" s="520"/>
      <c r="D103" s="520"/>
      <c r="E103" s="519" t="s">
        <v>34</v>
      </c>
      <c r="F103" s="520"/>
      <c r="G103" s="520"/>
      <c r="H103" s="48" t="s">
        <v>1</v>
      </c>
      <c r="I103" s="47">
        <v>1</v>
      </c>
      <c r="J103" s="522"/>
      <c r="K103" s="523"/>
      <c r="L103" s="523"/>
      <c r="M103" s="523"/>
      <c r="N103" s="522"/>
      <c r="O103" s="30"/>
      <c r="P103" s="30"/>
      <c r="Q103" s="30"/>
      <c r="R103" s="30"/>
      <c r="S103" s="30"/>
      <c r="T103" s="30"/>
      <c r="U103" s="30"/>
      <c r="V103" s="30"/>
      <c r="W103" s="30"/>
      <c r="X103" s="30"/>
      <c r="Y103" s="30"/>
      <c r="Z103" s="30"/>
      <c r="AA103" s="30"/>
      <c r="AB103" s="30"/>
      <c r="AC103" s="30"/>
    </row>
    <row r="104" spans="1:29" ht="50.25" customHeight="1">
      <c r="A104" s="520"/>
      <c r="B104" s="520"/>
      <c r="C104" s="520"/>
      <c r="D104" s="520"/>
      <c r="E104" s="520"/>
      <c r="F104" s="520"/>
      <c r="G104" s="520"/>
      <c r="H104" s="48" t="s">
        <v>0</v>
      </c>
      <c r="I104" s="47">
        <v>0</v>
      </c>
      <c r="J104" s="522"/>
      <c r="K104" s="523"/>
      <c r="L104" s="523"/>
      <c r="M104" s="523"/>
      <c r="N104" s="522"/>
      <c r="O104" s="30"/>
      <c r="P104" s="30"/>
      <c r="Q104" s="30"/>
      <c r="R104" s="30"/>
      <c r="S104" s="30"/>
      <c r="T104" s="30"/>
      <c r="U104" s="30"/>
      <c r="V104" s="30"/>
      <c r="W104" s="30"/>
      <c r="X104" s="30"/>
      <c r="Y104" s="30"/>
      <c r="Z104" s="30"/>
      <c r="AA104" s="30"/>
      <c r="AB104" s="30"/>
      <c r="AC104" s="30"/>
    </row>
    <row r="105" spans="1:29" ht="32.25" customHeight="1">
      <c r="A105" s="519" t="s">
        <v>89</v>
      </c>
      <c r="B105" s="524" t="s">
        <v>95</v>
      </c>
      <c r="C105" s="520"/>
      <c r="D105" s="520"/>
      <c r="E105" s="519" t="s">
        <v>94</v>
      </c>
      <c r="F105" s="520"/>
      <c r="G105" s="520"/>
      <c r="H105" s="48" t="s">
        <v>1</v>
      </c>
      <c r="I105" s="50">
        <v>1</v>
      </c>
      <c r="J105" s="522"/>
      <c r="K105" s="523"/>
      <c r="L105" s="523"/>
      <c r="M105" s="523"/>
      <c r="N105" s="522"/>
      <c r="O105" s="30"/>
      <c r="P105" s="30"/>
      <c r="Q105" s="30"/>
      <c r="R105" s="30"/>
      <c r="S105" s="30"/>
      <c r="T105" s="30"/>
      <c r="U105" s="30"/>
      <c r="V105" s="30"/>
      <c r="W105" s="30"/>
      <c r="X105" s="30"/>
      <c r="Y105" s="30"/>
      <c r="Z105" s="30"/>
      <c r="AA105" s="30"/>
      <c r="AB105" s="30"/>
      <c r="AC105" s="30"/>
    </row>
    <row r="106" spans="1:29" ht="32.25" customHeight="1">
      <c r="A106" s="520"/>
      <c r="B106" s="520"/>
      <c r="C106" s="520"/>
      <c r="D106" s="520"/>
      <c r="E106" s="520"/>
      <c r="F106" s="520"/>
      <c r="G106" s="520"/>
      <c r="H106" s="48" t="s">
        <v>0</v>
      </c>
      <c r="I106" s="50">
        <v>1</v>
      </c>
      <c r="J106" s="522"/>
      <c r="K106" s="523"/>
      <c r="L106" s="523"/>
      <c r="M106" s="523"/>
      <c r="N106" s="522"/>
      <c r="O106" s="30"/>
      <c r="P106" s="30"/>
      <c r="Q106" s="30"/>
      <c r="R106" s="30"/>
      <c r="S106" s="30"/>
      <c r="T106" s="30"/>
      <c r="U106" s="30"/>
      <c r="V106" s="30"/>
      <c r="W106" s="30"/>
      <c r="X106" s="30"/>
      <c r="Y106" s="30"/>
      <c r="Z106" s="30"/>
      <c r="AA106" s="30"/>
      <c r="AB106" s="30"/>
      <c r="AC106" s="30"/>
    </row>
    <row r="107" spans="1:29" ht="50.25" customHeight="1">
      <c r="A107" s="519" t="s">
        <v>93</v>
      </c>
      <c r="B107" s="524" t="s">
        <v>92</v>
      </c>
      <c r="C107" s="520"/>
      <c r="D107" s="520"/>
      <c r="E107" s="519" t="s">
        <v>91</v>
      </c>
      <c r="F107" s="520"/>
      <c r="G107" s="520"/>
      <c r="H107" s="48" t="s">
        <v>1</v>
      </c>
      <c r="I107" s="50">
        <v>1</v>
      </c>
      <c r="J107" s="522"/>
      <c r="K107" s="523"/>
      <c r="L107" s="523"/>
      <c r="M107" s="523"/>
      <c r="N107" s="522"/>
      <c r="O107" s="30"/>
      <c r="P107" s="30"/>
      <c r="Q107" s="30"/>
      <c r="R107" s="30"/>
      <c r="S107" s="30"/>
      <c r="T107" s="30"/>
      <c r="U107" s="30"/>
      <c r="V107" s="30"/>
      <c r="W107" s="30"/>
      <c r="X107" s="30"/>
      <c r="Y107" s="30"/>
      <c r="Z107" s="30"/>
      <c r="AA107" s="30"/>
      <c r="AB107" s="30"/>
      <c r="AC107" s="30"/>
    </row>
    <row r="108" spans="1:29" ht="50.25" customHeight="1">
      <c r="A108" s="520"/>
      <c r="B108" s="520"/>
      <c r="C108" s="520"/>
      <c r="D108" s="520"/>
      <c r="E108" s="520"/>
      <c r="F108" s="520"/>
      <c r="G108" s="520"/>
      <c r="H108" s="48" t="s">
        <v>0</v>
      </c>
      <c r="I108" s="50">
        <v>0</v>
      </c>
      <c r="J108" s="522"/>
      <c r="K108" s="523"/>
      <c r="L108" s="523"/>
      <c r="M108" s="523"/>
      <c r="N108" s="522"/>
      <c r="O108" s="30"/>
      <c r="P108" s="30"/>
      <c r="Q108" s="30"/>
      <c r="R108" s="30"/>
      <c r="S108" s="30"/>
      <c r="T108" s="30"/>
      <c r="U108" s="30"/>
      <c r="V108" s="30"/>
      <c r="W108" s="30"/>
      <c r="X108" s="30"/>
      <c r="Y108" s="30"/>
      <c r="Z108" s="30"/>
      <c r="AA108" s="30"/>
      <c r="AB108" s="30"/>
      <c r="AC108" s="30"/>
    </row>
    <row r="109" spans="1:29" ht="51" customHeight="1">
      <c r="A109" s="519" t="s">
        <v>89</v>
      </c>
      <c r="B109" s="524" t="s">
        <v>90</v>
      </c>
      <c r="C109" s="520"/>
      <c r="D109" s="520"/>
      <c r="E109" s="519" t="s">
        <v>87</v>
      </c>
      <c r="F109" s="520"/>
      <c r="G109" s="520"/>
      <c r="H109" s="48" t="s">
        <v>1</v>
      </c>
      <c r="I109" s="49">
        <v>1</v>
      </c>
      <c r="J109" s="522"/>
      <c r="K109" s="523"/>
      <c r="L109" s="523"/>
      <c r="M109" s="523"/>
      <c r="N109" s="522"/>
      <c r="O109" s="30"/>
      <c r="P109" s="30"/>
      <c r="Q109" s="30"/>
      <c r="R109" s="30"/>
      <c r="S109" s="30"/>
      <c r="T109" s="30"/>
      <c r="U109" s="30"/>
      <c r="V109" s="30"/>
      <c r="W109" s="30"/>
      <c r="X109" s="30"/>
      <c r="Y109" s="30"/>
      <c r="Z109" s="30"/>
      <c r="AA109" s="30"/>
      <c r="AB109" s="30"/>
      <c r="AC109" s="30"/>
    </row>
    <row r="110" spans="1:29" ht="51" customHeight="1">
      <c r="A110" s="520"/>
      <c r="B110" s="520"/>
      <c r="C110" s="520"/>
      <c r="D110" s="520"/>
      <c r="E110" s="520"/>
      <c r="F110" s="520"/>
      <c r="G110" s="520"/>
      <c r="H110" s="48" t="s">
        <v>0</v>
      </c>
      <c r="I110" s="49">
        <v>1</v>
      </c>
      <c r="J110" s="522"/>
      <c r="K110" s="523"/>
      <c r="L110" s="523"/>
      <c r="M110" s="523"/>
      <c r="N110" s="522"/>
      <c r="O110" s="30"/>
      <c r="P110" s="30"/>
      <c r="Q110" s="30"/>
      <c r="R110" s="30"/>
      <c r="S110" s="30"/>
      <c r="T110" s="30"/>
      <c r="U110" s="30"/>
      <c r="V110" s="30"/>
      <c r="W110" s="30"/>
      <c r="X110" s="30"/>
      <c r="Y110" s="30"/>
      <c r="Z110" s="30"/>
      <c r="AA110" s="30"/>
      <c r="AB110" s="30"/>
      <c r="AC110" s="30"/>
    </row>
    <row r="111" spans="1:29" ht="72.75" customHeight="1">
      <c r="A111" s="519" t="s">
        <v>89</v>
      </c>
      <c r="B111" s="524" t="s">
        <v>88</v>
      </c>
      <c r="C111" s="520"/>
      <c r="D111" s="520"/>
      <c r="E111" s="519" t="s">
        <v>87</v>
      </c>
      <c r="F111" s="520"/>
      <c r="G111" s="520"/>
      <c r="H111" s="48" t="s">
        <v>1</v>
      </c>
      <c r="I111" s="49">
        <v>1</v>
      </c>
      <c r="J111" s="522"/>
      <c r="K111" s="523"/>
      <c r="L111" s="523"/>
      <c r="M111" s="523"/>
      <c r="N111" s="522"/>
      <c r="O111" s="30"/>
      <c r="P111" s="30"/>
      <c r="Q111" s="30"/>
      <c r="R111" s="30"/>
      <c r="S111" s="30"/>
      <c r="T111" s="30"/>
      <c r="U111" s="30"/>
      <c r="V111" s="30"/>
      <c r="W111" s="30"/>
      <c r="X111" s="30"/>
      <c r="Y111" s="30"/>
      <c r="Z111" s="30"/>
      <c r="AA111" s="30"/>
      <c r="AB111" s="30"/>
      <c r="AC111" s="30"/>
    </row>
    <row r="112" spans="1:29" ht="72.75" customHeight="1">
      <c r="A112" s="520"/>
      <c r="B112" s="520"/>
      <c r="C112" s="520"/>
      <c r="D112" s="520"/>
      <c r="E112" s="520"/>
      <c r="F112" s="520"/>
      <c r="G112" s="520"/>
      <c r="H112" s="48" t="s">
        <v>0</v>
      </c>
      <c r="I112" s="49">
        <v>1</v>
      </c>
      <c r="J112" s="522"/>
      <c r="K112" s="523"/>
      <c r="L112" s="523"/>
      <c r="M112" s="523"/>
      <c r="N112" s="522"/>
      <c r="O112" s="30"/>
      <c r="P112" s="30"/>
      <c r="Q112" s="30"/>
      <c r="R112" s="30"/>
      <c r="S112" s="30"/>
      <c r="T112" s="30"/>
      <c r="U112" s="30"/>
      <c r="V112" s="30"/>
      <c r="W112" s="30"/>
      <c r="X112" s="30"/>
      <c r="Y112" s="30"/>
      <c r="Z112" s="30"/>
      <c r="AA112" s="30"/>
      <c r="AB112" s="30"/>
      <c r="AC112" s="30"/>
    </row>
    <row r="113" spans="1:29" ht="51" customHeight="1">
      <c r="A113" s="519" t="s">
        <v>86</v>
      </c>
      <c r="B113" s="524" t="s">
        <v>85</v>
      </c>
      <c r="C113" s="520"/>
      <c r="D113" s="520"/>
      <c r="E113" s="519" t="s">
        <v>84</v>
      </c>
      <c r="F113" s="520"/>
      <c r="G113" s="520"/>
      <c r="H113" s="48" t="s">
        <v>1</v>
      </c>
      <c r="I113" s="49">
        <v>60</v>
      </c>
      <c r="J113" s="522"/>
      <c r="K113" s="523"/>
      <c r="L113" s="523"/>
      <c r="M113" s="523"/>
      <c r="N113" s="522"/>
      <c r="O113" s="30"/>
      <c r="P113" s="30"/>
      <c r="Q113" s="30"/>
      <c r="R113" s="30"/>
      <c r="S113" s="30"/>
      <c r="T113" s="30"/>
      <c r="U113" s="30"/>
      <c r="V113" s="30"/>
      <c r="W113" s="30"/>
      <c r="X113" s="30"/>
      <c r="Y113" s="30"/>
      <c r="Z113" s="30"/>
      <c r="AA113" s="30"/>
      <c r="AB113" s="30"/>
      <c r="AC113" s="30"/>
    </row>
    <row r="114" spans="1:29" ht="51" customHeight="1">
      <c r="A114" s="520"/>
      <c r="B114" s="520"/>
      <c r="C114" s="520"/>
      <c r="D114" s="520"/>
      <c r="E114" s="520"/>
      <c r="F114" s="520"/>
      <c r="G114" s="520"/>
      <c r="H114" s="48" t="s">
        <v>0</v>
      </c>
      <c r="I114" s="49">
        <v>0</v>
      </c>
      <c r="J114" s="522"/>
      <c r="K114" s="523"/>
      <c r="L114" s="523"/>
      <c r="M114" s="523"/>
      <c r="N114" s="522"/>
      <c r="O114" s="30"/>
      <c r="P114" s="30"/>
      <c r="Q114" s="30"/>
      <c r="R114" s="30"/>
      <c r="S114" s="30"/>
      <c r="T114" s="30"/>
      <c r="U114" s="30"/>
      <c r="V114" s="30"/>
      <c r="W114" s="30"/>
      <c r="X114" s="30"/>
      <c r="Y114" s="30"/>
      <c r="Z114" s="30"/>
      <c r="AA114" s="30"/>
      <c r="AB114" s="30"/>
      <c r="AC114" s="30"/>
    </row>
    <row r="115" spans="1:29" ht="59.25" customHeight="1">
      <c r="A115" s="519" t="s">
        <v>82</v>
      </c>
      <c r="B115" s="524" t="s">
        <v>83</v>
      </c>
      <c r="C115" s="520"/>
      <c r="D115" s="520"/>
      <c r="E115" s="519" t="s">
        <v>34</v>
      </c>
      <c r="F115" s="520"/>
      <c r="G115" s="520"/>
      <c r="H115" s="48" t="s">
        <v>1</v>
      </c>
      <c r="I115" s="49">
        <v>1</v>
      </c>
      <c r="J115" s="522"/>
      <c r="K115" s="523"/>
      <c r="L115" s="523"/>
      <c r="M115" s="523"/>
      <c r="N115" s="522"/>
      <c r="O115" s="30"/>
      <c r="P115" s="30"/>
      <c r="Q115" s="30"/>
      <c r="R115" s="30"/>
      <c r="S115" s="30"/>
      <c r="T115" s="30"/>
      <c r="U115" s="30"/>
      <c r="V115" s="30"/>
      <c r="W115" s="30"/>
      <c r="X115" s="30"/>
      <c r="Y115" s="30"/>
      <c r="Z115" s="30"/>
      <c r="AA115" s="30"/>
      <c r="AB115" s="30"/>
      <c r="AC115" s="30"/>
    </row>
    <row r="116" spans="1:29" ht="59.25" customHeight="1">
      <c r="A116" s="520"/>
      <c r="B116" s="520"/>
      <c r="C116" s="520"/>
      <c r="D116" s="520"/>
      <c r="E116" s="520"/>
      <c r="F116" s="520"/>
      <c r="G116" s="520"/>
      <c r="H116" s="48" t="s">
        <v>0</v>
      </c>
      <c r="I116" s="49">
        <v>0</v>
      </c>
      <c r="J116" s="522"/>
      <c r="K116" s="523"/>
      <c r="L116" s="523"/>
      <c r="M116" s="523"/>
      <c r="N116" s="522"/>
      <c r="O116" s="30"/>
      <c r="P116" s="30"/>
      <c r="Q116" s="30"/>
      <c r="R116" s="30"/>
      <c r="S116" s="30"/>
      <c r="T116" s="30"/>
      <c r="U116" s="30"/>
      <c r="V116" s="30"/>
      <c r="W116" s="30"/>
      <c r="X116" s="30"/>
      <c r="Y116" s="30"/>
      <c r="Z116" s="30"/>
      <c r="AA116" s="30"/>
      <c r="AB116" s="30"/>
      <c r="AC116" s="30"/>
    </row>
    <row r="117" spans="1:29" ht="51" customHeight="1">
      <c r="A117" s="519" t="s">
        <v>82</v>
      </c>
      <c r="B117" s="519" t="s">
        <v>81</v>
      </c>
      <c r="C117" s="520"/>
      <c r="D117" s="520"/>
      <c r="E117" s="519" t="s">
        <v>34</v>
      </c>
      <c r="F117" s="520"/>
      <c r="G117" s="520"/>
      <c r="H117" s="48" t="s">
        <v>1</v>
      </c>
      <c r="I117" s="47">
        <v>1</v>
      </c>
      <c r="J117" s="522"/>
      <c r="K117" s="523"/>
      <c r="L117" s="523"/>
      <c r="M117" s="523"/>
      <c r="N117" s="522"/>
      <c r="O117" s="30"/>
      <c r="P117" s="30"/>
      <c r="Q117" s="30"/>
      <c r="R117" s="30"/>
      <c r="S117" s="30"/>
      <c r="T117" s="30"/>
      <c r="U117" s="30"/>
      <c r="V117" s="30"/>
      <c r="W117" s="30"/>
      <c r="X117" s="30"/>
      <c r="Y117" s="30"/>
      <c r="Z117" s="30"/>
      <c r="AA117" s="30"/>
      <c r="AB117" s="30"/>
      <c r="AC117" s="30"/>
    </row>
    <row r="118" spans="1:29" ht="51" customHeight="1">
      <c r="A118" s="520"/>
      <c r="B118" s="520"/>
      <c r="C118" s="520"/>
      <c r="D118" s="520"/>
      <c r="E118" s="520"/>
      <c r="F118" s="520"/>
      <c r="G118" s="520"/>
      <c r="H118" s="48" t="s">
        <v>0</v>
      </c>
      <c r="I118" s="47">
        <v>1</v>
      </c>
      <c r="J118" s="522"/>
      <c r="K118" s="523"/>
      <c r="L118" s="523"/>
      <c r="M118" s="523"/>
      <c r="N118" s="522"/>
      <c r="O118" s="30"/>
      <c r="P118" s="30"/>
      <c r="Q118" s="30"/>
      <c r="R118" s="30"/>
      <c r="S118" s="30"/>
      <c r="T118" s="30"/>
      <c r="U118" s="30"/>
      <c r="V118" s="30"/>
      <c r="W118" s="30"/>
      <c r="X118" s="30"/>
      <c r="Y118" s="30"/>
      <c r="Z118" s="30"/>
      <c r="AA118" s="30"/>
      <c r="AB118" s="30"/>
      <c r="AC118" s="30"/>
    </row>
    <row r="119" spans="1:29" ht="45" customHeight="1">
      <c r="A119" s="527" t="s">
        <v>316</v>
      </c>
      <c r="B119" s="527"/>
      <c r="C119" s="527"/>
      <c r="D119" s="527"/>
      <c r="E119" s="527"/>
      <c r="F119" s="527"/>
      <c r="G119" s="527"/>
      <c r="H119" s="527"/>
      <c r="I119" s="527"/>
      <c r="J119" s="527"/>
      <c r="K119" s="527"/>
      <c r="L119" s="527"/>
      <c r="M119" s="527"/>
      <c r="N119" s="527"/>
      <c r="O119" s="30"/>
      <c r="P119" s="30"/>
      <c r="Q119" s="30"/>
      <c r="R119" s="30"/>
      <c r="S119" s="30"/>
      <c r="T119" s="30"/>
      <c r="U119" s="30"/>
      <c r="V119" s="30"/>
      <c r="W119" s="30"/>
      <c r="X119" s="30"/>
      <c r="Y119" s="30"/>
      <c r="Z119" s="30"/>
      <c r="AA119" s="30"/>
      <c r="AB119" s="30"/>
      <c r="AC119" s="30"/>
    </row>
    <row r="120" spans="1:29" ht="15.75">
      <c r="O120" s="30"/>
      <c r="P120" s="30"/>
      <c r="Q120" s="30"/>
      <c r="R120" s="30"/>
      <c r="S120" s="30"/>
      <c r="T120" s="30"/>
      <c r="U120" s="30"/>
      <c r="V120" s="30"/>
      <c r="W120" s="30"/>
      <c r="X120" s="30"/>
      <c r="Y120" s="30"/>
      <c r="Z120" s="30"/>
      <c r="AA120" s="30"/>
      <c r="AB120" s="30"/>
      <c r="AC120" s="30"/>
    </row>
    <row r="121" spans="1:29" ht="15.75">
      <c r="O121" s="30"/>
      <c r="P121" s="30"/>
      <c r="Q121" s="30"/>
      <c r="R121" s="30"/>
      <c r="S121" s="30"/>
      <c r="T121" s="30"/>
      <c r="U121" s="30"/>
      <c r="V121" s="30"/>
      <c r="W121" s="30"/>
      <c r="X121" s="30"/>
      <c r="Y121" s="30"/>
      <c r="Z121" s="30"/>
      <c r="AA121" s="30"/>
      <c r="AB121" s="30"/>
      <c r="AC121" s="30"/>
    </row>
    <row r="122" spans="1:29" ht="15.75">
      <c r="O122" s="30"/>
      <c r="P122" s="30"/>
      <c r="Q122" s="30"/>
      <c r="R122" s="30"/>
      <c r="S122" s="30"/>
      <c r="T122" s="30"/>
      <c r="U122" s="30"/>
      <c r="V122" s="30"/>
      <c r="W122" s="30"/>
      <c r="X122" s="30"/>
      <c r="Y122" s="30"/>
      <c r="Z122" s="30"/>
      <c r="AA122" s="30"/>
      <c r="AB122" s="30"/>
      <c r="AC122" s="30"/>
    </row>
    <row r="123" spans="1:29" ht="15.75">
      <c r="O123" s="30"/>
      <c r="P123" s="30"/>
      <c r="Q123" s="30"/>
      <c r="R123" s="30"/>
      <c r="S123" s="30"/>
      <c r="T123" s="30"/>
      <c r="U123" s="30"/>
      <c r="V123" s="30"/>
      <c r="W123" s="30"/>
      <c r="X123" s="30"/>
      <c r="Y123" s="30"/>
      <c r="Z123" s="30"/>
      <c r="AA123" s="30"/>
      <c r="AB123" s="30"/>
      <c r="AC123" s="30"/>
    </row>
    <row r="124" spans="1:29" ht="15.75">
      <c r="O124" s="30"/>
      <c r="P124" s="30"/>
      <c r="Q124" s="30"/>
      <c r="R124" s="30"/>
      <c r="S124" s="30"/>
      <c r="T124" s="30"/>
      <c r="U124" s="30"/>
      <c r="V124" s="30"/>
      <c r="W124" s="30"/>
      <c r="X124" s="30"/>
      <c r="Y124" s="30"/>
      <c r="Z124" s="30"/>
      <c r="AA124" s="30"/>
      <c r="AB124" s="30"/>
      <c r="AC124" s="30"/>
    </row>
    <row r="125" spans="1:29" ht="15.75">
      <c r="O125" s="30"/>
      <c r="P125" s="30"/>
      <c r="Q125" s="30"/>
      <c r="R125" s="30"/>
      <c r="S125" s="30"/>
      <c r="T125" s="30"/>
      <c r="U125" s="30"/>
      <c r="V125" s="30"/>
      <c r="W125" s="30"/>
      <c r="X125" s="30"/>
      <c r="Y125" s="30"/>
      <c r="Z125" s="30"/>
      <c r="AA125" s="30"/>
      <c r="AB125" s="30"/>
      <c r="AC125" s="30"/>
    </row>
    <row r="126" spans="1:29" ht="15.75">
      <c r="O126" s="30"/>
      <c r="P126" s="30"/>
      <c r="Q126" s="30"/>
      <c r="R126" s="30"/>
      <c r="S126" s="30"/>
      <c r="T126" s="30"/>
      <c r="U126" s="30"/>
      <c r="V126" s="30"/>
      <c r="W126" s="30"/>
      <c r="X126" s="30"/>
      <c r="Y126" s="30"/>
      <c r="Z126" s="30"/>
      <c r="AA126" s="30"/>
      <c r="AB126" s="30"/>
      <c r="AC126" s="30"/>
    </row>
  </sheetData>
  <mergeCells count="312">
    <mergeCell ref="A117:A118"/>
    <mergeCell ref="B117:D118"/>
    <mergeCell ref="E117:G118"/>
    <mergeCell ref="A119:N119"/>
    <mergeCell ref="A113:A114"/>
    <mergeCell ref="B113:D114"/>
    <mergeCell ref="E113:G114"/>
    <mergeCell ref="A115:A116"/>
    <mergeCell ref="B115:D116"/>
    <mergeCell ref="E115:G116"/>
    <mergeCell ref="A109:A110"/>
    <mergeCell ref="B109:D110"/>
    <mergeCell ref="E109:G110"/>
    <mergeCell ref="A111:A112"/>
    <mergeCell ref="B111:D112"/>
    <mergeCell ref="E111:G112"/>
    <mergeCell ref="A105:A106"/>
    <mergeCell ref="B105:D106"/>
    <mergeCell ref="E105:G106"/>
    <mergeCell ref="A107:A108"/>
    <mergeCell ref="B107:D108"/>
    <mergeCell ref="E107:G108"/>
    <mergeCell ref="A103:A104"/>
    <mergeCell ref="B103:D104"/>
    <mergeCell ref="E103:G104"/>
    <mergeCell ref="A95:A98"/>
    <mergeCell ref="B95:D96"/>
    <mergeCell ref="E95:G96"/>
    <mergeCell ref="B97:D98"/>
    <mergeCell ref="E97:G98"/>
    <mergeCell ref="A99:A100"/>
    <mergeCell ref="B99:D100"/>
    <mergeCell ref="E99:G100"/>
    <mergeCell ref="E91:G92"/>
    <mergeCell ref="B93:D94"/>
    <mergeCell ref="E93:G94"/>
    <mergeCell ref="A81:A82"/>
    <mergeCell ref="C81:C82"/>
    <mergeCell ref="B84:D84"/>
    <mergeCell ref="E84:H84"/>
    <mergeCell ref="A101:A102"/>
    <mergeCell ref="B101:D102"/>
    <mergeCell ref="E101:G102"/>
    <mergeCell ref="J84:N84"/>
    <mergeCell ref="A85:A94"/>
    <mergeCell ref="B85:D86"/>
    <mergeCell ref="E85:G86"/>
    <mergeCell ref="J85:N118"/>
    <mergeCell ref="B87:D88"/>
    <mergeCell ref="N77:N78"/>
    <mergeCell ref="A79:A80"/>
    <mergeCell ref="C79:C80"/>
    <mergeCell ref="J79:J80"/>
    <mergeCell ref="K79:K80"/>
    <mergeCell ref="L79:L80"/>
    <mergeCell ref="M79:M80"/>
    <mergeCell ref="N79:N80"/>
    <mergeCell ref="A77:A78"/>
    <mergeCell ref="C77:C78"/>
    <mergeCell ref="J77:J78"/>
    <mergeCell ref="K77:K78"/>
    <mergeCell ref="L77:L78"/>
    <mergeCell ref="M77:M78"/>
    <mergeCell ref="E87:G88"/>
    <mergeCell ref="B89:D90"/>
    <mergeCell ref="E89:G90"/>
    <mergeCell ref="B91:D92"/>
    <mergeCell ref="N73:N74"/>
    <mergeCell ref="A75:A76"/>
    <mergeCell ref="C75:C76"/>
    <mergeCell ref="J75:J76"/>
    <mergeCell ref="K75:K76"/>
    <mergeCell ref="L75:L76"/>
    <mergeCell ref="M75:M76"/>
    <mergeCell ref="N75:N76"/>
    <mergeCell ref="A73:A74"/>
    <mergeCell ref="C73:C74"/>
    <mergeCell ref="J73:J74"/>
    <mergeCell ref="K73:K74"/>
    <mergeCell ref="L73:L74"/>
    <mergeCell ref="M73:M74"/>
    <mergeCell ref="N69:N70"/>
    <mergeCell ref="A71:A72"/>
    <mergeCell ref="C71:C72"/>
    <mergeCell ref="J71:J72"/>
    <mergeCell ref="K71:K72"/>
    <mergeCell ref="L71:L72"/>
    <mergeCell ref="M71:M72"/>
    <mergeCell ref="N71:N72"/>
    <mergeCell ref="A69:A70"/>
    <mergeCell ref="C69:C70"/>
    <mergeCell ref="J69:J70"/>
    <mergeCell ref="K69:K70"/>
    <mergeCell ref="L69:L70"/>
    <mergeCell ref="M69:M70"/>
    <mergeCell ref="N65:N66"/>
    <mergeCell ref="A67:A68"/>
    <mergeCell ref="C67:C68"/>
    <mergeCell ref="J67:J68"/>
    <mergeCell ref="K67:K68"/>
    <mergeCell ref="L67:L68"/>
    <mergeCell ref="M67:M68"/>
    <mergeCell ref="N67:N68"/>
    <mergeCell ref="A65:A66"/>
    <mergeCell ref="C65:C66"/>
    <mergeCell ref="J65:J66"/>
    <mergeCell ref="K65:K66"/>
    <mergeCell ref="L65:L66"/>
    <mergeCell ref="M65:M66"/>
    <mergeCell ref="N61:N62"/>
    <mergeCell ref="A63:A64"/>
    <mergeCell ref="C63:C64"/>
    <mergeCell ref="J63:J64"/>
    <mergeCell ref="K63:K64"/>
    <mergeCell ref="L63:L64"/>
    <mergeCell ref="M63:M64"/>
    <mergeCell ref="N63:N64"/>
    <mergeCell ref="A61:A62"/>
    <mergeCell ref="C61:C62"/>
    <mergeCell ref="J61:J62"/>
    <mergeCell ref="K61:K62"/>
    <mergeCell ref="L61:L62"/>
    <mergeCell ref="M61:M62"/>
    <mergeCell ref="N57:N58"/>
    <mergeCell ref="A59:A60"/>
    <mergeCell ref="C59:C60"/>
    <mergeCell ref="J59:J60"/>
    <mergeCell ref="K59:K60"/>
    <mergeCell ref="L59:L60"/>
    <mergeCell ref="M59:M60"/>
    <mergeCell ref="N59:N60"/>
    <mergeCell ref="A57:A58"/>
    <mergeCell ref="C57:C58"/>
    <mergeCell ref="J57:J58"/>
    <mergeCell ref="K57:K58"/>
    <mergeCell ref="L57:L58"/>
    <mergeCell ref="M57:M58"/>
    <mergeCell ref="N53:N54"/>
    <mergeCell ref="A55:A56"/>
    <mergeCell ref="C55:C56"/>
    <mergeCell ref="J55:J56"/>
    <mergeCell ref="K55:K56"/>
    <mergeCell ref="L55:L56"/>
    <mergeCell ref="M55:M56"/>
    <mergeCell ref="N55:N56"/>
    <mergeCell ref="A53:A54"/>
    <mergeCell ref="C53:C54"/>
    <mergeCell ref="J53:J54"/>
    <mergeCell ref="K53:K54"/>
    <mergeCell ref="L53:L54"/>
    <mergeCell ref="M53:M54"/>
    <mergeCell ref="N49:N50"/>
    <mergeCell ref="A51:A52"/>
    <mergeCell ref="C51:C52"/>
    <mergeCell ref="J51:J52"/>
    <mergeCell ref="K51:K52"/>
    <mergeCell ref="L51:L52"/>
    <mergeCell ref="M51:M52"/>
    <mergeCell ref="N51:N52"/>
    <mergeCell ref="A49:A50"/>
    <mergeCell ref="C49:C50"/>
    <mergeCell ref="J49:J50"/>
    <mergeCell ref="K49:K50"/>
    <mergeCell ref="L49:L50"/>
    <mergeCell ref="M49:M50"/>
    <mergeCell ref="N45:N46"/>
    <mergeCell ref="A47:A48"/>
    <mergeCell ref="C47:C48"/>
    <mergeCell ref="J47:J48"/>
    <mergeCell ref="K47:K48"/>
    <mergeCell ref="L47:L48"/>
    <mergeCell ref="M47:M48"/>
    <mergeCell ref="N47:N48"/>
    <mergeCell ref="A45:A46"/>
    <mergeCell ref="C45:C46"/>
    <mergeCell ref="J45:J46"/>
    <mergeCell ref="K45:K46"/>
    <mergeCell ref="L45:L46"/>
    <mergeCell ref="M45:M46"/>
    <mergeCell ref="N41:N42"/>
    <mergeCell ref="A43:A44"/>
    <mergeCell ref="C43:C44"/>
    <mergeCell ref="J43:J44"/>
    <mergeCell ref="K43:K44"/>
    <mergeCell ref="L43:L44"/>
    <mergeCell ref="M43:M44"/>
    <mergeCell ref="N43:N44"/>
    <mergeCell ref="A41:A42"/>
    <mergeCell ref="C41:C42"/>
    <mergeCell ref="J41:J42"/>
    <mergeCell ref="K41:K42"/>
    <mergeCell ref="L41:L42"/>
    <mergeCell ref="M41:M42"/>
    <mergeCell ref="N37:N38"/>
    <mergeCell ref="A39:A40"/>
    <mergeCell ref="C39:C40"/>
    <mergeCell ref="J39:J40"/>
    <mergeCell ref="K39:K40"/>
    <mergeCell ref="L39:L40"/>
    <mergeCell ref="M39:M40"/>
    <mergeCell ref="N39:N40"/>
    <mergeCell ref="A37:A38"/>
    <mergeCell ref="C37:C38"/>
    <mergeCell ref="J37:J38"/>
    <mergeCell ref="K37:K38"/>
    <mergeCell ref="L37:L38"/>
    <mergeCell ref="M37:M38"/>
    <mergeCell ref="N33:N34"/>
    <mergeCell ref="A35:A36"/>
    <mergeCell ref="C35:C36"/>
    <mergeCell ref="J35:J36"/>
    <mergeCell ref="K35:K36"/>
    <mergeCell ref="L35:L36"/>
    <mergeCell ref="M35:M36"/>
    <mergeCell ref="N35:N36"/>
    <mergeCell ref="A33:A34"/>
    <mergeCell ref="C33:C34"/>
    <mergeCell ref="J33:J34"/>
    <mergeCell ref="K33:K34"/>
    <mergeCell ref="L33:L34"/>
    <mergeCell ref="M33:M34"/>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B12:F12"/>
    <mergeCell ref="K12:M12"/>
    <mergeCell ref="B13:F13"/>
    <mergeCell ref="K13:M13"/>
    <mergeCell ref="A5:N5"/>
    <mergeCell ref="A6:N6"/>
    <mergeCell ref="B7:N7"/>
    <mergeCell ref="B8:F8"/>
    <mergeCell ref="G8:I13"/>
    <mergeCell ref="J8:N8"/>
    <mergeCell ref="B9:F9"/>
    <mergeCell ref="K9:M9"/>
    <mergeCell ref="B10:F10"/>
    <mergeCell ref="K10:M10"/>
    <mergeCell ref="A1:A4"/>
    <mergeCell ref="B1:H2"/>
    <mergeCell ref="I1:L1"/>
    <mergeCell ref="M1:N4"/>
    <mergeCell ref="I2:L2"/>
    <mergeCell ref="B3:H4"/>
    <mergeCell ref="I3:L3"/>
    <mergeCell ref="I4:L4"/>
    <mergeCell ref="B11:F11"/>
    <mergeCell ref="K11:M11"/>
  </mergeCells>
  <pageMargins left="0.7" right="0.7" top="0.75" bottom="0.75" header="0.3" footer="0.3"/>
  <drawing r:id="rId1"/>
  <legacyDrawing r:id="rId2"/>
  <oleObjects>
    <mc:AlternateContent xmlns:mc="http://schemas.openxmlformats.org/markup-compatibility/2006">
      <mc:Choice Requires="x14">
        <oleObject shapeId="52225" r:id="rId3">
          <objectPr defaultSize="0" autoPict="0" r:id="rId4">
            <anchor moveWithCells="1" sizeWithCells="1">
              <from>
                <xdr:col>0</xdr:col>
                <xdr:colOff>581025</xdr:colOff>
                <xdr:row>0</xdr:row>
                <xdr:rowOff>38100</xdr:rowOff>
              </from>
              <to>
                <xdr:col>0</xdr:col>
                <xdr:colOff>3686175</xdr:colOff>
                <xdr:row>3</xdr:row>
                <xdr:rowOff>190500</xdr:rowOff>
              </to>
            </anchor>
          </objectPr>
        </oleObject>
      </mc:Choice>
      <mc:Fallback>
        <oleObject shapeId="52225"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P65"/>
  <sheetViews>
    <sheetView topLeftCell="F5" zoomScale="70" zoomScaleNormal="70" workbookViewId="0">
      <selection activeCell="R17" sqref="R17"/>
    </sheetView>
  </sheetViews>
  <sheetFormatPr baseColWidth="10" defaultColWidth="6.42578125" defaultRowHeight="15"/>
  <cols>
    <col min="1" max="1" width="71.140625" style="1" customWidth="1"/>
    <col min="2" max="2" width="10.28515625" style="1" customWidth="1"/>
    <col min="3" max="3" width="20.85546875" style="1" customWidth="1"/>
    <col min="4" max="4" width="10" style="1" customWidth="1"/>
    <col min="5" max="5" width="26" style="1" customWidth="1"/>
    <col min="6" max="6" width="24.85546875" style="1" customWidth="1"/>
    <col min="7" max="7" width="9.7109375" style="3" customWidth="1"/>
    <col min="8" max="8" width="15.85546875" style="1" bestFit="1" customWidth="1"/>
    <col min="9" max="9" width="11.85546875" style="1" bestFit="1" customWidth="1"/>
    <col min="10" max="10" width="15.140625" style="2" customWidth="1"/>
    <col min="11" max="11" width="20.42578125" style="2" customWidth="1"/>
    <col min="12" max="12" width="14.42578125" style="1" customWidth="1"/>
    <col min="13" max="13" width="18.28515625" style="1" customWidth="1"/>
    <col min="14" max="14" width="16.85546875" style="1" bestFit="1" customWidth="1"/>
    <col min="15" max="16384" width="6.42578125" style="1"/>
  </cols>
  <sheetData>
    <row r="1" spans="1:224" ht="37.5" customHeight="1">
      <c r="A1" s="437"/>
      <c r="B1" s="440" t="s">
        <v>36</v>
      </c>
      <c r="C1" s="441"/>
      <c r="D1" s="441"/>
      <c r="E1" s="441"/>
      <c r="F1" s="441"/>
      <c r="G1" s="441"/>
      <c r="H1" s="442"/>
      <c r="I1" s="446" t="s">
        <v>37</v>
      </c>
      <c r="J1" s="447"/>
      <c r="K1" s="447"/>
      <c r="L1" s="448"/>
      <c r="M1" s="449"/>
      <c r="N1" s="450"/>
    </row>
    <row r="2" spans="1:224" ht="37.5" customHeight="1">
      <c r="A2" s="438"/>
      <c r="B2" s="443"/>
      <c r="C2" s="444"/>
      <c r="D2" s="444"/>
      <c r="E2" s="444"/>
      <c r="F2" s="444"/>
      <c r="G2" s="444"/>
      <c r="H2" s="445"/>
      <c r="I2" s="446" t="s">
        <v>38</v>
      </c>
      <c r="J2" s="447"/>
      <c r="K2" s="447"/>
      <c r="L2" s="448"/>
      <c r="M2" s="451"/>
      <c r="N2" s="452"/>
    </row>
    <row r="3" spans="1:224" ht="33.75" customHeight="1">
      <c r="A3" s="438"/>
      <c r="B3" s="440" t="s">
        <v>39</v>
      </c>
      <c r="C3" s="441"/>
      <c r="D3" s="441"/>
      <c r="E3" s="441"/>
      <c r="F3" s="441"/>
      <c r="G3" s="441"/>
      <c r="H3" s="442"/>
      <c r="I3" s="446" t="s">
        <v>40</v>
      </c>
      <c r="J3" s="447"/>
      <c r="K3" s="447"/>
      <c r="L3" s="448"/>
      <c r="M3" s="451"/>
      <c r="N3" s="452"/>
    </row>
    <row r="4" spans="1:224" ht="38.25" customHeight="1">
      <c r="A4" s="439"/>
      <c r="B4" s="443"/>
      <c r="C4" s="444"/>
      <c r="D4" s="444"/>
      <c r="E4" s="444"/>
      <c r="F4" s="444"/>
      <c r="G4" s="444"/>
      <c r="H4" s="445"/>
      <c r="I4" s="446" t="s">
        <v>41</v>
      </c>
      <c r="J4" s="447"/>
      <c r="K4" s="447"/>
      <c r="L4" s="448"/>
      <c r="M4" s="453"/>
      <c r="N4" s="454"/>
    </row>
    <row r="5" spans="1:224">
      <c r="A5" s="467"/>
      <c r="B5" s="467"/>
      <c r="C5" s="467"/>
      <c r="D5" s="467"/>
      <c r="E5" s="467"/>
      <c r="F5" s="467"/>
      <c r="G5" s="467"/>
      <c r="H5" s="467"/>
      <c r="I5" s="467"/>
      <c r="J5" s="467"/>
      <c r="K5" s="467"/>
      <c r="L5" s="467"/>
      <c r="M5" s="467"/>
      <c r="N5" s="467"/>
    </row>
    <row r="6" spans="1:224" ht="15.75">
      <c r="A6" s="446" t="s">
        <v>148</v>
      </c>
      <c r="B6" s="447"/>
      <c r="C6" s="447"/>
      <c r="D6" s="447"/>
      <c r="E6" s="447"/>
      <c r="F6" s="447"/>
      <c r="G6" s="447"/>
      <c r="H6" s="447"/>
      <c r="I6" s="447"/>
      <c r="J6" s="447"/>
      <c r="K6" s="447"/>
      <c r="L6" s="447"/>
      <c r="M6" s="447"/>
      <c r="N6" s="448"/>
    </row>
    <row r="7" spans="1:224" ht="15.75">
      <c r="A7" s="17" t="s">
        <v>286</v>
      </c>
      <c r="B7" s="349" t="s">
        <v>554</v>
      </c>
      <c r="C7" s="349"/>
      <c r="D7" s="349"/>
      <c r="E7" s="349"/>
      <c r="F7" s="349"/>
      <c r="G7" s="349"/>
      <c r="H7" s="349"/>
      <c r="I7" s="349"/>
      <c r="J7" s="349"/>
      <c r="K7" s="349"/>
      <c r="L7" s="349"/>
      <c r="M7" s="349"/>
      <c r="N7" s="349"/>
    </row>
    <row r="8" spans="1:224" ht="15.75">
      <c r="A8" s="18" t="s">
        <v>32</v>
      </c>
      <c r="B8" s="468" t="s">
        <v>33</v>
      </c>
      <c r="C8" s="469"/>
      <c r="D8" s="469"/>
      <c r="E8" s="469"/>
      <c r="F8" s="470"/>
      <c r="G8" s="471" t="s">
        <v>149</v>
      </c>
      <c r="H8" s="472"/>
      <c r="I8" s="473"/>
      <c r="J8" s="480" t="s">
        <v>31</v>
      </c>
      <c r="K8" s="481"/>
      <c r="L8" s="481"/>
      <c r="M8" s="481"/>
      <c r="N8" s="482"/>
    </row>
    <row r="9" spans="1:224" ht="15.75">
      <c r="A9" s="20" t="s">
        <v>30</v>
      </c>
      <c r="B9" s="456" t="s">
        <v>145</v>
      </c>
      <c r="C9" s="469"/>
      <c r="D9" s="469"/>
      <c r="E9" s="469"/>
      <c r="F9" s="470"/>
      <c r="G9" s="474"/>
      <c r="H9" s="475"/>
      <c r="I9" s="476"/>
      <c r="J9" s="238" t="s">
        <v>29</v>
      </c>
      <c r="K9" s="361" t="s">
        <v>28</v>
      </c>
      <c r="L9" s="361"/>
      <c r="M9" s="361"/>
      <c r="N9" s="238" t="s">
        <v>27</v>
      </c>
    </row>
    <row r="10" spans="1:224" ht="15.75">
      <c r="A10" s="21" t="s">
        <v>26</v>
      </c>
      <c r="B10" s="455" t="s">
        <v>144</v>
      </c>
      <c r="C10" s="456"/>
      <c r="D10" s="456"/>
      <c r="E10" s="456"/>
      <c r="F10" s="457"/>
      <c r="G10" s="474"/>
      <c r="H10" s="475"/>
      <c r="I10" s="476"/>
      <c r="J10" s="22"/>
      <c r="K10" s="483"/>
      <c r="L10" s="484"/>
      <c r="M10" s="485"/>
      <c r="N10" s="23"/>
    </row>
    <row r="11" spans="1:224" ht="15.75">
      <c r="A11" s="24" t="s">
        <v>25</v>
      </c>
      <c r="B11" s="455" t="s">
        <v>150</v>
      </c>
      <c r="C11" s="456"/>
      <c r="D11" s="456"/>
      <c r="E11" s="456"/>
      <c r="F11" s="457"/>
      <c r="G11" s="474"/>
      <c r="H11" s="475"/>
      <c r="I11" s="476"/>
      <c r="J11" s="235"/>
      <c r="K11" s="458"/>
      <c r="L11" s="459"/>
      <c r="M11" s="460"/>
      <c r="N11" s="25"/>
    </row>
    <row r="12" spans="1:224" ht="15.75">
      <c r="A12" s="31" t="s">
        <v>24</v>
      </c>
      <c r="B12" s="461">
        <v>2020730010056</v>
      </c>
      <c r="C12" s="462"/>
      <c r="D12" s="462"/>
      <c r="E12" s="462"/>
      <c r="F12" s="463"/>
      <c r="G12" s="474"/>
      <c r="H12" s="475"/>
      <c r="I12" s="476"/>
      <c r="J12" s="26"/>
      <c r="K12" s="464"/>
      <c r="L12" s="465"/>
      <c r="M12" s="466"/>
      <c r="N12" s="27"/>
    </row>
    <row r="13" spans="1:224" ht="30.75">
      <c r="A13" s="43" t="s">
        <v>197</v>
      </c>
      <c r="B13" s="528" t="s">
        <v>151</v>
      </c>
      <c r="C13" s="529"/>
      <c r="D13" s="529"/>
      <c r="E13" s="529"/>
      <c r="F13" s="530"/>
      <c r="G13" s="477"/>
      <c r="H13" s="478"/>
      <c r="I13" s="479"/>
      <c r="J13" s="239"/>
      <c r="K13" s="464"/>
      <c r="L13" s="465"/>
      <c r="M13" s="466"/>
      <c r="N13" s="28"/>
    </row>
    <row r="14" spans="1:224" ht="15.75">
      <c r="A14" s="364" t="s">
        <v>23</v>
      </c>
      <c r="B14" s="370" t="s">
        <v>22</v>
      </c>
      <c r="C14" s="362" t="s">
        <v>21</v>
      </c>
      <c r="D14" s="362" t="s">
        <v>20</v>
      </c>
      <c r="E14" s="362" t="s">
        <v>19</v>
      </c>
      <c r="F14" s="494" t="s">
        <v>200</v>
      </c>
      <c r="G14" s="495"/>
      <c r="H14" s="495"/>
      <c r="I14" s="496"/>
      <c r="J14" s="362" t="s">
        <v>17</v>
      </c>
      <c r="K14" s="362"/>
      <c r="L14" s="363" t="s">
        <v>16</v>
      </c>
      <c r="M14" s="363"/>
      <c r="N14" s="36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row>
    <row r="15" spans="1:224">
      <c r="A15" s="364"/>
      <c r="B15" s="362"/>
      <c r="C15" s="362"/>
      <c r="D15" s="362"/>
      <c r="E15" s="362"/>
      <c r="F15" s="497"/>
      <c r="G15" s="498"/>
      <c r="H15" s="498"/>
      <c r="I15" s="499"/>
      <c r="J15" s="362"/>
      <c r="K15" s="362"/>
      <c r="L15" s="362" t="s">
        <v>15</v>
      </c>
      <c r="M15" s="362" t="s">
        <v>14</v>
      </c>
      <c r="N15" s="364" t="s">
        <v>13</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row>
    <row r="16" spans="1:224" ht="20.25" customHeight="1">
      <c r="A16" s="364"/>
      <c r="B16" s="362"/>
      <c r="C16" s="362"/>
      <c r="D16" s="362"/>
      <c r="E16" s="362"/>
      <c r="F16" s="236" t="s">
        <v>12</v>
      </c>
      <c r="G16" s="236" t="s">
        <v>11</v>
      </c>
      <c r="H16" s="236" t="s">
        <v>10</v>
      </c>
      <c r="I16" s="6" t="s">
        <v>9</v>
      </c>
      <c r="J16" s="236" t="s">
        <v>8</v>
      </c>
      <c r="K16" s="236" t="s">
        <v>7</v>
      </c>
      <c r="L16" s="362"/>
      <c r="M16" s="362"/>
      <c r="N16" s="364"/>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row>
    <row r="17" spans="1:14" s="249" customFormat="1" ht="27" customHeight="1">
      <c r="A17" s="531" t="s">
        <v>152</v>
      </c>
      <c r="B17" s="246" t="s">
        <v>1</v>
      </c>
      <c r="C17" s="532" t="s">
        <v>153</v>
      </c>
      <c r="D17" s="247">
        <v>1</v>
      </c>
      <c r="E17" s="248">
        <f t="shared" ref="E17:E48" si="0">SUM(F17:I17)</f>
        <v>200000000</v>
      </c>
      <c r="F17" s="248">
        <v>200000000</v>
      </c>
      <c r="G17" s="248">
        <v>0</v>
      </c>
      <c r="H17" s="248">
        <v>0</v>
      </c>
      <c r="I17" s="248">
        <v>0</v>
      </c>
      <c r="J17" s="492">
        <v>45311</v>
      </c>
      <c r="K17" s="492">
        <v>45473</v>
      </c>
      <c r="L17" s="493">
        <f>D18/D17</f>
        <v>0</v>
      </c>
      <c r="M17" s="493">
        <f>E18/E17</f>
        <v>0.99950000000000006</v>
      </c>
      <c r="N17" s="533">
        <f>L17*L17/M17</f>
        <v>0</v>
      </c>
    </row>
    <row r="18" spans="1:14" s="249" customFormat="1" ht="27" customHeight="1">
      <c r="A18" s="531"/>
      <c r="B18" s="246" t="s">
        <v>0</v>
      </c>
      <c r="C18" s="532"/>
      <c r="D18" s="250">
        <v>0</v>
      </c>
      <c r="E18" s="248">
        <f t="shared" si="0"/>
        <v>199900000</v>
      </c>
      <c r="F18" s="248">
        <f>18500000+89800000+91600000</f>
        <v>199900000</v>
      </c>
      <c r="G18" s="248">
        <v>0</v>
      </c>
      <c r="H18" s="248">
        <v>0</v>
      </c>
      <c r="I18" s="248">
        <v>0</v>
      </c>
      <c r="J18" s="492"/>
      <c r="K18" s="492"/>
      <c r="L18" s="493"/>
      <c r="M18" s="493"/>
      <c r="N18" s="533"/>
    </row>
    <row r="19" spans="1:14" s="249" customFormat="1" ht="27" customHeight="1">
      <c r="A19" s="531" t="s">
        <v>317</v>
      </c>
      <c r="B19" s="246" t="s">
        <v>1</v>
      </c>
      <c r="C19" s="532" t="s">
        <v>154</v>
      </c>
      <c r="D19" s="250">
        <v>2</v>
      </c>
      <c r="E19" s="248">
        <f t="shared" si="0"/>
        <v>21000000</v>
      </c>
      <c r="F19" s="248">
        <v>21000000</v>
      </c>
      <c r="G19" s="248">
        <v>0</v>
      </c>
      <c r="H19" s="248">
        <v>0</v>
      </c>
      <c r="I19" s="248">
        <v>0</v>
      </c>
      <c r="J19" s="492">
        <v>45311</v>
      </c>
      <c r="K19" s="492">
        <v>45473</v>
      </c>
      <c r="L19" s="493">
        <f t="shared" ref="L19:M19" si="1">D20/D19</f>
        <v>0</v>
      </c>
      <c r="M19" s="493">
        <f t="shared" si="1"/>
        <v>1</v>
      </c>
      <c r="N19" s="533">
        <f>L19*L19/M19</f>
        <v>0</v>
      </c>
    </row>
    <row r="20" spans="1:14" s="249" customFormat="1" ht="27" customHeight="1">
      <c r="A20" s="531"/>
      <c r="B20" s="246" t="s">
        <v>0</v>
      </c>
      <c r="C20" s="532"/>
      <c r="D20" s="250">
        <v>0</v>
      </c>
      <c r="E20" s="248">
        <f t="shared" si="0"/>
        <v>21000000</v>
      </c>
      <c r="F20" s="248">
        <v>21000000</v>
      </c>
      <c r="G20" s="248">
        <v>0</v>
      </c>
      <c r="H20" s="248">
        <v>0</v>
      </c>
      <c r="I20" s="248">
        <v>0</v>
      </c>
      <c r="J20" s="492"/>
      <c r="K20" s="492"/>
      <c r="L20" s="493"/>
      <c r="M20" s="493"/>
      <c r="N20" s="533"/>
    </row>
    <row r="21" spans="1:14" s="249" customFormat="1" ht="27" customHeight="1">
      <c r="A21" s="531" t="s">
        <v>186</v>
      </c>
      <c r="B21" s="246" t="s">
        <v>1</v>
      </c>
      <c r="C21" s="532" t="s">
        <v>154</v>
      </c>
      <c r="D21" s="250">
        <v>30</v>
      </c>
      <c r="E21" s="248">
        <f t="shared" si="0"/>
        <v>59000000</v>
      </c>
      <c r="F21" s="248">
        <v>59000000</v>
      </c>
      <c r="G21" s="248">
        <v>0</v>
      </c>
      <c r="H21" s="248">
        <v>0</v>
      </c>
      <c r="I21" s="248">
        <v>0</v>
      </c>
      <c r="J21" s="492">
        <v>45311</v>
      </c>
      <c r="K21" s="492">
        <v>45473</v>
      </c>
      <c r="L21" s="493">
        <f t="shared" ref="L21:M21" si="2">D22/D21</f>
        <v>0</v>
      </c>
      <c r="M21" s="493">
        <f t="shared" si="2"/>
        <v>0.9</v>
      </c>
      <c r="N21" s="533">
        <v>0</v>
      </c>
    </row>
    <row r="22" spans="1:14" s="249" customFormat="1" ht="27" customHeight="1">
      <c r="A22" s="531"/>
      <c r="B22" s="246" t="s">
        <v>0</v>
      </c>
      <c r="C22" s="532"/>
      <c r="D22" s="250">
        <v>0</v>
      </c>
      <c r="E22" s="248">
        <f t="shared" si="0"/>
        <v>53100000</v>
      </c>
      <c r="F22" s="248">
        <v>53100000</v>
      </c>
      <c r="G22" s="248">
        <v>0</v>
      </c>
      <c r="H22" s="248">
        <v>0</v>
      </c>
      <c r="I22" s="248">
        <v>0</v>
      </c>
      <c r="J22" s="492"/>
      <c r="K22" s="492"/>
      <c r="L22" s="493"/>
      <c r="M22" s="493"/>
      <c r="N22" s="533"/>
    </row>
    <row r="23" spans="1:14" s="249" customFormat="1" ht="23.25" customHeight="1">
      <c r="A23" s="531" t="s">
        <v>155</v>
      </c>
      <c r="B23" s="246" t="s">
        <v>1</v>
      </c>
      <c r="C23" s="532" t="s">
        <v>154</v>
      </c>
      <c r="D23" s="250">
        <v>30</v>
      </c>
      <c r="E23" s="248">
        <f t="shared" si="0"/>
        <v>70000000</v>
      </c>
      <c r="F23" s="248">
        <v>70000000</v>
      </c>
      <c r="G23" s="248">
        <v>0</v>
      </c>
      <c r="H23" s="248">
        <v>0</v>
      </c>
      <c r="I23" s="248">
        <v>0</v>
      </c>
      <c r="J23" s="492">
        <v>45311</v>
      </c>
      <c r="K23" s="492">
        <v>45473</v>
      </c>
      <c r="L23" s="493">
        <f t="shared" ref="L23:M23" si="3">D24/D23</f>
        <v>0</v>
      </c>
      <c r="M23" s="493">
        <f t="shared" si="3"/>
        <v>0</v>
      </c>
      <c r="N23" s="533">
        <v>0</v>
      </c>
    </row>
    <row r="24" spans="1:14" s="249" customFormat="1" ht="23.25" customHeight="1">
      <c r="A24" s="531"/>
      <c r="B24" s="246" t="s">
        <v>0</v>
      </c>
      <c r="C24" s="532"/>
      <c r="D24" s="250">
        <v>0</v>
      </c>
      <c r="E24" s="248">
        <f t="shared" si="0"/>
        <v>0</v>
      </c>
      <c r="F24" s="248">
        <v>0</v>
      </c>
      <c r="G24" s="248">
        <v>0</v>
      </c>
      <c r="H24" s="248">
        <v>0</v>
      </c>
      <c r="I24" s="248">
        <v>0</v>
      </c>
      <c r="J24" s="492"/>
      <c r="K24" s="492"/>
      <c r="L24" s="493"/>
      <c r="M24" s="493"/>
      <c r="N24" s="533"/>
    </row>
    <row r="25" spans="1:14" s="249" customFormat="1" ht="15.75" customHeight="1">
      <c r="A25" s="531" t="s">
        <v>318</v>
      </c>
      <c r="B25" s="246" t="s">
        <v>1</v>
      </c>
      <c r="C25" s="532" t="s">
        <v>156</v>
      </c>
      <c r="D25" s="251">
        <v>1</v>
      </c>
      <c r="E25" s="248">
        <f t="shared" si="0"/>
        <v>100000000</v>
      </c>
      <c r="F25" s="248">
        <v>100000000</v>
      </c>
      <c r="G25" s="248">
        <v>0</v>
      </c>
      <c r="H25" s="248">
        <v>0</v>
      </c>
      <c r="I25" s="248">
        <v>0</v>
      </c>
      <c r="J25" s="492">
        <v>45311</v>
      </c>
      <c r="K25" s="492">
        <v>45473</v>
      </c>
      <c r="L25" s="493">
        <f t="shared" ref="L25:M25" si="4">D26/D25</f>
        <v>0</v>
      </c>
      <c r="M25" s="493">
        <f t="shared" si="4"/>
        <v>0.93100000000000005</v>
      </c>
      <c r="N25" s="533">
        <f t="shared" ref="N25" si="5">L25*L25/M25</f>
        <v>0</v>
      </c>
    </row>
    <row r="26" spans="1:14" s="249" customFormat="1" ht="15.75">
      <c r="A26" s="531"/>
      <c r="B26" s="246" t="s">
        <v>0</v>
      </c>
      <c r="C26" s="532"/>
      <c r="D26" s="251">
        <v>0</v>
      </c>
      <c r="E26" s="248">
        <f t="shared" si="0"/>
        <v>93100000</v>
      </c>
      <c r="F26" s="248">
        <f>9100000+84000000</f>
        <v>93100000</v>
      </c>
      <c r="G26" s="248">
        <v>0</v>
      </c>
      <c r="H26" s="248">
        <v>0</v>
      </c>
      <c r="I26" s="248">
        <v>0</v>
      </c>
      <c r="J26" s="492"/>
      <c r="K26" s="492"/>
      <c r="L26" s="493"/>
      <c r="M26" s="493"/>
      <c r="N26" s="533"/>
    </row>
    <row r="27" spans="1:14" s="249" customFormat="1" ht="40.5" customHeight="1">
      <c r="A27" s="531" t="s">
        <v>199</v>
      </c>
      <c r="B27" s="246" t="s">
        <v>1</v>
      </c>
      <c r="C27" s="532" t="s">
        <v>276</v>
      </c>
      <c r="D27" s="250">
        <v>1</v>
      </c>
      <c r="E27" s="248">
        <f t="shared" si="0"/>
        <v>169400000</v>
      </c>
      <c r="F27" s="248">
        <v>169400000</v>
      </c>
      <c r="G27" s="248">
        <v>0</v>
      </c>
      <c r="H27" s="248">
        <v>0</v>
      </c>
      <c r="I27" s="248">
        <v>0</v>
      </c>
      <c r="J27" s="492">
        <v>45311</v>
      </c>
      <c r="K27" s="492">
        <v>45473</v>
      </c>
      <c r="L27" s="493">
        <f t="shared" ref="L27:M27" si="6">D28/D27</f>
        <v>0</v>
      </c>
      <c r="M27" s="493">
        <f t="shared" si="6"/>
        <v>0</v>
      </c>
      <c r="N27" s="533">
        <v>0</v>
      </c>
    </row>
    <row r="28" spans="1:14" s="249" customFormat="1" ht="40.5" customHeight="1">
      <c r="A28" s="531"/>
      <c r="B28" s="246" t="s">
        <v>0</v>
      </c>
      <c r="C28" s="532"/>
      <c r="D28" s="250">
        <v>0</v>
      </c>
      <c r="E28" s="248">
        <f t="shared" si="0"/>
        <v>0</v>
      </c>
      <c r="F28" s="248">
        <v>0</v>
      </c>
      <c r="G28" s="248">
        <v>0</v>
      </c>
      <c r="H28" s="248">
        <v>0</v>
      </c>
      <c r="I28" s="248">
        <v>0</v>
      </c>
      <c r="J28" s="492"/>
      <c r="K28" s="492"/>
      <c r="L28" s="493"/>
      <c r="M28" s="493"/>
      <c r="N28" s="533"/>
    </row>
    <row r="29" spans="1:14" s="249" customFormat="1" ht="15.75">
      <c r="A29" s="531" t="s">
        <v>157</v>
      </c>
      <c r="B29" s="246" t="s">
        <v>1</v>
      </c>
      <c r="C29" s="532" t="s">
        <v>183</v>
      </c>
      <c r="D29" s="250">
        <v>20</v>
      </c>
      <c r="E29" s="248">
        <f t="shared" si="0"/>
        <v>200000000</v>
      </c>
      <c r="F29" s="248">
        <v>200000000</v>
      </c>
      <c r="G29" s="248">
        <v>0</v>
      </c>
      <c r="H29" s="248">
        <v>0</v>
      </c>
      <c r="I29" s="248">
        <v>0</v>
      </c>
      <c r="J29" s="492">
        <v>45311</v>
      </c>
      <c r="K29" s="492">
        <v>45473</v>
      </c>
      <c r="L29" s="493">
        <f t="shared" ref="L29:M29" si="7">D30/D29</f>
        <v>0</v>
      </c>
      <c r="M29" s="493">
        <f t="shared" si="7"/>
        <v>0</v>
      </c>
      <c r="N29" s="533">
        <v>0</v>
      </c>
    </row>
    <row r="30" spans="1:14" s="249" customFormat="1" ht="15.75">
      <c r="A30" s="531"/>
      <c r="B30" s="246" t="s">
        <v>0</v>
      </c>
      <c r="C30" s="532"/>
      <c r="D30" s="250">
        <v>0</v>
      </c>
      <c r="E30" s="248">
        <f t="shared" si="0"/>
        <v>0</v>
      </c>
      <c r="F30" s="248">
        <v>0</v>
      </c>
      <c r="G30" s="248">
        <v>0</v>
      </c>
      <c r="H30" s="248">
        <v>0</v>
      </c>
      <c r="I30" s="248">
        <v>0</v>
      </c>
      <c r="J30" s="492"/>
      <c r="K30" s="492"/>
      <c r="L30" s="493"/>
      <c r="M30" s="493"/>
      <c r="N30" s="533"/>
    </row>
    <row r="31" spans="1:14" s="249" customFormat="1" ht="26.25" customHeight="1">
      <c r="A31" s="534" t="s">
        <v>158</v>
      </c>
      <c r="B31" s="246" t="s">
        <v>1</v>
      </c>
      <c r="C31" s="532" t="s">
        <v>198</v>
      </c>
      <c r="D31" s="251">
        <v>1</v>
      </c>
      <c r="E31" s="248">
        <f t="shared" si="0"/>
        <v>50000000</v>
      </c>
      <c r="F31" s="248">
        <v>50000000</v>
      </c>
      <c r="G31" s="248">
        <v>0</v>
      </c>
      <c r="H31" s="248">
        <v>0</v>
      </c>
      <c r="I31" s="248">
        <v>0</v>
      </c>
      <c r="J31" s="492">
        <v>45311</v>
      </c>
      <c r="K31" s="492">
        <v>45473</v>
      </c>
      <c r="L31" s="493">
        <f t="shared" ref="L31:M31" si="8">D32/D31</f>
        <v>0</v>
      </c>
      <c r="M31" s="493">
        <f t="shared" si="8"/>
        <v>0.5</v>
      </c>
      <c r="N31" s="535">
        <f t="shared" ref="N31" si="9">L31*L31/M31</f>
        <v>0</v>
      </c>
    </row>
    <row r="32" spans="1:14" s="249" customFormat="1" ht="26.25" customHeight="1">
      <c r="A32" s="534"/>
      <c r="B32" s="246" t="s">
        <v>0</v>
      </c>
      <c r="C32" s="532"/>
      <c r="D32" s="252">
        <v>0</v>
      </c>
      <c r="E32" s="248">
        <f t="shared" si="0"/>
        <v>25000000</v>
      </c>
      <c r="F32" s="248">
        <v>25000000</v>
      </c>
      <c r="G32" s="248">
        <v>0</v>
      </c>
      <c r="H32" s="248">
        <v>0</v>
      </c>
      <c r="I32" s="248">
        <v>0</v>
      </c>
      <c r="J32" s="492"/>
      <c r="K32" s="492"/>
      <c r="L32" s="493"/>
      <c r="M32" s="493"/>
      <c r="N32" s="535"/>
    </row>
    <row r="33" spans="1:14" s="249" customFormat="1" ht="36" customHeight="1">
      <c r="A33" s="534" t="s">
        <v>159</v>
      </c>
      <c r="B33" s="246" t="s">
        <v>1</v>
      </c>
      <c r="C33" s="532" t="s">
        <v>184</v>
      </c>
      <c r="D33" s="250">
        <v>2</v>
      </c>
      <c r="E33" s="248">
        <f t="shared" si="0"/>
        <v>20000000</v>
      </c>
      <c r="F33" s="253">
        <v>20000000</v>
      </c>
      <c r="G33" s="248">
        <v>0</v>
      </c>
      <c r="H33" s="248">
        <v>0</v>
      </c>
      <c r="I33" s="248">
        <v>0</v>
      </c>
      <c r="J33" s="492">
        <v>45311</v>
      </c>
      <c r="K33" s="492">
        <v>45473</v>
      </c>
      <c r="L33" s="493">
        <f t="shared" ref="L33:M33" si="10">D34/D33</f>
        <v>0</v>
      </c>
      <c r="M33" s="493">
        <f t="shared" si="10"/>
        <v>0</v>
      </c>
      <c r="N33" s="533">
        <v>0</v>
      </c>
    </row>
    <row r="34" spans="1:14" s="249" customFormat="1" ht="36" customHeight="1">
      <c r="A34" s="534"/>
      <c r="B34" s="246" t="s">
        <v>0</v>
      </c>
      <c r="C34" s="532"/>
      <c r="D34" s="250">
        <v>0</v>
      </c>
      <c r="E34" s="248">
        <f t="shared" si="0"/>
        <v>0</v>
      </c>
      <c r="F34" s="253">
        <v>0</v>
      </c>
      <c r="G34" s="248">
        <v>0</v>
      </c>
      <c r="H34" s="248">
        <v>0</v>
      </c>
      <c r="I34" s="248">
        <v>0</v>
      </c>
      <c r="J34" s="492"/>
      <c r="K34" s="492"/>
      <c r="L34" s="493"/>
      <c r="M34" s="493"/>
      <c r="N34" s="533"/>
    </row>
    <row r="35" spans="1:14" s="249" customFormat="1" ht="24.75" customHeight="1">
      <c r="A35" s="534" t="s">
        <v>160</v>
      </c>
      <c r="B35" s="246" t="s">
        <v>1</v>
      </c>
      <c r="C35" s="532" t="s">
        <v>161</v>
      </c>
      <c r="D35" s="250">
        <v>3</v>
      </c>
      <c r="E35" s="248">
        <f t="shared" si="0"/>
        <v>50000000</v>
      </c>
      <c r="F35" s="253">
        <v>50000000</v>
      </c>
      <c r="G35" s="248">
        <v>0</v>
      </c>
      <c r="H35" s="248">
        <v>0</v>
      </c>
      <c r="I35" s="248">
        <v>0</v>
      </c>
      <c r="J35" s="492">
        <v>45311</v>
      </c>
      <c r="K35" s="492">
        <v>45473</v>
      </c>
      <c r="L35" s="493">
        <f t="shared" ref="L35:M35" si="11">D36/D35</f>
        <v>0</v>
      </c>
      <c r="M35" s="493">
        <f t="shared" si="11"/>
        <v>0.61133331999999996</v>
      </c>
      <c r="N35" s="533">
        <f t="shared" ref="N35" si="12">L35*L35/M35</f>
        <v>0</v>
      </c>
    </row>
    <row r="36" spans="1:14" s="249" customFormat="1" ht="24.75" customHeight="1">
      <c r="A36" s="534"/>
      <c r="B36" s="246" t="s">
        <v>0</v>
      </c>
      <c r="C36" s="532"/>
      <c r="D36" s="250">
        <v>0</v>
      </c>
      <c r="E36" s="248">
        <f t="shared" si="0"/>
        <v>30566666</v>
      </c>
      <c r="F36" s="253">
        <v>30566666</v>
      </c>
      <c r="G36" s="248">
        <v>0</v>
      </c>
      <c r="H36" s="248">
        <v>0</v>
      </c>
      <c r="I36" s="248">
        <v>0</v>
      </c>
      <c r="J36" s="492"/>
      <c r="K36" s="492"/>
      <c r="L36" s="493"/>
      <c r="M36" s="493"/>
      <c r="N36" s="533"/>
    </row>
    <row r="37" spans="1:14" s="249" customFormat="1" ht="27.75" customHeight="1">
      <c r="A37" s="534" t="s">
        <v>162</v>
      </c>
      <c r="B37" s="246" t="s">
        <v>1</v>
      </c>
      <c r="C37" s="532" t="s">
        <v>277</v>
      </c>
      <c r="D37" s="250">
        <v>4</v>
      </c>
      <c r="E37" s="248">
        <f t="shared" si="0"/>
        <v>28475000</v>
      </c>
      <c r="F37" s="248">
        <v>28475000</v>
      </c>
      <c r="G37" s="248">
        <v>0</v>
      </c>
      <c r="H37" s="248">
        <v>0</v>
      </c>
      <c r="I37" s="248">
        <v>0</v>
      </c>
      <c r="J37" s="492">
        <v>45311</v>
      </c>
      <c r="K37" s="492">
        <v>45473</v>
      </c>
      <c r="L37" s="493">
        <f t="shared" ref="L37:M37" si="13">D38/D37</f>
        <v>0</v>
      </c>
      <c r="M37" s="493">
        <f t="shared" si="13"/>
        <v>0.76616920105355579</v>
      </c>
      <c r="N37" s="535">
        <f t="shared" ref="N37" si="14">L37*L37/M37</f>
        <v>0</v>
      </c>
    </row>
    <row r="38" spans="1:14" s="249" customFormat="1" ht="27.75" customHeight="1">
      <c r="A38" s="534"/>
      <c r="B38" s="246" t="s">
        <v>0</v>
      </c>
      <c r="C38" s="532"/>
      <c r="D38" s="250">
        <v>0</v>
      </c>
      <c r="E38" s="248">
        <f>+F38</f>
        <v>21816668</v>
      </c>
      <c r="F38" s="248">
        <v>21816668</v>
      </c>
      <c r="G38" s="248">
        <v>0</v>
      </c>
      <c r="H38" s="248">
        <v>0</v>
      </c>
      <c r="I38" s="248">
        <v>0</v>
      </c>
      <c r="J38" s="492"/>
      <c r="K38" s="492"/>
      <c r="L38" s="493"/>
      <c r="M38" s="493"/>
      <c r="N38" s="535"/>
    </row>
    <row r="39" spans="1:14" s="249" customFormat="1" ht="23.25" customHeight="1">
      <c r="A39" s="534" t="s">
        <v>163</v>
      </c>
      <c r="B39" s="246" t="s">
        <v>1</v>
      </c>
      <c r="C39" s="532" t="s">
        <v>278</v>
      </c>
      <c r="D39" s="250">
        <v>200</v>
      </c>
      <c r="E39" s="248">
        <f t="shared" si="0"/>
        <v>60000000</v>
      </c>
      <c r="F39" s="253">
        <v>60000000</v>
      </c>
      <c r="G39" s="248">
        <v>0</v>
      </c>
      <c r="H39" s="248">
        <v>0</v>
      </c>
      <c r="I39" s="248">
        <v>0</v>
      </c>
      <c r="J39" s="492">
        <v>45311</v>
      </c>
      <c r="K39" s="492">
        <v>45473</v>
      </c>
      <c r="L39" s="493">
        <f t="shared" ref="L39:M39" si="15">D40/D39</f>
        <v>0</v>
      </c>
      <c r="M39" s="493">
        <f t="shared" si="15"/>
        <v>0.48</v>
      </c>
      <c r="N39" s="533">
        <f t="shared" ref="N39" si="16">L39*L39/M39</f>
        <v>0</v>
      </c>
    </row>
    <row r="40" spans="1:14" s="249" customFormat="1" ht="23.25" customHeight="1">
      <c r="A40" s="534"/>
      <c r="B40" s="246" t="s">
        <v>0</v>
      </c>
      <c r="C40" s="532"/>
      <c r="D40" s="250">
        <v>0</v>
      </c>
      <c r="E40" s="248">
        <f t="shared" si="0"/>
        <v>28800000</v>
      </c>
      <c r="F40" s="253">
        <v>28800000</v>
      </c>
      <c r="G40" s="248">
        <v>0</v>
      </c>
      <c r="H40" s="248">
        <v>0</v>
      </c>
      <c r="I40" s="248">
        <v>0</v>
      </c>
      <c r="J40" s="492"/>
      <c r="K40" s="492"/>
      <c r="L40" s="493"/>
      <c r="M40" s="493"/>
      <c r="N40" s="533"/>
    </row>
    <row r="41" spans="1:14" s="249" customFormat="1" ht="25.5" customHeight="1">
      <c r="A41" s="534" t="s">
        <v>164</v>
      </c>
      <c r="B41" s="246" t="s">
        <v>1</v>
      </c>
      <c r="C41" s="532" t="s">
        <v>275</v>
      </c>
      <c r="D41" s="250">
        <v>10</v>
      </c>
      <c r="E41" s="248">
        <f t="shared" si="0"/>
        <v>30000000</v>
      </c>
      <c r="F41" s="253">
        <v>30000000</v>
      </c>
      <c r="G41" s="248">
        <v>0</v>
      </c>
      <c r="H41" s="248">
        <v>0</v>
      </c>
      <c r="I41" s="248">
        <v>0</v>
      </c>
      <c r="J41" s="492">
        <v>45311</v>
      </c>
      <c r="K41" s="492">
        <v>45473</v>
      </c>
      <c r="L41" s="493">
        <f t="shared" ref="L41:M41" si="17">D42/D41</f>
        <v>0</v>
      </c>
      <c r="M41" s="493">
        <f t="shared" si="17"/>
        <v>1</v>
      </c>
      <c r="N41" s="533">
        <v>0</v>
      </c>
    </row>
    <row r="42" spans="1:14" s="249" customFormat="1" ht="25.5" customHeight="1">
      <c r="A42" s="534"/>
      <c r="B42" s="246" t="s">
        <v>0</v>
      </c>
      <c r="C42" s="532"/>
      <c r="D42" s="250">
        <v>0</v>
      </c>
      <c r="E42" s="248">
        <f t="shared" si="0"/>
        <v>30000000</v>
      </c>
      <c r="F42" s="253">
        <v>30000000</v>
      </c>
      <c r="G42" s="248">
        <v>0</v>
      </c>
      <c r="H42" s="248">
        <v>0</v>
      </c>
      <c r="I42" s="248">
        <v>0</v>
      </c>
      <c r="J42" s="492"/>
      <c r="K42" s="492"/>
      <c r="L42" s="493"/>
      <c r="M42" s="493"/>
      <c r="N42" s="533"/>
    </row>
    <row r="43" spans="1:14" s="249" customFormat="1" ht="21.75" customHeight="1">
      <c r="A43" s="534" t="s">
        <v>193</v>
      </c>
      <c r="B43" s="246" t="s">
        <v>1</v>
      </c>
      <c r="C43" s="532" t="s">
        <v>194</v>
      </c>
      <c r="D43" s="250">
        <v>1</v>
      </c>
      <c r="E43" s="248">
        <f t="shared" si="0"/>
        <v>12200000</v>
      </c>
      <c r="F43" s="248">
        <v>12200000</v>
      </c>
      <c r="G43" s="248">
        <v>0</v>
      </c>
      <c r="H43" s="248">
        <v>0</v>
      </c>
      <c r="I43" s="248">
        <v>0</v>
      </c>
      <c r="J43" s="492">
        <v>45311</v>
      </c>
      <c r="K43" s="492">
        <v>45473</v>
      </c>
      <c r="L43" s="493">
        <f t="shared" ref="L43:M43" si="18">D44/D43</f>
        <v>0</v>
      </c>
      <c r="M43" s="493">
        <f t="shared" si="18"/>
        <v>0</v>
      </c>
      <c r="N43" s="533">
        <v>0</v>
      </c>
    </row>
    <row r="44" spans="1:14" s="249" customFormat="1" ht="21.75" customHeight="1">
      <c r="A44" s="534"/>
      <c r="B44" s="246" t="s">
        <v>0</v>
      </c>
      <c r="C44" s="532"/>
      <c r="D44" s="250">
        <v>0</v>
      </c>
      <c r="E44" s="248">
        <f t="shared" si="0"/>
        <v>0</v>
      </c>
      <c r="F44" s="248">
        <v>0</v>
      </c>
      <c r="G44" s="248">
        <v>0</v>
      </c>
      <c r="H44" s="248">
        <v>0</v>
      </c>
      <c r="I44" s="248">
        <v>0</v>
      </c>
      <c r="J44" s="492"/>
      <c r="K44" s="492"/>
      <c r="L44" s="493"/>
      <c r="M44" s="493"/>
      <c r="N44" s="533"/>
    </row>
    <row r="45" spans="1:14" s="249" customFormat="1" ht="21.75" customHeight="1">
      <c r="A45" s="534" t="s">
        <v>165</v>
      </c>
      <c r="B45" s="246" t="s">
        <v>1</v>
      </c>
      <c r="C45" s="532" t="s">
        <v>279</v>
      </c>
      <c r="D45" s="250">
        <v>5</v>
      </c>
      <c r="E45" s="248">
        <f t="shared" si="0"/>
        <v>37800000</v>
      </c>
      <c r="F45" s="248">
        <v>37800000</v>
      </c>
      <c r="G45" s="248">
        <v>0</v>
      </c>
      <c r="H45" s="248">
        <v>0</v>
      </c>
      <c r="I45" s="248">
        <v>0</v>
      </c>
      <c r="J45" s="492">
        <v>45311</v>
      </c>
      <c r="K45" s="492">
        <v>45473</v>
      </c>
      <c r="L45" s="493">
        <f t="shared" ref="L45:M45" si="19">D46/D45</f>
        <v>0</v>
      </c>
      <c r="M45" s="493">
        <f t="shared" si="19"/>
        <v>0</v>
      </c>
      <c r="N45" s="533">
        <v>0</v>
      </c>
    </row>
    <row r="46" spans="1:14" s="249" customFormat="1" ht="21.75" customHeight="1">
      <c r="A46" s="534"/>
      <c r="B46" s="246" t="s">
        <v>0</v>
      </c>
      <c r="C46" s="532"/>
      <c r="D46" s="250">
        <v>0</v>
      </c>
      <c r="E46" s="248">
        <f t="shared" si="0"/>
        <v>0</v>
      </c>
      <c r="F46" s="248">
        <v>0</v>
      </c>
      <c r="G46" s="248">
        <v>0</v>
      </c>
      <c r="H46" s="248">
        <v>0</v>
      </c>
      <c r="I46" s="248">
        <v>0</v>
      </c>
      <c r="J46" s="492"/>
      <c r="K46" s="492"/>
      <c r="L46" s="493"/>
      <c r="M46" s="493"/>
      <c r="N46" s="533"/>
    </row>
    <row r="47" spans="1:14" s="249" customFormat="1" ht="15.75">
      <c r="A47" s="534" t="s">
        <v>166</v>
      </c>
      <c r="B47" s="246" t="s">
        <v>1</v>
      </c>
      <c r="C47" s="532" t="s">
        <v>167</v>
      </c>
      <c r="D47" s="250">
        <v>100</v>
      </c>
      <c r="E47" s="248">
        <f t="shared" si="0"/>
        <v>450000000</v>
      </c>
      <c r="F47" s="253">
        <v>450000000</v>
      </c>
      <c r="G47" s="248">
        <v>0</v>
      </c>
      <c r="H47" s="248">
        <v>0</v>
      </c>
      <c r="I47" s="248">
        <v>0</v>
      </c>
      <c r="J47" s="492">
        <v>45311</v>
      </c>
      <c r="K47" s="492">
        <v>45473</v>
      </c>
      <c r="L47" s="493">
        <f t="shared" ref="L47:M47" si="20">D48/D47</f>
        <v>0</v>
      </c>
      <c r="M47" s="493">
        <f t="shared" si="20"/>
        <v>4.848148E-2</v>
      </c>
      <c r="N47" s="533">
        <f t="shared" ref="N47" si="21">L47*L47/M47</f>
        <v>0</v>
      </c>
    </row>
    <row r="48" spans="1:14" s="249" customFormat="1" ht="24.75" customHeight="1">
      <c r="A48" s="534"/>
      <c r="B48" s="246" t="s">
        <v>0</v>
      </c>
      <c r="C48" s="532"/>
      <c r="D48" s="250">
        <v>0</v>
      </c>
      <c r="E48" s="248">
        <f t="shared" si="0"/>
        <v>21816666</v>
      </c>
      <c r="F48" s="253">
        <v>21816666</v>
      </c>
      <c r="G48" s="248">
        <v>0</v>
      </c>
      <c r="H48" s="248">
        <v>0</v>
      </c>
      <c r="I48" s="248">
        <v>0</v>
      </c>
      <c r="J48" s="492"/>
      <c r="K48" s="492"/>
      <c r="L48" s="493"/>
      <c r="M48" s="493"/>
      <c r="N48" s="533"/>
    </row>
    <row r="49" spans="1:26" ht="15.75">
      <c r="A49" s="387" t="s">
        <v>6</v>
      </c>
      <c r="B49" s="245" t="s">
        <v>1</v>
      </c>
      <c r="C49" s="388"/>
      <c r="D49" s="241"/>
      <c r="E49" s="242">
        <f>E17+E19+E21+E23+E25+E27+E29+E31+E33+E35+E37+E39+E41+E43+E45+E47</f>
        <v>1557875000</v>
      </c>
      <c r="F49" s="242">
        <f t="shared" ref="F49:I50" si="22">F17+F19+F21+F23+F25+F27+F29+F31+F33+F35+F37+F39+F41+F43+F45+F47</f>
        <v>1557875000</v>
      </c>
      <c r="G49" s="242">
        <f t="shared" si="22"/>
        <v>0</v>
      </c>
      <c r="H49" s="242">
        <f t="shared" si="22"/>
        <v>0</v>
      </c>
      <c r="I49" s="242">
        <f t="shared" si="22"/>
        <v>0</v>
      </c>
      <c r="J49" s="243"/>
      <c r="K49" s="13"/>
      <c r="L49" s="13"/>
      <c r="M49" s="13"/>
      <c r="N49" s="13"/>
    </row>
    <row r="50" spans="1:26" s="76" customFormat="1" ht="15.75">
      <c r="A50" s="387"/>
      <c r="B50" s="245" t="s">
        <v>0</v>
      </c>
      <c r="C50" s="388"/>
      <c r="D50" s="78"/>
      <c r="E50" s="242">
        <f>E18+E20+E22+E24+E26+E28+E30+E32+E34+E36+E38+E40+E42+E44+E46+E48</f>
        <v>525100000</v>
      </c>
      <c r="F50" s="242">
        <f t="shared" si="22"/>
        <v>525100000</v>
      </c>
      <c r="G50" s="242">
        <f t="shared" si="22"/>
        <v>0</v>
      </c>
      <c r="H50" s="242">
        <f t="shared" si="22"/>
        <v>0</v>
      </c>
      <c r="I50" s="242">
        <f t="shared" si="22"/>
        <v>0</v>
      </c>
      <c r="J50" s="244"/>
      <c r="K50" s="77"/>
      <c r="L50" s="77"/>
      <c r="M50" s="77"/>
      <c r="N50" s="77"/>
    </row>
    <row r="51" spans="1:26">
      <c r="A51" s="256"/>
      <c r="B51" s="256"/>
      <c r="C51" s="256"/>
      <c r="D51" s="256"/>
      <c r="E51" s="257"/>
      <c r="F51" s="258"/>
      <c r="G51" s="259"/>
      <c r="H51" s="259"/>
      <c r="I51" s="259"/>
      <c r="J51" s="260"/>
      <c r="K51" s="260"/>
      <c r="L51" s="258"/>
      <c r="M51" s="261"/>
      <c r="N51" s="261"/>
    </row>
    <row r="52" spans="1:26" ht="15.75">
      <c r="A52" s="254" t="s">
        <v>5</v>
      </c>
      <c r="B52" s="536" t="s">
        <v>4</v>
      </c>
      <c r="C52" s="537"/>
      <c r="D52" s="538"/>
      <c r="E52" s="539" t="s">
        <v>3</v>
      </c>
      <c r="F52" s="537"/>
      <c r="G52" s="537"/>
      <c r="H52" s="537"/>
      <c r="I52" s="255"/>
      <c r="J52" s="540" t="s">
        <v>2</v>
      </c>
      <c r="K52" s="537"/>
      <c r="L52" s="537"/>
      <c r="M52" s="537"/>
      <c r="N52" s="538"/>
      <c r="O52" s="30"/>
      <c r="P52" s="30"/>
      <c r="Q52" s="30"/>
      <c r="R52" s="30"/>
      <c r="S52" s="30"/>
      <c r="T52" s="30"/>
      <c r="U52" s="30"/>
      <c r="V52" s="30"/>
      <c r="W52" s="30"/>
      <c r="X52" s="30"/>
      <c r="Y52" s="30"/>
      <c r="Z52" s="30"/>
    </row>
    <row r="53" spans="1:26" ht="36" customHeight="1">
      <c r="A53" s="393" t="s">
        <v>168</v>
      </c>
      <c r="B53" s="394" t="s">
        <v>169</v>
      </c>
      <c r="C53" s="395"/>
      <c r="D53" s="396"/>
      <c r="E53" s="397" t="s">
        <v>170</v>
      </c>
      <c r="F53" s="398"/>
      <c r="G53" s="398"/>
      <c r="H53" s="38" t="s">
        <v>1</v>
      </c>
      <c r="I53" s="37">
        <v>1</v>
      </c>
      <c r="J53" s="399" t="s">
        <v>319</v>
      </c>
      <c r="K53" s="400"/>
      <c r="L53" s="400"/>
      <c r="M53" s="400"/>
      <c r="N53" s="400"/>
      <c r="O53" s="30"/>
      <c r="P53" s="30"/>
      <c r="Q53" s="30"/>
      <c r="R53" s="30"/>
      <c r="S53" s="30"/>
      <c r="T53" s="30"/>
      <c r="U53" s="30"/>
      <c r="V53" s="30"/>
      <c r="W53" s="30"/>
      <c r="X53" s="30"/>
      <c r="Y53" s="30"/>
      <c r="Z53" s="30"/>
    </row>
    <row r="54" spans="1:26" ht="36" customHeight="1">
      <c r="A54" s="393"/>
      <c r="B54" s="396"/>
      <c r="C54" s="396"/>
      <c r="D54" s="396"/>
      <c r="E54" s="398"/>
      <c r="F54" s="398"/>
      <c r="G54" s="398"/>
      <c r="H54" s="38" t="s">
        <v>0</v>
      </c>
      <c r="I54" s="37">
        <v>1</v>
      </c>
      <c r="J54" s="400"/>
      <c r="K54" s="401"/>
      <c r="L54" s="401"/>
      <c r="M54" s="401"/>
      <c r="N54" s="400"/>
      <c r="O54" s="30"/>
      <c r="P54" s="30"/>
      <c r="Q54" s="30"/>
      <c r="R54" s="30"/>
      <c r="S54" s="30"/>
      <c r="T54" s="30"/>
      <c r="U54" s="30"/>
      <c r="V54" s="30"/>
      <c r="W54" s="30"/>
      <c r="X54" s="30"/>
      <c r="Y54" s="30"/>
      <c r="Z54" s="30"/>
    </row>
    <row r="55" spans="1:26" ht="57.75" customHeight="1">
      <c r="A55" s="393" t="s">
        <v>168</v>
      </c>
      <c r="B55" s="394" t="s">
        <v>171</v>
      </c>
      <c r="C55" s="396"/>
      <c r="D55" s="396"/>
      <c r="E55" s="397" t="s">
        <v>172</v>
      </c>
      <c r="F55" s="398"/>
      <c r="G55" s="398"/>
      <c r="H55" s="38" t="s">
        <v>1</v>
      </c>
      <c r="I55" s="37">
        <v>1</v>
      </c>
      <c r="J55" s="400"/>
      <c r="K55" s="401"/>
      <c r="L55" s="401"/>
      <c r="M55" s="401"/>
      <c r="N55" s="400"/>
      <c r="O55" s="30"/>
      <c r="P55" s="30"/>
      <c r="Q55" s="30"/>
      <c r="R55" s="30"/>
      <c r="S55" s="30"/>
      <c r="T55" s="30"/>
      <c r="U55" s="30"/>
      <c r="V55" s="30"/>
      <c r="W55" s="30"/>
      <c r="X55" s="30"/>
      <c r="Y55" s="30"/>
      <c r="Z55" s="30"/>
    </row>
    <row r="56" spans="1:26" ht="57.75" customHeight="1">
      <c r="A56" s="393"/>
      <c r="B56" s="396"/>
      <c r="C56" s="396"/>
      <c r="D56" s="396"/>
      <c r="E56" s="398"/>
      <c r="F56" s="398"/>
      <c r="G56" s="398"/>
      <c r="H56" s="38" t="s">
        <v>0</v>
      </c>
      <c r="I56" s="37">
        <v>1</v>
      </c>
      <c r="J56" s="400"/>
      <c r="K56" s="401"/>
      <c r="L56" s="401"/>
      <c r="M56" s="401"/>
      <c r="N56" s="400"/>
      <c r="O56" s="30"/>
      <c r="P56" s="30"/>
      <c r="Q56" s="30"/>
      <c r="R56" s="30"/>
      <c r="S56" s="30"/>
      <c r="T56" s="30"/>
      <c r="U56" s="30"/>
      <c r="V56" s="30"/>
      <c r="W56" s="30"/>
      <c r="X56" s="30"/>
      <c r="Y56" s="30"/>
      <c r="Z56" s="30"/>
    </row>
    <row r="57" spans="1:26" ht="61.5" customHeight="1">
      <c r="A57" s="393" t="s">
        <v>168</v>
      </c>
      <c r="B57" s="394" t="s">
        <v>173</v>
      </c>
      <c r="C57" s="396"/>
      <c r="D57" s="396"/>
      <c r="E57" s="397" t="s">
        <v>174</v>
      </c>
      <c r="F57" s="398"/>
      <c r="G57" s="398"/>
      <c r="H57" s="38" t="s">
        <v>1</v>
      </c>
      <c r="I57" s="37">
        <v>1</v>
      </c>
      <c r="J57" s="400"/>
      <c r="K57" s="401"/>
      <c r="L57" s="401"/>
      <c r="M57" s="401"/>
      <c r="N57" s="400"/>
      <c r="O57" s="30"/>
      <c r="P57" s="30"/>
      <c r="Q57" s="30"/>
      <c r="R57" s="30"/>
      <c r="S57" s="30"/>
      <c r="T57" s="30"/>
      <c r="U57" s="30"/>
      <c r="V57" s="30"/>
      <c r="W57" s="30"/>
      <c r="X57" s="30"/>
      <c r="Y57" s="30"/>
      <c r="Z57" s="30"/>
    </row>
    <row r="58" spans="1:26" ht="61.5" customHeight="1">
      <c r="A58" s="393"/>
      <c r="B58" s="396"/>
      <c r="C58" s="396"/>
      <c r="D58" s="396"/>
      <c r="E58" s="398"/>
      <c r="F58" s="398"/>
      <c r="G58" s="398"/>
      <c r="H58" s="38" t="s">
        <v>0</v>
      </c>
      <c r="I58" s="37">
        <v>1</v>
      </c>
      <c r="J58" s="400"/>
      <c r="K58" s="401"/>
      <c r="L58" s="401"/>
      <c r="M58" s="401"/>
      <c r="N58" s="400"/>
      <c r="O58" s="30"/>
      <c r="P58" s="30"/>
      <c r="Q58" s="30"/>
      <c r="R58" s="30"/>
      <c r="S58" s="30"/>
      <c r="T58" s="30"/>
      <c r="U58" s="30"/>
      <c r="V58" s="30"/>
      <c r="W58" s="30"/>
      <c r="X58" s="30"/>
      <c r="Y58" s="30"/>
      <c r="Z58" s="30"/>
    </row>
    <row r="59" spans="1:26" ht="35.25" customHeight="1">
      <c r="A59" s="393" t="s">
        <v>168</v>
      </c>
      <c r="B59" s="394" t="s">
        <v>175</v>
      </c>
      <c r="C59" s="395"/>
      <c r="D59" s="396"/>
      <c r="E59" s="397" t="s">
        <v>176</v>
      </c>
      <c r="F59" s="398"/>
      <c r="G59" s="398"/>
      <c r="H59" s="38" t="s">
        <v>1</v>
      </c>
      <c r="I59" s="37">
        <v>100</v>
      </c>
      <c r="J59" s="400"/>
      <c r="K59" s="401"/>
      <c r="L59" s="401"/>
      <c r="M59" s="401"/>
      <c r="N59" s="400"/>
    </row>
    <row r="60" spans="1:26" ht="35.25" customHeight="1">
      <c r="A60" s="393"/>
      <c r="B60" s="396"/>
      <c r="C60" s="396"/>
      <c r="D60" s="396"/>
      <c r="E60" s="398"/>
      <c r="F60" s="398"/>
      <c r="G60" s="398"/>
      <c r="H60" s="38" t="s">
        <v>0</v>
      </c>
      <c r="I60" s="37">
        <v>0</v>
      </c>
      <c r="J60" s="400"/>
      <c r="K60" s="401"/>
      <c r="L60" s="401"/>
      <c r="M60" s="401"/>
      <c r="N60" s="400"/>
    </row>
    <row r="61" spans="1:26" ht="41.25" customHeight="1">
      <c r="A61" s="393" t="s">
        <v>168</v>
      </c>
      <c r="B61" s="394" t="s">
        <v>177</v>
      </c>
      <c r="C61" s="395"/>
      <c r="D61" s="396"/>
      <c r="E61" s="397" t="s">
        <v>178</v>
      </c>
      <c r="F61" s="398"/>
      <c r="G61" s="398"/>
      <c r="H61" s="38" t="s">
        <v>1</v>
      </c>
      <c r="I61" s="37">
        <v>1</v>
      </c>
      <c r="J61" s="400"/>
      <c r="K61" s="401"/>
      <c r="L61" s="401"/>
      <c r="M61" s="401"/>
      <c r="N61" s="400"/>
    </row>
    <row r="62" spans="1:26" ht="41.25" customHeight="1">
      <c r="A62" s="393"/>
      <c r="B62" s="396"/>
      <c r="C62" s="396"/>
      <c r="D62" s="396"/>
      <c r="E62" s="398"/>
      <c r="F62" s="398"/>
      <c r="G62" s="398"/>
      <c r="H62" s="38" t="s">
        <v>0</v>
      </c>
      <c r="I62" s="37">
        <v>0</v>
      </c>
      <c r="J62" s="400"/>
      <c r="K62" s="401"/>
      <c r="L62" s="401"/>
      <c r="M62" s="401"/>
      <c r="N62" s="400"/>
    </row>
    <row r="63" spans="1:26" ht="27.75" customHeight="1">
      <c r="A63" s="393" t="s">
        <v>168</v>
      </c>
      <c r="B63" s="394" t="s">
        <v>179</v>
      </c>
      <c r="C63" s="395"/>
      <c r="D63" s="396"/>
      <c r="E63" s="397" t="s">
        <v>180</v>
      </c>
      <c r="F63" s="398"/>
      <c r="G63" s="398"/>
      <c r="H63" s="38" t="s">
        <v>1</v>
      </c>
      <c r="I63" s="37">
        <v>1</v>
      </c>
      <c r="J63" s="400"/>
      <c r="K63" s="401"/>
      <c r="L63" s="401"/>
      <c r="M63" s="401"/>
      <c r="N63" s="400"/>
    </row>
    <row r="64" spans="1:26" ht="27.75" customHeight="1">
      <c r="A64" s="393"/>
      <c r="B64" s="396"/>
      <c r="C64" s="396"/>
      <c r="D64" s="396"/>
      <c r="E64" s="398"/>
      <c r="F64" s="398"/>
      <c r="G64" s="398"/>
      <c r="H64" s="38" t="s">
        <v>0</v>
      </c>
      <c r="I64" s="37">
        <v>0</v>
      </c>
      <c r="J64" s="400"/>
      <c r="K64" s="401"/>
      <c r="L64" s="401"/>
      <c r="M64" s="401"/>
      <c r="N64" s="400"/>
    </row>
    <row r="65" spans="1:14" ht="15.75">
      <c r="A65" s="399" t="s">
        <v>188</v>
      </c>
      <c r="B65" s="396"/>
      <c r="C65" s="396"/>
      <c r="D65" s="396"/>
      <c r="E65" s="396"/>
      <c r="F65" s="396"/>
      <c r="G65" s="396"/>
      <c r="H65" s="396"/>
      <c r="I65" s="396"/>
      <c r="J65" s="400"/>
      <c r="K65" s="401"/>
      <c r="L65" s="401"/>
      <c r="M65" s="401"/>
      <c r="N65" s="400"/>
    </row>
  </sheetData>
  <mergeCells count="172">
    <mergeCell ref="J53:N65"/>
    <mergeCell ref="A55:A56"/>
    <mergeCell ref="A65:I65"/>
    <mergeCell ref="A61:A62"/>
    <mergeCell ref="B61:D62"/>
    <mergeCell ref="E61:G62"/>
    <mergeCell ref="A63:A64"/>
    <mergeCell ref="B63:D64"/>
    <mergeCell ref="E63:G64"/>
    <mergeCell ref="B55:D56"/>
    <mergeCell ref="E55:G56"/>
    <mergeCell ref="A57:A58"/>
    <mergeCell ref="B57:D58"/>
    <mergeCell ref="E57:G58"/>
    <mergeCell ref="A59:A60"/>
    <mergeCell ref="B59:D60"/>
    <mergeCell ref="N45:N46"/>
    <mergeCell ref="A47:A48"/>
    <mergeCell ref="C47:C48"/>
    <mergeCell ref="J47:J48"/>
    <mergeCell ref="K47:K48"/>
    <mergeCell ref="L47:L48"/>
    <mergeCell ref="M47:M48"/>
    <mergeCell ref="N47:N48"/>
    <mergeCell ref="A45:A46"/>
    <mergeCell ref="C45:C46"/>
    <mergeCell ref="J45:J46"/>
    <mergeCell ref="K45:K46"/>
    <mergeCell ref="L45:L46"/>
    <mergeCell ref="M45:M46"/>
    <mergeCell ref="E59:G60"/>
    <mergeCell ref="A49:A50"/>
    <mergeCell ref="C49:C50"/>
    <mergeCell ref="B52:D52"/>
    <mergeCell ref="E52:H52"/>
    <mergeCell ref="J52:N52"/>
    <mergeCell ref="A53:A54"/>
    <mergeCell ref="B53:D54"/>
    <mergeCell ref="E53:G54"/>
    <mergeCell ref="N41:N42"/>
    <mergeCell ref="A43:A44"/>
    <mergeCell ref="C43:C44"/>
    <mergeCell ref="J43:J44"/>
    <mergeCell ref="K43:K44"/>
    <mergeCell ref="L43:L44"/>
    <mergeCell ref="M43:M44"/>
    <mergeCell ref="N43:N44"/>
    <mergeCell ref="A41:A42"/>
    <mergeCell ref="C41:C42"/>
    <mergeCell ref="J41:J42"/>
    <mergeCell ref="K41:K42"/>
    <mergeCell ref="L41:L42"/>
    <mergeCell ref="M41:M42"/>
    <mergeCell ref="N37:N38"/>
    <mergeCell ref="A39:A40"/>
    <mergeCell ref="C39:C40"/>
    <mergeCell ref="J39:J40"/>
    <mergeCell ref="K39:K40"/>
    <mergeCell ref="L39:L40"/>
    <mergeCell ref="M39:M40"/>
    <mergeCell ref="N39:N40"/>
    <mergeCell ref="A37:A38"/>
    <mergeCell ref="C37:C38"/>
    <mergeCell ref="J37:J38"/>
    <mergeCell ref="K37:K38"/>
    <mergeCell ref="L37:L38"/>
    <mergeCell ref="M37:M38"/>
    <mergeCell ref="N33:N34"/>
    <mergeCell ref="A35:A36"/>
    <mergeCell ref="C35:C36"/>
    <mergeCell ref="J35:J36"/>
    <mergeCell ref="K35:K36"/>
    <mergeCell ref="L35:L36"/>
    <mergeCell ref="M35:M36"/>
    <mergeCell ref="N35:N36"/>
    <mergeCell ref="A33:A34"/>
    <mergeCell ref="C33:C34"/>
    <mergeCell ref="J33:J34"/>
    <mergeCell ref="K33:K34"/>
    <mergeCell ref="L33:L34"/>
    <mergeCell ref="M33:M34"/>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B12:F12"/>
    <mergeCell ref="K12:M12"/>
    <mergeCell ref="B13:F13"/>
    <mergeCell ref="K13:M13"/>
    <mergeCell ref="A5:N5"/>
    <mergeCell ref="A6:N6"/>
    <mergeCell ref="B7:N7"/>
    <mergeCell ref="B8:F8"/>
    <mergeCell ref="G8:I13"/>
    <mergeCell ref="J8:N8"/>
    <mergeCell ref="B9:F9"/>
    <mergeCell ref="K9:M9"/>
    <mergeCell ref="B10:F10"/>
    <mergeCell ref="K10:M10"/>
    <mergeCell ref="A1:A4"/>
    <mergeCell ref="B1:H2"/>
    <mergeCell ref="I1:L1"/>
    <mergeCell ref="M1:N4"/>
    <mergeCell ref="I2:L2"/>
    <mergeCell ref="B3:H4"/>
    <mergeCell ref="I3:L3"/>
    <mergeCell ref="I4:L4"/>
    <mergeCell ref="B11:F11"/>
    <mergeCell ref="K11:M11"/>
  </mergeCells>
  <pageMargins left="0.7" right="0.7" top="0.75" bottom="0.75" header="0.3" footer="0.3"/>
  <drawing r:id="rId1"/>
  <legacyDrawing r:id="rId2"/>
  <oleObjects>
    <mc:AlternateContent xmlns:mc="http://schemas.openxmlformats.org/markup-compatibility/2006">
      <mc:Choice Requires="x14">
        <oleObject shapeId="53249" r:id="rId3">
          <objectPr defaultSize="0" autoPict="0" r:id="rId4">
            <anchor moveWithCells="1" sizeWithCells="1">
              <from>
                <xdr:col>0</xdr:col>
                <xdr:colOff>352425</xdr:colOff>
                <xdr:row>1</xdr:row>
                <xdr:rowOff>0</xdr:rowOff>
              </from>
              <to>
                <xdr:col>0</xdr:col>
                <xdr:colOff>3524250</xdr:colOff>
                <xdr:row>3</xdr:row>
                <xdr:rowOff>238125</xdr:rowOff>
              </to>
            </anchor>
          </objectPr>
        </oleObject>
      </mc:Choice>
      <mc:Fallback>
        <oleObject shapeId="53249"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0"/>
  <sheetViews>
    <sheetView topLeftCell="A26" zoomScale="70" zoomScaleNormal="70" workbookViewId="0">
      <selection activeCell="E34" sqref="E34"/>
    </sheetView>
  </sheetViews>
  <sheetFormatPr baseColWidth="10" defaultColWidth="14.42578125" defaultRowHeight="15"/>
  <cols>
    <col min="1" max="1" width="67" customWidth="1"/>
    <col min="2" max="2" width="10.28515625" customWidth="1"/>
    <col min="3" max="3" width="17.7109375" customWidth="1"/>
    <col min="4" max="4" width="10" customWidth="1"/>
    <col min="5" max="5" width="22" customWidth="1"/>
    <col min="6" max="6" width="21.85546875" customWidth="1"/>
    <col min="7" max="7" width="7.7109375" customWidth="1"/>
    <col min="8" max="8" width="13.7109375" customWidth="1"/>
    <col min="9" max="9" width="12.7109375" customWidth="1"/>
    <col min="10" max="10" width="15.5703125" customWidth="1"/>
    <col min="11" max="11" width="15.85546875" customWidth="1"/>
    <col min="12" max="12" width="12.42578125" customWidth="1"/>
    <col min="13" max="13" width="14" customWidth="1"/>
    <col min="14" max="15" width="17.28515625" customWidth="1"/>
    <col min="16" max="16" width="33.85546875" customWidth="1"/>
    <col min="17" max="17" width="12.5703125" hidden="1" customWidth="1"/>
    <col min="18" max="18" width="24.28515625" customWidth="1"/>
    <col min="19" max="19" width="22.5703125" customWidth="1"/>
    <col min="20" max="21" width="12.5703125" customWidth="1"/>
    <col min="22" max="22" width="16.85546875" customWidth="1"/>
    <col min="23" max="23" width="12.5703125" customWidth="1"/>
    <col min="24" max="24" width="30.140625" customWidth="1"/>
    <col min="25" max="25" width="15.42578125" customWidth="1"/>
    <col min="26" max="26" width="15.85546875" customWidth="1"/>
    <col min="27" max="27" width="24.42578125" customWidth="1"/>
    <col min="28" max="28" width="17.140625" customWidth="1"/>
    <col min="29" max="34" width="12.5703125" customWidth="1"/>
  </cols>
  <sheetData>
    <row r="1" spans="1:34" ht="15.75">
      <c r="A1" s="320"/>
      <c r="B1" s="321" t="s">
        <v>320</v>
      </c>
      <c r="C1" s="277"/>
      <c r="D1" s="277"/>
      <c r="E1" s="277"/>
      <c r="F1" s="277"/>
      <c r="G1" s="277"/>
      <c r="H1" s="278"/>
      <c r="I1" s="312" t="s">
        <v>321</v>
      </c>
      <c r="J1" s="274"/>
      <c r="K1" s="274"/>
      <c r="L1" s="275"/>
      <c r="M1" s="322"/>
      <c r="N1" s="278"/>
      <c r="O1" s="89"/>
      <c r="P1" s="79"/>
      <c r="Q1" s="79"/>
      <c r="R1" s="79"/>
      <c r="S1" s="79"/>
      <c r="T1" s="79"/>
      <c r="U1" s="79"/>
      <c r="V1" s="79"/>
      <c r="W1" s="79"/>
      <c r="X1" s="79"/>
      <c r="Y1" s="79"/>
      <c r="Z1" s="79"/>
      <c r="AA1" s="79"/>
      <c r="AB1" s="79"/>
      <c r="AC1" s="79"/>
      <c r="AD1" s="79"/>
      <c r="AE1" s="79"/>
      <c r="AF1" s="79"/>
      <c r="AG1" s="79"/>
      <c r="AH1" s="79"/>
    </row>
    <row r="2" spans="1:34" ht="15.75">
      <c r="A2" s="299"/>
      <c r="B2" s="279"/>
      <c r="C2" s="280"/>
      <c r="D2" s="280"/>
      <c r="E2" s="280"/>
      <c r="F2" s="280"/>
      <c r="G2" s="280"/>
      <c r="H2" s="281"/>
      <c r="I2" s="312" t="s">
        <v>322</v>
      </c>
      <c r="J2" s="274"/>
      <c r="K2" s="274"/>
      <c r="L2" s="275"/>
      <c r="M2" s="291"/>
      <c r="N2" s="293"/>
      <c r="O2" s="89"/>
      <c r="P2" s="79"/>
      <c r="Q2" s="79"/>
      <c r="R2" s="79"/>
      <c r="S2" s="79"/>
      <c r="T2" s="79"/>
      <c r="U2" s="79"/>
      <c r="V2" s="79"/>
      <c r="W2" s="79"/>
      <c r="X2" s="79"/>
      <c r="Y2" s="79"/>
      <c r="Z2" s="79"/>
      <c r="AA2" s="79"/>
      <c r="AB2" s="79"/>
      <c r="AC2" s="79"/>
      <c r="AD2" s="79"/>
      <c r="AE2" s="79"/>
      <c r="AF2" s="79"/>
      <c r="AG2" s="79"/>
      <c r="AH2" s="79"/>
    </row>
    <row r="3" spans="1:34" ht="15.75">
      <c r="A3" s="299"/>
      <c r="B3" s="321" t="s">
        <v>323</v>
      </c>
      <c r="C3" s="277"/>
      <c r="D3" s="277"/>
      <c r="E3" s="277"/>
      <c r="F3" s="277"/>
      <c r="G3" s="277"/>
      <c r="H3" s="278"/>
      <c r="I3" s="312" t="s">
        <v>324</v>
      </c>
      <c r="J3" s="274"/>
      <c r="K3" s="274"/>
      <c r="L3" s="275"/>
      <c r="M3" s="291"/>
      <c r="N3" s="293"/>
      <c r="O3" s="89"/>
      <c r="P3" s="79"/>
      <c r="Q3" s="79"/>
      <c r="R3" s="79"/>
      <c r="S3" s="79"/>
      <c r="T3" s="79"/>
      <c r="U3" s="79"/>
      <c r="V3" s="79"/>
      <c r="W3" s="79"/>
      <c r="X3" s="79"/>
      <c r="Y3" s="79"/>
      <c r="Z3" s="79"/>
      <c r="AA3" s="79"/>
      <c r="AB3" s="79"/>
      <c r="AC3" s="79"/>
      <c r="AD3" s="79"/>
      <c r="AE3" s="79"/>
      <c r="AF3" s="79"/>
      <c r="AG3" s="79"/>
      <c r="AH3" s="79"/>
    </row>
    <row r="4" spans="1:34" ht="15.75">
      <c r="A4" s="284"/>
      <c r="B4" s="279"/>
      <c r="C4" s="280"/>
      <c r="D4" s="280"/>
      <c r="E4" s="280"/>
      <c r="F4" s="280"/>
      <c r="G4" s="280"/>
      <c r="H4" s="281"/>
      <c r="I4" s="312" t="s">
        <v>325</v>
      </c>
      <c r="J4" s="274"/>
      <c r="K4" s="274"/>
      <c r="L4" s="275"/>
      <c r="M4" s="279"/>
      <c r="N4" s="281"/>
      <c r="O4" s="89"/>
      <c r="P4" s="79"/>
      <c r="Q4" s="79"/>
      <c r="R4" s="79"/>
      <c r="S4" s="79"/>
      <c r="T4" s="79"/>
      <c r="U4" s="79"/>
      <c r="V4" s="79"/>
      <c r="W4" s="79"/>
      <c r="X4" s="79"/>
      <c r="Y4" s="79"/>
      <c r="Z4" s="79"/>
      <c r="AA4" s="79"/>
      <c r="AB4" s="79"/>
      <c r="AC4" s="79"/>
      <c r="AD4" s="79"/>
      <c r="AE4" s="79"/>
      <c r="AF4" s="79"/>
      <c r="AG4" s="79"/>
      <c r="AH4" s="79"/>
    </row>
    <row r="5" spans="1:34" ht="15.75">
      <c r="A5" s="344"/>
      <c r="B5" s="292"/>
      <c r="C5" s="292"/>
      <c r="D5" s="292"/>
      <c r="E5" s="292"/>
      <c r="F5" s="292"/>
      <c r="G5" s="292"/>
      <c r="H5" s="292"/>
      <c r="I5" s="292"/>
      <c r="J5" s="292"/>
      <c r="K5" s="292"/>
      <c r="L5" s="292"/>
      <c r="M5" s="292"/>
      <c r="N5" s="292"/>
      <c r="O5" s="89"/>
      <c r="P5" s="79"/>
      <c r="Q5" s="79"/>
      <c r="R5" s="79"/>
      <c r="S5" s="79"/>
      <c r="T5" s="79"/>
      <c r="U5" s="79"/>
      <c r="V5" s="79"/>
      <c r="W5" s="79"/>
      <c r="X5" s="79"/>
      <c r="Y5" s="79"/>
      <c r="Z5" s="79"/>
      <c r="AA5" s="79"/>
      <c r="AB5" s="79"/>
      <c r="AC5" s="79"/>
      <c r="AD5" s="79"/>
      <c r="AE5" s="79"/>
      <c r="AF5" s="79"/>
      <c r="AG5" s="79"/>
      <c r="AH5" s="79"/>
    </row>
    <row r="6" spans="1:34" ht="15.75">
      <c r="A6" s="312" t="s">
        <v>326</v>
      </c>
      <c r="B6" s="274"/>
      <c r="C6" s="274"/>
      <c r="D6" s="274"/>
      <c r="E6" s="274"/>
      <c r="F6" s="274"/>
      <c r="G6" s="274"/>
      <c r="H6" s="274"/>
      <c r="I6" s="274"/>
      <c r="J6" s="274"/>
      <c r="K6" s="274"/>
      <c r="L6" s="274"/>
      <c r="M6" s="274"/>
      <c r="N6" s="275"/>
      <c r="O6" s="93"/>
      <c r="P6" s="79"/>
      <c r="Q6" s="79"/>
      <c r="R6" s="79"/>
      <c r="S6" s="79"/>
      <c r="T6" s="79"/>
      <c r="U6" s="79"/>
      <c r="V6" s="79"/>
      <c r="W6" s="79"/>
      <c r="X6" s="79"/>
      <c r="Y6" s="79"/>
      <c r="Z6" s="79"/>
      <c r="AA6" s="79"/>
      <c r="AB6" s="79"/>
      <c r="AC6" s="79"/>
      <c r="AD6" s="79"/>
      <c r="AE6" s="79"/>
      <c r="AF6" s="79"/>
      <c r="AG6" s="79"/>
      <c r="AH6" s="79"/>
    </row>
    <row r="7" spans="1:34" ht="15.75">
      <c r="A7" s="80" t="s">
        <v>286</v>
      </c>
      <c r="B7" s="312" t="s">
        <v>551</v>
      </c>
      <c r="C7" s="274"/>
      <c r="D7" s="274"/>
      <c r="E7" s="274"/>
      <c r="F7" s="274"/>
      <c r="G7" s="274"/>
      <c r="H7" s="274"/>
      <c r="I7" s="274"/>
      <c r="J7" s="274"/>
      <c r="K7" s="274"/>
      <c r="L7" s="274"/>
      <c r="M7" s="274"/>
      <c r="N7" s="275"/>
      <c r="O7" s="93"/>
      <c r="P7" s="79"/>
      <c r="Q7" s="79"/>
      <c r="R7" s="79"/>
      <c r="S7" s="79"/>
      <c r="T7" s="79"/>
      <c r="U7" s="79"/>
      <c r="V7" s="79"/>
      <c r="W7" s="79"/>
      <c r="X7" s="79"/>
      <c r="Y7" s="79"/>
      <c r="Z7" s="79"/>
      <c r="AA7" s="79"/>
      <c r="AB7" s="79"/>
      <c r="AC7" s="79"/>
      <c r="AD7" s="79"/>
      <c r="AE7" s="79"/>
      <c r="AF7" s="79"/>
      <c r="AG7" s="79"/>
      <c r="AH7" s="79"/>
    </row>
    <row r="8" spans="1:34" ht="15.75">
      <c r="A8" s="81" t="s">
        <v>32</v>
      </c>
      <c r="B8" s="313" t="s">
        <v>33</v>
      </c>
      <c r="C8" s="274"/>
      <c r="D8" s="274"/>
      <c r="E8" s="274"/>
      <c r="F8" s="275"/>
      <c r="G8" s="548" t="s">
        <v>371</v>
      </c>
      <c r="H8" s="277"/>
      <c r="I8" s="278"/>
      <c r="J8" s="315" t="s">
        <v>31</v>
      </c>
      <c r="K8" s="274"/>
      <c r="L8" s="274"/>
      <c r="M8" s="274"/>
      <c r="N8" s="275"/>
      <c r="O8" s="84"/>
      <c r="P8" s="303"/>
      <c r="Q8" s="292"/>
      <c r="R8" s="292"/>
      <c r="S8" s="79"/>
      <c r="T8" s="79"/>
      <c r="U8" s="79"/>
      <c r="V8" s="79"/>
      <c r="W8" s="79"/>
      <c r="X8" s="79"/>
      <c r="Y8" s="79"/>
      <c r="Z8" s="79"/>
      <c r="AA8" s="79"/>
      <c r="AB8" s="79"/>
      <c r="AC8" s="79"/>
      <c r="AD8" s="79"/>
      <c r="AE8" s="79"/>
      <c r="AF8" s="79"/>
      <c r="AG8" s="79"/>
      <c r="AH8" s="79"/>
    </row>
    <row r="9" spans="1:34" ht="15.75">
      <c r="A9" s="82" t="s">
        <v>30</v>
      </c>
      <c r="B9" s="343" t="s">
        <v>328</v>
      </c>
      <c r="C9" s="274"/>
      <c r="D9" s="274"/>
      <c r="E9" s="274"/>
      <c r="F9" s="275"/>
      <c r="G9" s="291"/>
      <c r="H9" s="292"/>
      <c r="I9" s="293"/>
      <c r="J9" s="83" t="s">
        <v>29</v>
      </c>
      <c r="K9" s="305" t="s">
        <v>28</v>
      </c>
      <c r="L9" s="274"/>
      <c r="M9" s="275"/>
      <c r="N9" s="83" t="s">
        <v>27</v>
      </c>
      <c r="O9" s="88"/>
      <c r="P9" s="84"/>
      <c r="Q9" s="84"/>
      <c r="R9" s="84"/>
      <c r="S9" s="79"/>
      <c r="T9" s="79"/>
      <c r="U9" s="79"/>
      <c r="V9" s="79"/>
      <c r="W9" s="79"/>
      <c r="X9" s="79"/>
      <c r="Y9" s="79"/>
      <c r="Z9" s="79"/>
      <c r="AA9" s="79"/>
      <c r="AB9" s="79"/>
      <c r="AC9" s="79"/>
      <c r="AD9" s="79"/>
      <c r="AE9" s="79"/>
      <c r="AF9" s="79"/>
      <c r="AG9" s="79"/>
      <c r="AH9" s="79"/>
    </row>
    <row r="10" spans="1:34" ht="15.75">
      <c r="A10" s="85" t="s">
        <v>26</v>
      </c>
      <c r="B10" s="304" t="s">
        <v>329</v>
      </c>
      <c r="C10" s="274"/>
      <c r="D10" s="274"/>
      <c r="E10" s="274"/>
      <c r="F10" s="275"/>
      <c r="G10" s="291"/>
      <c r="H10" s="292"/>
      <c r="I10" s="293"/>
      <c r="J10" s="86"/>
      <c r="K10" s="306"/>
      <c r="L10" s="274"/>
      <c r="M10" s="275"/>
      <c r="N10" s="87"/>
      <c r="O10" s="79"/>
      <c r="P10" s="436"/>
      <c r="Q10" s="292"/>
      <c r="R10" s="88"/>
      <c r="S10" s="79"/>
      <c r="T10" s="89"/>
      <c r="U10" s="89"/>
      <c r="V10" s="79"/>
      <c r="W10" s="79"/>
      <c r="X10" s="79"/>
      <c r="Y10" s="79"/>
      <c r="Z10" s="79"/>
      <c r="AA10" s="79"/>
      <c r="AB10" s="79"/>
      <c r="AC10" s="79"/>
      <c r="AD10" s="79"/>
      <c r="AE10" s="79"/>
      <c r="AF10" s="79"/>
      <c r="AG10" s="79"/>
      <c r="AH10" s="79"/>
    </row>
    <row r="11" spans="1:34" ht="15.75">
      <c r="A11" s="137" t="s">
        <v>25</v>
      </c>
      <c r="B11" s="549" t="s">
        <v>372</v>
      </c>
      <c r="C11" s="274"/>
      <c r="D11" s="274"/>
      <c r="E11" s="274"/>
      <c r="F11" s="275"/>
      <c r="G11" s="291"/>
      <c r="H11" s="292"/>
      <c r="I11" s="293"/>
      <c r="J11" s="91"/>
      <c r="K11" s="307"/>
      <c r="L11" s="274"/>
      <c r="M11" s="275"/>
      <c r="N11" s="92"/>
      <c r="O11" s="138"/>
      <c r="P11" s="547"/>
      <c r="Q11" s="292"/>
      <c r="R11" s="100"/>
      <c r="S11" s="79"/>
      <c r="T11" s="101"/>
      <c r="U11" s="102"/>
      <c r="V11" s="103"/>
      <c r="W11" s="79"/>
      <c r="X11" s="79"/>
      <c r="Y11" s="79"/>
      <c r="Z11" s="79"/>
      <c r="AA11" s="79"/>
      <c r="AB11" s="79"/>
      <c r="AC11" s="79"/>
      <c r="AD11" s="79"/>
      <c r="AE11" s="79"/>
      <c r="AF11" s="79"/>
      <c r="AG11" s="79"/>
      <c r="AH11" s="79"/>
    </row>
    <row r="12" spans="1:34" ht="15.75">
      <c r="A12" s="94" t="s">
        <v>24</v>
      </c>
      <c r="B12" s="346">
        <v>2020730010057</v>
      </c>
      <c r="C12" s="274"/>
      <c r="D12" s="274"/>
      <c r="E12" s="274"/>
      <c r="F12" s="275"/>
      <c r="G12" s="291"/>
      <c r="H12" s="292"/>
      <c r="I12" s="293"/>
      <c r="J12" s="95"/>
      <c r="K12" s="317"/>
      <c r="L12" s="274"/>
      <c r="M12" s="275"/>
      <c r="N12" s="96"/>
      <c r="O12" s="139"/>
      <c r="P12" s="547"/>
      <c r="Q12" s="292"/>
      <c r="R12" s="100"/>
      <c r="S12" s="79"/>
      <c r="T12" s="101"/>
      <c r="U12" s="102"/>
      <c r="V12" s="103"/>
      <c r="W12" s="79"/>
      <c r="X12" s="79"/>
      <c r="Y12" s="79"/>
      <c r="Z12" s="79"/>
      <c r="AA12" s="79"/>
      <c r="AB12" s="79"/>
      <c r="AC12" s="79"/>
      <c r="AD12" s="79"/>
      <c r="AE12" s="79"/>
      <c r="AF12" s="79"/>
      <c r="AG12" s="79"/>
      <c r="AH12" s="79"/>
    </row>
    <row r="13" spans="1:34" ht="35.25" customHeight="1">
      <c r="A13" s="140" t="s">
        <v>373</v>
      </c>
      <c r="B13" s="432" t="s">
        <v>374</v>
      </c>
      <c r="C13" s="274"/>
      <c r="D13" s="274"/>
      <c r="E13" s="274"/>
      <c r="F13" s="275"/>
      <c r="G13" s="279"/>
      <c r="H13" s="280"/>
      <c r="I13" s="281"/>
      <c r="J13" s="97"/>
      <c r="K13" s="317"/>
      <c r="L13" s="274"/>
      <c r="M13" s="275"/>
      <c r="N13" s="98"/>
      <c r="O13" s="141"/>
      <c r="P13" s="142"/>
      <c r="Q13" s="142"/>
      <c r="R13" s="100"/>
      <c r="S13" s="143"/>
      <c r="T13" s="101"/>
      <c r="U13" s="102"/>
      <c r="V13" s="103"/>
      <c r="W13" s="79"/>
      <c r="X13" s="79"/>
      <c r="Y13" s="79"/>
      <c r="Z13" s="79"/>
      <c r="AA13" s="79"/>
      <c r="AB13" s="79"/>
      <c r="AC13" s="79"/>
      <c r="AD13" s="79"/>
      <c r="AE13" s="79"/>
      <c r="AF13" s="79"/>
      <c r="AG13" s="79"/>
      <c r="AH13" s="79"/>
    </row>
    <row r="14" spans="1:34" ht="21" customHeight="1">
      <c r="A14" s="298" t="s">
        <v>23</v>
      </c>
      <c r="B14" s="341" t="s">
        <v>375</v>
      </c>
      <c r="C14" s="342" t="s">
        <v>21</v>
      </c>
      <c r="D14" s="342" t="s">
        <v>20</v>
      </c>
      <c r="E14" s="342" t="s">
        <v>42</v>
      </c>
      <c r="F14" s="546" t="s">
        <v>376</v>
      </c>
      <c r="G14" s="277"/>
      <c r="H14" s="277"/>
      <c r="I14" s="278"/>
      <c r="J14" s="338" t="s">
        <v>17</v>
      </c>
      <c r="K14" s="278"/>
      <c r="L14" s="339" t="s">
        <v>16</v>
      </c>
      <c r="M14" s="274"/>
      <c r="N14" s="275"/>
      <c r="O14" s="144"/>
      <c r="P14" s="99"/>
      <c r="Q14" s="79"/>
      <c r="R14" s="100"/>
      <c r="S14" s="79"/>
      <c r="T14" s="101"/>
      <c r="U14" s="102"/>
      <c r="V14" s="103"/>
      <c r="W14" s="79"/>
      <c r="X14" s="79"/>
      <c r="Y14" s="79"/>
      <c r="Z14" s="79"/>
      <c r="AA14" s="79"/>
      <c r="AB14" s="79"/>
      <c r="AC14" s="79"/>
      <c r="AD14" s="79"/>
      <c r="AE14" s="79"/>
      <c r="AF14" s="79"/>
      <c r="AG14" s="79"/>
      <c r="AH14" s="79"/>
    </row>
    <row r="15" spans="1:34" ht="21" customHeight="1">
      <c r="A15" s="299"/>
      <c r="B15" s="299"/>
      <c r="C15" s="299"/>
      <c r="D15" s="299"/>
      <c r="E15" s="299"/>
      <c r="F15" s="279"/>
      <c r="G15" s="280"/>
      <c r="H15" s="280"/>
      <c r="I15" s="281"/>
      <c r="J15" s="279"/>
      <c r="K15" s="281"/>
      <c r="L15" s="342" t="s">
        <v>15</v>
      </c>
      <c r="M15" s="342" t="s">
        <v>14</v>
      </c>
      <c r="N15" s="298" t="s">
        <v>13</v>
      </c>
      <c r="O15" s="145"/>
      <c r="P15" s="99"/>
      <c r="Q15" s="79"/>
      <c r="R15" s="102"/>
      <c r="S15" s="79"/>
      <c r="T15" s="101"/>
      <c r="U15" s="102"/>
      <c r="V15" s="103"/>
      <c r="W15" s="79"/>
      <c r="X15" s="79"/>
      <c r="Y15" s="79"/>
      <c r="Z15" s="79"/>
      <c r="AA15" s="79"/>
      <c r="AB15" s="79"/>
      <c r="AC15" s="79"/>
      <c r="AD15" s="79"/>
      <c r="AE15" s="79"/>
      <c r="AF15" s="79"/>
      <c r="AG15" s="79"/>
      <c r="AH15" s="79"/>
    </row>
    <row r="16" spans="1:34" ht="31.5">
      <c r="A16" s="284"/>
      <c r="B16" s="284"/>
      <c r="C16" s="284"/>
      <c r="D16" s="284"/>
      <c r="E16" s="284"/>
      <c r="F16" s="104" t="s">
        <v>12</v>
      </c>
      <c r="G16" s="104" t="s">
        <v>11</v>
      </c>
      <c r="H16" s="104" t="s">
        <v>10</v>
      </c>
      <c r="I16" s="105" t="s">
        <v>9</v>
      </c>
      <c r="J16" s="104" t="s">
        <v>8</v>
      </c>
      <c r="K16" s="146" t="s">
        <v>7</v>
      </c>
      <c r="L16" s="284"/>
      <c r="M16" s="284"/>
      <c r="N16" s="284"/>
      <c r="O16" s="145"/>
      <c r="P16" s="99"/>
      <c r="Q16" s="79"/>
      <c r="R16" s="102"/>
      <c r="S16" s="79"/>
      <c r="T16" s="101"/>
      <c r="U16" s="102"/>
      <c r="V16" s="103"/>
      <c r="W16" s="79"/>
      <c r="X16" s="79"/>
      <c r="Y16" s="79"/>
      <c r="Z16" s="79"/>
      <c r="AA16" s="79"/>
      <c r="AB16" s="79"/>
      <c r="AC16" s="79"/>
      <c r="AD16" s="79"/>
      <c r="AE16" s="79"/>
      <c r="AF16" s="79"/>
      <c r="AG16" s="79"/>
      <c r="AH16" s="79"/>
    </row>
    <row r="17" spans="1:34" ht="33.75" customHeight="1">
      <c r="A17" s="334" t="s">
        <v>377</v>
      </c>
      <c r="B17" s="97" t="s">
        <v>1</v>
      </c>
      <c r="C17" s="330" t="s">
        <v>378</v>
      </c>
      <c r="D17" s="147">
        <v>1</v>
      </c>
      <c r="E17" s="148">
        <f t="shared" ref="E17:E32" si="0">F17</f>
        <v>142050000</v>
      </c>
      <c r="F17" s="109">
        <v>142050000</v>
      </c>
      <c r="G17" s="109">
        <v>0</v>
      </c>
      <c r="H17" s="109">
        <v>0</v>
      </c>
      <c r="I17" s="109">
        <v>0</v>
      </c>
      <c r="J17" s="297">
        <v>45295</v>
      </c>
      <c r="K17" s="297">
        <v>45656</v>
      </c>
      <c r="L17" s="294">
        <f t="shared" ref="L17:M17" si="1">D18/D17</f>
        <v>0</v>
      </c>
      <c r="M17" s="294">
        <f t="shared" si="1"/>
        <v>1.0395828299894403</v>
      </c>
      <c r="N17" s="331">
        <f>L17*L17/M17</f>
        <v>0</v>
      </c>
      <c r="O17" s="149"/>
      <c r="P17" s="110"/>
      <c r="Q17" s="111"/>
      <c r="R17" s="112"/>
      <c r="S17" s="111"/>
      <c r="T17" s="113"/>
      <c r="U17" s="114"/>
      <c r="V17" s="115"/>
      <c r="W17" s="111"/>
      <c r="X17" s="111"/>
      <c r="Y17" s="111"/>
      <c r="Z17" s="111"/>
      <c r="AA17" s="111"/>
      <c r="AB17" s="111"/>
      <c r="AC17" s="111"/>
      <c r="AD17" s="111"/>
      <c r="AE17" s="111"/>
      <c r="AF17" s="111"/>
      <c r="AG17" s="111"/>
      <c r="AH17" s="111"/>
    </row>
    <row r="18" spans="1:34" ht="33.75" customHeight="1">
      <c r="A18" s="299"/>
      <c r="B18" s="97" t="s">
        <v>0</v>
      </c>
      <c r="C18" s="284"/>
      <c r="D18" s="147">
        <v>0</v>
      </c>
      <c r="E18" s="148">
        <f t="shared" si="0"/>
        <v>147672741</v>
      </c>
      <c r="F18" s="109">
        <v>147672741</v>
      </c>
      <c r="G18" s="109">
        <v>0</v>
      </c>
      <c r="H18" s="109">
        <v>0</v>
      </c>
      <c r="I18" s="109">
        <v>0</v>
      </c>
      <c r="J18" s="284"/>
      <c r="K18" s="284"/>
      <c r="L18" s="284"/>
      <c r="M18" s="284"/>
      <c r="N18" s="284"/>
      <c r="O18" s="149"/>
      <c r="P18" s="111"/>
      <c r="Q18" s="111"/>
      <c r="R18" s="114"/>
      <c r="S18" s="111"/>
      <c r="T18" s="113"/>
      <c r="U18" s="114"/>
      <c r="V18" s="115"/>
      <c r="W18" s="111"/>
      <c r="X18" s="111"/>
      <c r="Y18" s="111"/>
      <c r="Z18" s="111"/>
      <c r="AA18" s="111"/>
      <c r="AB18" s="111"/>
      <c r="AC18" s="111"/>
      <c r="AD18" s="111"/>
      <c r="AE18" s="111"/>
      <c r="AF18" s="111"/>
      <c r="AG18" s="111"/>
      <c r="AH18" s="111"/>
    </row>
    <row r="19" spans="1:34" ht="27" customHeight="1">
      <c r="A19" s="334" t="s">
        <v>379</v>
      </c>
      <c r="B19" s="97" t="s">
        <v>1</v>
      </c>
      <c r="C19" s="330" t="s">
        <v>380</v>
      </c>
      <c r="D19" s="147">
        <v>1</v>
      </c>
      <c r="E19" s="148">
        <f t="shared" si="0"/>
        <v>36700000</v>
      </c>
      <c r="F19" s="109">
        <v>36700000</v>
      </c>
      <c r="G19" s="109">
        <v>0</v>
      </c>
      <c r="H19" s="109">
        <v>0</v>
      </c>
      <c r="I19" s="109">
        <v>0</v>
      </c>
      <c r="J19" s="297">
        <v>45295</v>
      </c>
      <c r="K19" s="297">
        <v>45656</v>
      </c>
      <c r="L19" s="294">
        <f t="shared" ref="L19:M19" si="2">D20/D19</f>
        <v>0</v>
      </c>
      <c r="M19" s="294">
        <f t="shared" si="2"/>
        <v>0.7901907356948229</v>
      </c>
      <c r="N19" s="331">
        <f>L19*L19/M19</f>
        <v>0</v>
      </c>
      <c r="O19" s="149"/>
      <c r="P19" s="111"/>
      <c r="Q19" s="111"/>
      <c r="R19" s="114"/>
      <c r="S19" s="111"/>
      <c r="T19" s="113"/>
      <c r="U19" s="114"/>
      <c r="V19" s="115"/>
      <c r="W19" s="111"/>
      <c r="X19" s="111"/>
      <c r="Y19" s="111"/>
      <c r="Z19" s="111"/>
      <c r="AA19" s="111"/>
      <c r="AB19" s="111"/>
      <c r="AC19" s="111"/>
      <c r="AD19" s="111"/>
      <c r="AE19" s="111"/>
      <c r="AF19" s="111"/>
      <c r="AG19" s="111"/>
      <c r="AH19" s="111"/>
    </row>
    <row r="20" spans="1:34" ht="30" customHeight="1">
      <c r="A20" s="284"/>
      <c r="B20" s="97" t="s">
        <v>0</v>
      </c>
      <c r="C20" s="284"/>
      <c r="D20" s="147">
        <v>0</v>
      </c>
      <c r="E20" s="148">
        <f t="shared" si="0"/>
        <v>29000000</v>
      </c>
      <c r="F20" s="109">
        <v>29000000</v>
      </c>
      <c r="G20" s="109">
        <v>0</v>
      </c>
      <c r="H20" s="109">
        <v>0</v>
      </c>
      <c r="I20" s="109">
        <v>0</v>
      </c>
      <c r="J20" s="284"/>
      <c r="K20" s="284"/>
      <c r="L20" s="284"/>
      <c r="M20" s="284"/>
      <c r="N20" s="284"/>
      <c r="O20" s="149"/>
      <c r="P20" s="111"/>
      <c r="Q20" s="111"/>
      <c r="R20" s="114"/>
      <c r="S20" s="111"/>
      <c r="T20" s="113"/>
      <c r="U20" s="114"/>
      <c r="V20" s="115"/>
      <c r="W20" s="111"/>
      <c r="X20" s="111"/>
      <c r="Y20" s="111"/>
      <c r="Z20" s="111"/>
      <c r="AA20" s="111"/>
      <c r="AB20" s="111"/>
      <c r="AC20" s="111"/>
      <c r="AD20" s="111"/>
      <c r="AE20" s="111"/>
      <c r="AF20" s="111"/>
      <c r="AG20" s="111"/>
      <c r="AH20" s="111"/>
    </row>
    <row r="21" spans="1:34" ht="29.25" customHeight="1">
      <c r="A21" s="334" t="s">
        <v>381</v>
      </c>
      <c r="B21" s="150" t="s">
        <v>1</v>
      </c>
      <c r="C21" s="545" t="s">
        <v>382</v>
      </c>
      <c r="D21" s="151">
        <v>1</v>
      </c>
      <c r="E21" s="148">
        <f t="shared" si="0"/>
        <v>108700000</v>
      </c>
      <c r="F21" s="109">
        <v>108700000</v>
      </c>
      <c r="G21" s="109">
        <v>0</v>
      </c>
      <c r="H21" s="109">
        <v>0</v>
      </c>
      <c r="I21" s="109">
        <v>0</v>
      </c>
      <c r="J21" s="297">
        <v>45295</v>
      </c>
      <c r="K21" s="297">
        <v>45656</v>
      </c>
      <c r="L21" s="294">
        <f t="shared" ref="L21:M21" si="3">D22/D21</f>
        <v>0</v>
      </c>
      <c r="M21" s="294">
        <f t="shared" si="3"/>
        <v>0.30082796688132474</v>
      </c>
      <c r="N21" s="331">
        <f>L21*L21/M21</f>
        <v>0</v>
      </c>
      <c r="O21" s="149"/>
      <c r="P21" s="111"/>
      <c r="Q21" s="111"/>
      <c r="R21" s="111"/>
      <c r="S21" s="111"/>
      <c r="T21" s="111"/>
      <c r="U21" s="111"/>
      <c r="V21" s="115"/>
      <c r="W21" s="111"/>
      <c r="X21" s="111"/>
      <c r="Y21" s="111"/>
      <c r="Z21" s="111"/>
      <c r="AA21" s="111"/>
      <c r="AB21" s="111"/>
      <c r="AC21" s="111"/>
      <c r="AD21" s="111"/>
      <c r="AE21" s="111"/>
      <c r="AF21" s="111"/>
      <c r="AG21" s="111"/>
      <c r="AH21" s="111"/>
    </row>
    <row r="22" spans="1:34" ht="29.25" customHeight="1">
      <c r="A22" s="284"/>
      <c r="B22" s="97" t="s">
        <v>0</v>
      </c>
      <c r="C22" s="279"/>
      <c r="D22" s="152">
        <v>0</v>
      </c>
      <c r="E22" s="148">
        <f t="shared" si="0"/>
        <v>32700000</v>
      </c>
      <c r="F22" s="109">
        <v>32700000</v>
      </c>
      <c r="G22" s="109">
        <v>0</v>
      </c>
      <c r="H22" s="109">
        <v>0</v>
      </c>
      <c r="I22" s="109">
        <v>0</v>
      </c>
      <c r="J22" s="284"/>
      <c r="K22" s="284"/>
      <c r="L22" s="284"/>
      <c r="M22" s="284"/>
      <c r="N22" s="284"/>
      <c r="O22" s="149"/>
      <c r="P22" s="111"/>
      <c r="Q22" s="111"/>
      <c r="R22" s="111"/>
      <c r="S22" s="111"/>
      <c r="T22" s="111"/>
      <c r="U22" s="111"/>
      <c r="V22" s="115"/>
      <c r="W22" s="111"/>
      <c r="X22" s="111"/>
      <c r="Y22" s="111"/>
      <c r="Z22" s="111"/>
      <c r="AA22" s="111"/>
      <c r="AB22" s="111"/>
      <c r="AC22" s="111"/>
      <c r="AD22" s="111"/>
      <c r="AE22" s="111"/>
      <c r="AF22" s="111"/>
      <c r="AG22" s="111"/>
      <c r="AH22" s="111"/>
    </row>
    <row r="23" spans="1:34" ht="40.5" customHeight="1">
      <c r="A23" s="334" t="s">
        <v>383</v>
      </c>
      <c r="B23" s="150" t="s">
        <v>1</v>
      </c>
      <c r="C23" s="330" t="s">
        <v>384</v>
      </c>
      <c r="D23" s="153">
        <v>50</v>
      </c>
      <c r="E23" s="148">
        <f t="shared" si="0"/>
        <v>20000000</v>
      </c>
      <c r="F23" s="109">
        <v>20000000</v>
      </c>
      <c r="G23" s="109">
        <v>0</v>
      </c>
      <c r="H23" s="109">
        <v>0</v>
      </c>
      <c r="I23" s="109">
        <v>0</v>
      </c>
      <c r="J23" s="297">
        <v>45366</v>
      </c>
      <c r="K23" s="297">
        <v>45656</v>
      </c>
      <c r="L23" s="294">
        <f t="shared" ref="L23:M23" si="4">D24/D23</f>
        <v>0</v>
      </c>
      <c r="M23" s="294">
        <f t="shared" si="4"/>
        <v>0.6</v>
      </c>
      <c r="N23" s="331">
        <f>L23*L23/M23</f>
        <v>0</v>
      </c>
      <c r="O23" s="149"/>
      <c r="P23" s="111"/>
      <c r="Q23" s="111"/>
      <c r="R23" s="111"/>
      <c r="S23" s="111"/>
      <c r="T23" s="111"/>
      <c r="U23" s="111"/>
      <c r="V23" s="111"/>
      <c r="W23" s="111"/>
      <c r="X23" s="111"/>
      <c r="Y23" s="111"/>
      <c r="Z23" s="111"/>
      <c r="AA23" s="111"/>
      <c r="AB23" s="111"/>
      <c r="AC23" s="111"/>
      <c r="AD23" s="111"/>
      <c r="AE23" s="111"/>
      <c r="AF23" s="111"/>
      <c r="AG23" s="111"/>
      <c r="AH23" s="111"/>
    </row>
    <row r="24" spans="1:34" ht="40.5" customHeight="1">
      <c r="A24" s="299"/>
      <c r="B24" s="97" t="s">
        <v>0</v>
      </c>
      <c r="C24" s="284"/>
      <c r="D24" s="153">
        <v>0</v>
      </c>
      <c r="E24" s="148">
        <f t="shared" si="0"/>
        <v>12000000</v>
      </c>
      <c r="F24" s="109">
        <v>12000000</v>
      </c>
      <c r="G24" s="109">
        <v>0</v>
      </c>
      <c r="H24" s="109">
        <v>0</v>
      </c>
      <c r="I24" s="109">
        <v>0</v>
      </c>
      <c r="J24" s="284"/>
      <c r="K24" s="284"/>
      <c r="L24" s="284"/>
      <c r="M24" s="284"/>
      <c r="N24" s="284"/>
      <c r="O24" s="149"/>
      <c r="P24" s="111"/>
      <c r="Q24" s="111"/>
      <c r="R24" s="111"/>
      <c r="S24" s="111"/>
      <c r="T24" s="111"/>
      <c r="U24" s="111"/>
      <c r="V24" s="111"/>
      <c r="W24" s="111"/>
      <c r="X24" s="111"/>
      <c r="Y24" s="111"/>
      <c r="Z24" s="111"/>
      <c r="AA24" s="111"/>
      <c r="AB24" s="111"/>
      <c r="AC24" s="111"/>
      <c r="AD24" s="111"/>
      <c r="AE24" s="111"/>
      <c r="AF24" s="111"/>
      <c r="AG24" s="111"/>
      <c r="AH24" s="111"/>
    </row>
    <row r="25" spans="1:34" ht="40.5" customHeight="1">
      <c r="A25" s="334" t="s">
        <v>385</v>
      </c>
      <c r="B25" s="150" t="s">
        <v>1</v>
      </c>
      <c r="C25" s="330" t="s">
        <v>384</v>
      </c>
      <c r="D25" s="151">
        <v>1</v>
      </c>
      <c r="E25" s="148">
        <f t="shared" si="0"/>
        <v>16800000</v>
      </c>
      <c r="F25" s="109">
        <v>16800000</v>
      </c>
      <c r="G25" s="109">
        <v>0</v>
      </c>
      <c r="H25" s="109">
        <v>0</v>
      </c>
      <c r="I25" s="109">
        <v>0</v>
      </c>
      <c r="J25" s="297">
        <v>45366</v>
      </c>
      <c r="K25" s="297">
        <v>45656</v>
      </c>
      <c r="L25" s="294">
        <f t="shared" ref="L25:M25" si="5">D26/D25</f>
        <v>0</v>
      </c>
      <c r="M25" s="294">
        <f t="shared" si="5"/>
        <v>0.875</v>
      </c>
      <c r="N25" s="331">
        <f>L25*L25/M25</f>
        <v>0</v>
      </c>
      <c r="O25" s="149"/>
      <c r="P25" s="111"/>
      <c r="Q25" s="111"/>
      <c r="R25" s="111"/>
      <c r="S25" s="111"/>
      <c r="T25" s="111"/>
      <c r="U25" s="111"/>
      <c r="V25" s="111"/>
      <c r="W25" s="111"/>
      <c r="X25" s="111"/>
      <c r="Y25" s="111"/>
      <c r="Z25" s="111"/>
      <c r="AA25" s="111"/>
      <c r="AB25" s="111"/>
      <c r="AC25" s="111"/>
      <c r="AD25" s="111"/>
      <c r="AE25" s="111"/>
      <c r="AF25" s="111"/>
      <c r="AG25" s="111"/>
      <c r="AH25" s="111"/>
    </row>
    <row r="26" spans="1:34" ht="40.5" customHeight="1">
      <c r="A26" s="299"/>
      <c r="B26" s="97" t="s">
        <v>0</v>
      </c>
      <c r="C26" s="284"/>
      <c r="D26" s="153">
        <v>0</v>
      </c>
      <c r="E26" s="148">
        <f t="shared" si="0"/>
        <v>14700000</v>
      </c>
      <c r="F26" s="109">
        <v>14700000</v>
      </c>
      <c r="G26" s="109">
        <v>0</v>
      </c>
      <c r="H26" s="109">
        <v>0</v>
      </c>
      <c r="I26" s="109">
        <v>0</v>
      </c>
      <c r="J26" s="284"/>
      <c r="K26" s="284"/>
      <c r="L26" s="284"/>
      <c r="M26" s="284"/>
      <c r="N26" s="284"/>
      <c r="O26" s="149"/>
      <c r="P26" s="111"/>
      <c r="Q26" s="111"/>
      <c r="R26" s="111"/>
      <c r="S26" s="111"/>
      <c r="T26" s="111"/>
      <c r="U26" s="111"/>
      <c r="V26" s="111"/>
      <c r="W26" s="111"/>
      <c r="X26" s="111"/>
      <c r="Y26" s="111"/>
      <c r="Z26" s="111"/>
      <c r="AA26" s="111"/>
      <c r="AB26" s="111"/>
      <c r="AC26" s="111"/>
      <c r="AD26" s="111"/>
      <c r="AE26" s="111"/>
      <c r="AF26" s="111"/>
      <c r="AG26" s="111"/>
      <c r="AH26" s="111"/>
    </row>
    <row r="27" spans="1:34" ht="27.75" customHeight="1">
      <c r="A27" s="415" t="s">
        <v>386</v>
      </c>
      <c r="B27" s="154" t="s">
        <v>1</v>
      </c>
      <c r="C27" s="330" t="s">
        <v>387</v>
      </c>
      <c r="D27" s="153">
        <v>10</v>
      </c>
      <c r="E27" s="148">
        <f t="shared" si="0"/>
        <v>94270000</v>
      </c>
      <c r="F27" s="109">
        <v>94270000</v>
      </c>
      <c r="G27" s="109">
        <v>0</v>
      </c>
      <c r="H27" s="109">
        <v>0</v>
      </c>
      <c r="I27" s="109">
        <v>0</v>
      </c>
      <c r="J27" s="297">
        <v>45414</v>
      </c>
      <c r="K27" s="297">
        <v>45656</v>
      </c>
      <c r="L27" s="294">
        <f t="shared" ref="L27:M27" si="6">D28/D27</f>
        <v>0</v>
      </c>
      <c r="M27" s="294">
        <f t="shared" si="6"/>
        <v>0.10607828577490187</v>
      </c>
      <c r="N27" s="331">
        <f>L27*L27/M27</f>
        <v>0</v>
      </c>
      <c r="O27" s="149"/>
      <c r="P27" s="111"/>
      <c r="Q27" s="111"/>
      <c r="R27" s="111"/>
      <c r="S27" s="111"/>
      <c r="T27" s="111"/>
      <c r="U27" s="111"/>
      <c r="V27" s="111"/>
      <c r="W27" s="111"/>
      <c r="X27" s="111"/>
      <c r="Y27" s="111"/>
      <c r="Z27" s="111"/>
      <c r="AA27" s="111"/>
      <c r="AB27" s="111"/>
      <c r="AC27" s="111"/>
      <c r="AD27" s="111"/>
      <c r="AE27" s="111"/>
      <c r="AF27" s="111"/>
      <c r="AG27" s="111"/>
      <c r="AH27" s="111"/>
    </row>
    <row r="28" spans="1:34" ht="33" customHeight="1">
      <c r="A28" s="284"/>
      <c r="B28" s="155" t="s">
        <v>0</v>
      </c>
      <c r="C28" s="299"/>
      <c r="D28" s="153">
        <v>0</v>
      </c>
      <c r="E28" s="148">
        <f t="shared" si="0"/>
        <v>10000000</v>
      </c>
      <c r="F28" s="109">
        <v>10000000</v>
      </c>
      <c r="G28" s="109">
        <v>0</v>
      </c>
      <c r="H28" s="109">
        <v>0</v>
      </c>
      <c r="I28" s="109">
        <v>0</v>
      </c>
      <c r="J28" s="284"/>
      <c r="K28" s="284"/>
      <c r="L28" s="284"/>
      <c r="M28" s="284"/>
      <c r="N28" s="284"/>
      <c r="O28" s="149"/>
      <c r="P28" s="111"/>
      <c r="Q28" s="111"/>
      <c r="R28" s="111"/>
      <c r="S28" s="111"/>
      <c r="T28" s="111"/>
      <c r="U28" s="111"/>
      <c r="V28" s="111"/>
      <c r="W28" s="111"/>
      <c r="X28" s="111"/>
      <c r="Y28" s="111"/>
      <c r="Z28" s="111"/>
      <c r="AA28" s="111"/>
      <c r="AB28" s="111"/>
      <c r="AC28" s="111"/>
      <c r="AD28" s="111"/>
      <c r="AE28" s="111"/>
      <c r="AF28" s="111"/>
      <c r="AG28" s="111"/>
      <c r="AH28" s="111"/>
    </row>
    <row r="29" spans="1:34" ht="23.25" customHeight="1">
      <c r="A29" s="334" t="s">
        <v>388</v>
      </c>
      <c r="B29" s="150" t="s">
        <v>1</v>
      </c>
      <c r="C29" s="330" t="s">
        <v>389</v>
      </c>
      <c r="D29" s="151">
        <v>1</v>
      </c>
      <c r="E29" s="148">
        <f t="shared" si="0"/>
        <v>40000000</v>
      </c>
      <c r="F29" s="109">
        <v>40000000</v>
      </c>
      <c r="G29" s="109">
        <v>0</v>
      </c>
      <c r="H29" s="109">
        <v>0</v>
      </c>
      <c r="I29" s="109">
        <v>0</v>
      </c>
      <c r="J29" s="297">
        <v>45343</v>
      </c>
      <c r="K29" s="297">
        <v>45656</v>
      </c>
      <c r="L29" s="294">
        <f t="shared" ref="L29:M29" si="7">D30/D29</f>
        <v>0</v>
      </c>
      <c r="M29" s="294">
        <f t="shared" si="7"/>
        <v>0</v>
      </c>
      <c r="N29" s="331" t="e">
        <f>L29*L29/M29</f>
        <v>#DIV/0!</v>
      </c>
      <c r="O29" s="149"/>
      <c r="P29" s="111"/>
      <c r="Q29" s="111"/>
      <c r="R29" s="111"/>
      <c r="S29" s="111"/>
      <c r="T29" s="111"/>
      <c r="U29" s="111"/>
      <c r="V29" s="111"/>
      <c r="W29" s="111"/>
      <c r="X29" s="111"/>
      <c r="Y29" s="111"/>
      <c r="Z29" s="111"/>
      <c r="AA29" s="111"/>
      <c r="AB29" s="111"/>
      <c r="AC29" s="111"/>
      <c r="AD29" s="111"/>
      <c r="AE29" s="111"/>
      <c r="AF29" s="111"/>
      <c r="AG29" s="111"/>
      <c r="AH29" s="111"/>
    </row>
    <row r="30" spans="1:34" ht="23.25" customHeight="1">
      <c r="A30" s="299"/>
      <c r="B30" s="150" t="s">
        <v>0</v>
      </c>
      <c r="C30" s="284"/>
      <c r="D30" s="151">
        <v>0</v>
      </c>
      <c r="E30" s="148">
        <f t="shared" si="0"/>
        <v>0</v>
      </c>
      <c r="F30" s="109">
        <v>0</v>
      </c>
      <c r="G30" s="109">
        <v>0</v>
      </c>
      <c r="H30" s="109">
        <v>0</v>
      </c>
      <c r="I30" s="109">
        <v>0</v>
      </c>
      <c r="J30" s="284"/>
      <c r="K30" s="284"/>
      <c r="L30" s="284"/>
      <c r="M30" s="284"/>
      <c r="N30" s="284"/>
      <c r="O30" s="149"/>
      <c r="P30" s="111"/>
      <c r="Q30" s="111"/>
      <c r="R30" s="111"/>
      <c r="S30" s="111"/>
      <c r="T30" s="111"/>
      <c r="U30" s="111"/>
      <c r="V30" s="111"/>
      <c r="W30" s="111"/>
      <c r="X30" s="111"/>
      <c r="Y30" s="111"/>
      <c r="Z30" s="111"/>
      <c r="AA30" s="111"/>
      <c r="AB30" s="111"/>
      <c r="AC30" s="111"/>
      <c r="AD30" s="111"/>
      <c r="AE30" s="111"/>
      <c r="AF30" s="111"/>
      <c r="AG30" s="111"/>
      <c r="AH30" s="111"/>
    </row>
    <row r="31" spans="1:34" ht="30.75" customHeight="1">
      <c r="A31" s="334" t="s">
        <v>390</v>
      </c>
      <c r="B31" s="150" t="s">
        <v>1</v>
      </c>
      <c r="C31" s="330" t="s">
        <v>391</v>
      </c>
      <c r="D31" s="156">
        <v>3</v>
      </c>
      <c r="E31" s="148">
        <f t="shared" si="0"/>
        <v>40000000</v>
      </c>
      <c r="F31" s="109">
        <v>40000000</v>
      </c>
      <c r="G31" s="109">
        <v>0</v>
      </c>
      <c r="H31" s="109">
        <v>0</v>
      </c>
      <c r="I31" s="109">
        <v>0</v>
      </c>
      <c r="J31" s="297">
        <v>45403</v>
      </c>
      <c r="K31" s="297">
        <v>45656</v>
      </c>
      <c r="L31" s="294">
        <f t="shared" ref="L31:M31" si="8">D32/D31</f>
        <v>0</v>
      </c>
      <c r="M31" s="294">
        <f t="shared" si="8"/>
        <v>0</v>
      </c>
      <c r="N31" s="331" t="e">
        <f>L31*L31/M31</f>
        <v>#DIV/0!</v>
      </c>
      <c r="O31" s="149"/>
      <c r="P31" s="111"/>
      <c r="Q31" s="111"/>
      <c r="R31" s="111"/>
      <c r="S31" s="111"/>
      <c r="T31" s="111"/>
      <c r="U31" s="111"/>
      <c r="V31" s="111"/>
      <c r="W31" s="111"/>
      <c r="X31" s="111"/>
      <c r="Y31" s="111"/>
      <c r="Z31" s="111"/>
      <c r="AA31" s="111"/>
      <c r="AB31" s="111"/>
      <c r="AC31" s="111"/>
      <c r="AD31" s="111"/>
      <c r="AE31" s="111"/>
      <c r="AF31" s="111"/>
      <c r="AG31" s="111"/>
      <c r="AH31" s="111"/>
    </row>
    <row r="32" spans="1:34" ht="30.75" customHeight="1">
      <c r="A32" s="299"/>
      <c r="B32" s="150" t="s">
        <v>0</v>
      </c>
      <c r="C32" s="299"/>
      <c r="D32" s="157">
        <v>0</v>
      </c>
      <c r="E32" s="148">
        <f t="shared" si="0"/>
        <v>0</v>
      </c>
      <c r="F32" s="109">
        <v>0</v>
      </c>
      <c r="G32" s="158">
        <v>0</v>
      </c>
      <c r="H32" s="158">
        <v>0</v>
      </c>
      <c r="I32" s="158">
        <v>0</v>
      </c>
      <c r="J32" s="299"/>
      <c r="K32" s="299"/>
      <c r="L32" s="299"/>
      <c r="M32" s="299"/>
      <c r="N32" s="284"/>
      <c r="O32" s="149"/>
      <c r="P32" s="111"/>
      <c r="Q32" s="111"/>
      <c r="R32" s="111"/>
      <c r="S32" s="111"/>
      <c r="T32" s="111"/>
      <c r="U32" s="111"/>
      <c r="V32" s="111"/>
      <c r="W32" s="111"/>
      <c r="X32" s="111"/>
      <c r="Y32" s="111"/>
      <c r="Z32" s="111"/>
      <c r="AA32" s="111"/>
      <c r="AB32" s="111"/>
      <c r="AC32" s="111"/>
      <c r="AD32" s="111"/>
      <c r="AE32" s="111"/>
      <c r="AF32" s="111"/>
      <c r="AG32" s="111"/>
      <c r="AH32" s="111"/>
    </row>
    <row r="33" spans="1:34" ht="15.75" customHeight="1">
      <c r="A33" s="326" t="s">
        <v>6</v>
      </c>
      <c r="B33" s="121" t="s">
        <v>1</v>
      </c>
      <c r="C33" s="287"/>
      <c r="D33" s="122"/>
      <c r="E33" s="123">
        <f t="shared" ref="E33:I33" si="9">SUM(E17+E19+E21+E23+E25+E27+E29+E31)</f>
        <v>498520000</v>
      </c>
      <c r="F33" s="123">
        <f t="shared" si="9"/>
        <v>498520000</v>
      </c>
      <c r="G33" s="123">
        <f t="shared" si="9"/>
        <v>0</v>
      </c>
      <c r="H33" s="123">
        <f t="shared" si="9"/>
        <v>0</v>
      </c>
      <c r="I33" s="123">
        <f t="shared" si="9"/>
        <v>0</v>
      </c>
      <c r="J33" s="124"/>
      <c r="K33" s="125"/>
      <c r="L33" s="125"/>
      <c r="M33" s="125"/>
      <c r="N33" s="126"/>
      <c r="O33" s="159"/>
      <c r="P33" s="79"/>
      <c r="Q33" s="79"/>
      <c r="R33" s="79"/>
      <c r="S33" s="79"/>
      <c r="T33" s="79"/>
      <c r="U33" s="79"/>
      <c r="V33" s="79"/>
      <c r="W33" s="79"/>
      <c r="X33" s="79"/>
      <c r="Y33" s="79"/>
      <c r="Z33" s="79"/>
      <c r="AA33" s="79"/>
      <c r="AB33" s="79"/>
      <c r="AC33" s="79"/>
      <c r="AD33" s="79"/>
      <c r="AE33" s="79"/>
      <c r="AF33" s="79"/>
      <c r="AG33" s="79"/>
      <c r="AH33" s="79"/>
    </row>
    <row r="34" spans="1:34" ht="15.75" customHeight="1">
      <c r="A34" s="279"/>
      <c r="B34" s="121" t="s">
        <v>0</v>
      </c>
      <c r="C34" s="284"/>
      <c r="D34" s="122"/>
      <c r="E34" s="123">
        <f t="shared" ref="E34:I34" si="10">SUM(E18+E20+E22+E24+E26+E28+E30+E32)</f>
        <v>246072741</v>
      </c>
      <c r="F34" s="123">
        <f t="shared" si="10"/>
        <v>246072741</v>
      </c>
      <c r="G34" s="123">
        <f t="shared" si="10"/>
        <v>0</v>
      </c>
      <c r="H34" s="123">
        <f t="shared" si="10"/>
        <v>0</v>
      </c>
      <c r="I34" s="123">
        <f t="shared" si="10"/>
        <v>0</v>
      </c>
      <c r="J34" s="124"/>
      <c r="K34" s="125"/>
      <c r="L34" s="125"/>
      <c r="M34" s="125"/>
      <c r="N34" s="126"/>
      <c r="O34" s="159"/>
      <c r="P34" s="79"/>
      <c r="Q34" s="79"/>
      <c r="R34" s="79"/>
      <c r="S34" s="79"/>
      <c r="T34" s="79"/>
      <c r="U34" s="79"/>
      <c r="V34" s="79"/>
      <c r="W34" s="79"/>
      <c r="X34" s="79"/>
      <c r="Y34" s="79"/>
      <c r="Z34" s="79"/>
      <c r="AA34" s="79"/>
      <c r="AB34" s="79"/>
      <c r="AC34" s="79"/>
      <c r="AD34" s="79"/>
      <c r="AE34" s="79"/>
      <c r="AF34" s="79"/>
      <c r="AG34" s="79"/>
      <c r="AH34" s="79"/>
    </row>
    <row r="35" spans="1:34" ht="15.75" customHeight="1">
      <c r="A35" s="79"/>
      <c r="B35" s="79"/>
      <c r="C35" s="79"/>
      <c r="D35" s="79"/>
      <c r="E35" s="128"/>
      <c r="F35" s="129"/>
      <c r="G35" s="101"/>
      <c r="H35" s="101"/>
      <c r="I35" s="101"/>
      <c r="J35" s="130"/>
      <c r="K35" s="130"/>
      <c r="L35" s="129"/>
      <c r="M35" s="131"/>
      <c r="N35" s="131"/>
      <c r="O35" s="131"/>
      <c r="P35" s="228">
        <f>F33-F34</f>
        <v>252447259</v>
      </c>
      <c r="Q35" s="79"/>
      <c r="R35" s="79"/>
      <c r="S35" s="79"/>
      <c r="T35" s="79"/>
      <c r="U35" s="79"/>
      <c r="V35" s="79"/>
      <c r="W35" s="79"/>
      <c r="X35" s="79"/>
      <c r="Y35" s="79"/>
      <c r="Z35" s="79"/>
      <c r="AA35" s="79"/>
      <c r="AB35" s="79"/>
      <c r="AC35" s="79"/>
      <c r="AD35" s="79"/>
      <c r="AE35" s="79"/>
      <c r="AF35" s="79"/>
      <c r="AG35" s="79"/>
      <c r="AH35" s="79"/>
    </row>
    <row r="36" spans="1:34" ht="15.75" customHeight="1">
      <c r="A36" s="160" t="s">
        <v>5</v>
      </c>
      <c r="B36" s="288" t="s">
        <v>4</v>
      </c>
      <c r="C36" s="274"/>
      <c r="D36" s="275"/>
      <c r="E36" s="288" t="s">
        <v>3</v>
      </c>
      <c r="F36" s="274"/>
      <c r="G36" s="274"/>
      <c r="H36" s="275"/>
      <c r="I36" s="160"/>
      <c r="J36" s="289" t="s">
        <v>2</v>
      </c>
      <c r="K36" s="274"/>
      <c r="L36" s="274"/>
      <c r="M36" s="274"/>
      <c r="N36" s="275"/>
      <c r="O36" s="79"/>
      <c r="P36" s="79"/>
      <c r="Q36" s="79"/>
      <c r="R36" s="79"/>
      <c r="S36" s="79"/>
      <c r="T36" s="79"/>
      <c r="U36" s="79"/>
      <c r="V36" s="79"/>
      <c r="W36" s="79"/>
      <c r="X36" s="79"/>
      <c r="Y36" s="79"/>
      <c r="Z36" s="79"/>
      <c r="AA36" s="79"/>
      <c r="AB36" s="79"/>
      <c r="AC36" s="79"/>
      <c r="AD36" s="79"/>
      <c r="AE36" s="79"/>
      <c r="AF36" s="79"/>
      <c r="AG36" s="79"/>
      <c r="AH36" s="79"/>
    </row>
    <row r="37" spans="1:34" ht="67.5" customHeight="1">
      <c r="A37" s="541" t="s">
        <v>392</v>
      </c>
      <c r="B37" s="543" t="s">
        <v>393</v>
      </c>
      <c r="C37" s="336"/>
      <c r="D37" s="336"/>
      <c r="E37" s="543" t="s">
        <v>394</v>
      </c>
      <c r="F37" s="336"/>
      <c r="G37" s="293"/>
      <c r="H37" s="161" t="s">
        <v>1</v>
      </c>
      <c r="I37" s="162">
        <v>1</v>
      </c>
      <c r="J37" s="544" t="s">
        <v>395</v>
      </c>
      <c r="K37" s="292"/>
      <c r="L37" s="292"/>
      <c r="M37" s="292"/>
      <c r="N37" s="293"/>
      <c r="O37" s="79"/>
      <c r="P37" s="163"/>
      <c r="Q37" s="163"/>
      <c r="R37" s="163"/>
      <c r="S37" s="163"/>
      <c r="T37" s="163"/>
      <c r="U37" s="163"/>
      <c r="V37" s="163"/>
      <c r="W37" s="163"/>
      <c r="X37" s="163"/>
      <c r="Y37" s="163"/>
      <c r="Z37" s="163"/>
      <c r="AA37" s="163"/>
      <c r="AB37" s="163"/>
      <c r="AC37" s="163"/>
      <c r="AD37" s="163"/>
      <c r="AE37" s="163"/>
      <c r="AF37" s="163"/>
      <c r="AG37" s="163"/>
      <c r="AH37" s="163"/>
    </row>
    <row r="38" spans="1:34" ht="67.5" customHeight="1">
      <c r="A38" s="542"/>
      <c r="B38" s="279"/>
      <c r="C38" s="280"/>
      <c r="D38" s="280"/>
      <c r="E38" s="279"/>
      <c r="F38" s="280"/>
      <c r="G38" s="281"/>
      <c r="H38" s="164" t="s">
        <v>0</v>
      </c>
      <c r="I38" s="165">
        <v>0</v>
      </c>
      <c r="J38" s="291"/>
      <c r="K38" s="292"/>
      <c r="L38" s="292"/>
      <c r="M38" s="292"/>
      <c r="N38" s="293"/>
      <c r="O38" s="79"/>
      <c r="P38" s="163"/>
      <c r="Q38" s="163"/>
      <c r="R38" s="163"/>
      <c r="S38" s="163"/>
      <c r="T38" s="163"/>
      <c r="U38" s="163"/>
      <c r="V38" s="163"/>
      <c r="W38" s="163"/>
      <c r="X38" s="163"/>
      <c r="Y38" s="163"/>
      <c r="Z38" s="163"/>
      <c r="AA38" s="163"/>
      <c r="AB38" s="163"/>
      <c r="AC38" s="163"/>
      <c r="AD38" s="163"/>
      <c r="AE38" s="163"/>
      <c r="AF38" s="163"/>
      <c r="AG38" s="163"/>
      <c r="AH38" s="163"/>
    </row>
    <row r="39" spans="1:34" ht="66.75" customHeight="1">
      <c r="A39" s="541" t="s">
        <v>392</v>
      </c>
      <c r="B39" s="323" t="s">
        <v>396</v>
      </c>
      <c r="C39" s="277"/>
      <c r="D39" s="277"/>
      <c r="E39" s="323" t="s">
        <v>397</v>
      </c>
      <c r="F39" s="277"/>
      <c r="G39" s="278"/>
      <c r="H39" s="164" t="s">
        <v>398</v>
      </c>
      <c r="I39" s="166">
        <v>50</v>
      </c>
      <c r="J39" s="291"/>
      <c r="K39" s="292"/>
      <c r="L39" s="292"/>
      <c r="M39" s="292"/>
      <c r="N39" s="293"/>
      <c r="O39" s="79"/>
      <c r="P39" s="163"/>
      <c r="Q39" s="163"/>
      <c r="R39" s="163"/>
      <c r="S39" s="163"/>
      <c r="T39" s="163"/>
      <c r="U39" s="163"/>
      <c r="V39" s="163"/>
      <c r="W39" s="163"/>
      <c r="X39" s="163"/>
      <c r="Y39" s="163"/>
      <c r="Z39" s="163"/>
      <c r="AA39" s="163"/>
      <c r="AB39" s="163"/>
      <c r="AC39" s="163"/>
      <c r="AD39" s="163"/>
      <c r="AE39" s="163"/>
      <c r="AF39" s="163"/>
      <c r="AG39" s="163"/>
      <c r="AH39" s="163"/>
    </row>
    <row r="40" spans="1:34" ht="67.5" customHeight="1">
      <c r="A40" s="542"/>
      <c r="B40" s="279"/>
      <c r="C40" s="280"/>
      <c r="D40" s="280"/>
      <c r="E40" s="279"/>
      <c r="F40" s="280"/>
      <c r="G40" s="281"/>
      <c r="H40" s="167" t="s">
        <v>0</v>
      </c>
      <c r="I40" s="168">
        <v>0</v>
      </c>
      <c r="J40" s="291"/>
      <c r="K40" s="292"/>
      <c r="L40" s="292"/>
      <c r="M40" s="292"/>
      <c r="N40" s="293"/>
      <c r="O40" s="79"/>
      <c r="P40" s="163"/>
      <c r="Q40" s="163"/>
      <c r="R40" s="163"/>
      <c r="S40" s="163"/>
      <c r="T40" s="163"/>
      <c r="U40" s="163"/>
      <c r="V40" s="163"/>
      <c r="W40" s="163"/>
      <c r="X40" s="163"/>
      <c r="Y40" s="163"/>
      <c r="Z40" s="163"/>
      <c r="AA40" s="163"/>
      <c r="AB40" s="163"/>
      <c r="AC40" s="163"/>
      <c r="AD40" s="163"/>
      <c r="AE40" s="163"/>
      <c r="AF40" s="163"/>
      <c r="AG40" s="163"/>
      <c r="AH40" s="163"/>
    </row>
    <row r="41" spans="1:34" ht="36" customHeight="1">
      <c r="A41" s="541" t="s">
        <v>392</v>
      </c>
      <c r="B41" s="323" t="s">
        <v>399</v>
      </c>
      <c r="C41" s="277"/>
      <c r="D41" s="278"/>
      <c r="E41" s="543" t="s">
        <v>400</v>
      </c>
      <c r="F41" s="336"/>
      <c r="G41" s="293"/>
      <c r="H41" s="169" t="s">
        <v>1</v>
      </c>
      <c r="I41" s="166">
        <v>2</v>
      </c>
      <c r="J41" s="291"/>
      <c r="K41" s="292"/>
      <c r="L41" s="292"/>
      <c r="M41" s="292"/>
      <c r="N41" s="293"/>
      <c r="O41" s="79"/>
      <c r="P41" s="163"/>
      <c r="Q41" s="163"/>
      <c r="R41" s="163"/>
      <c r="S41" s="163"/>
      <c r="T41" s="163"/>
      <c r="U41" s="163"/>
      <c r="V41" s="163"/>
      <c r="W41" s="163"/>
      <c r="X41" s="163"/>
      <c r="Y41" s="163"/>
      <c r="Z41" s="163"/>
      <c r="AA41" s="163"/>
      <c r="AB41" s="163"/>
      <c r="AC41" s="163"/>
      <c r="AD41" s="163"/>
      <c r="AE41" s="163"/>
      <c r="AF41" s="163"/>
      <c r="AG41" s="163"/>
      <c r="AH41" s="163"/>
    </row>
    <row r="42" spans="1:34" ht="66.75" customHeight="1">
      <c r="A42" s="542"/>
      <c r="B42" s="279"/>
      <c r="C42" s="280"/>
      <c r="D42" s="281"/>
      <c r="E42" s="279"/>
      <c r="F42" s="280"/>
      <c r="G42" s="281"/>
      <c r="H42" s="164" t="s">
        <v>0</v>
      </c>
      <c r="I42" s="166">
        <v>0</v>
      </c>
      <c r="J42" s="291"/>
      <c r="K42" s="292"/>
      <c r="L42" s="292"/>
      <c r="M42" s="292"/>
      <c r="N42" s="293"/>
      <c r="O42" s="79"/>
      <c r="P42" s="163"/>
      <c r="Q42" s="163"/>
      <c r="R42" s="163"/>
      <c r="S42" s="163"/>
      <c r="T42" s="163"/>
      <c r="U42" s="163"/>
      <c r="V42" s="163"/>
      <c r="W42" s="163"/>
      <c r="X42" s="163"/>
      <c r="Y42" s="163"/>
      <c r="Z42" s="163"/>
      <c r="AA42" s="163"/>
      <c r="AB42" s="163"/>
      <c r="AC42" s="163"/>
      <c r="AD42" s="163"/>
      <c r="AE42" s="163"/>
      <c r="AF42" s="163"/>
      <c r="AG42" s="163"/>
      <c r="AH42" s="163"/>
    </row>
    <row r="43" spans="1:34" ht="81.75" customHeight="1">
      <c r="A43" s="541" t="s">
        <v>392</v>
      </c>
      <c r="B43" s="323" t="s">
        <v>401</v>
      </c>
      <c r="C43" s="277"/>
      <c r="D43" s="278"/>
      <c r="E43" s="323" t="s">
        <v>402</v>
      </c>
      <c r="F43" s="277"/>
      <c r="G43" s="278"/>
      <c r="H43" s="169" t="s">
        <v>1</v>
      </c>
      <c r="I43" s="166">
        <v>10</v>
      </c>
      <c r="J43" s="291"/>
      <c r="K43" s="292"/>
      <c r="L43" s="292"/>
      <c r="M43" s="292"/>
      <c r="N43" s="293"/>
      <c r="O43" s="79"/>
      <c r="P43" s="163"/>
      <c r="Q43" s="163"/>
      <c r="R43" s="163"/>
      <c r="S43" s="163"/>
      <c r="T43" s="163"/>
      <c r="U43" s="163"/>
      <c r="V43" s="163"/>
      <c r="W43" s="163"/>
      <c r="X43" s="163"/>
      <c r="Y43" s="163"/>
      <c r="Z43" s="163"/>
      <c r="AA43" s="163"/>
      <c r="AB43" s="163"/>
      <c r="AC43" s="163"/>
      <c r="AD43" s="163"/>
      <c r="AE43" s="163"/>
      <c r="AF43" s="163"/>
      <c r="AG43" s="163"/>
      <c r="AH43" s="163"/>
    </row>
    <row r="44" spans="1:34" ht="36" customHeight="1">
      <c r="A44" s="542"/>
      <c r="B44" s="279"/>
      <c r="C44" s="280"/>
      <c r="D44" s="281"/>
      <c r="E44" s="279"/>
      <c r="F44" s="280"/>
      <c r="G44" s="281"/>
      <c r="H44" s="164" t="s">
        <v>0</v>
      </c>
      <c r="I44" s="166">
        <v>0</v>
      </c>
      <c r="J44" s="279"/>
      <c r="K44" s="280"/>
      <c r="L44" s="280"/>
      <c r="M44" s="280"/>
      <c r="N44" s="281"/>
      <c r="O44" s="79"/>
      <c r="P44" s="163"/>
      <c r="Q44" s="163"/>
      <c r="R44" s="163"/>
      <c r="S44" s="163"/>
      <c r="T44" s="163"/>
      <c r="U44" s="163"/>
      <c r="V44" s="163"/>
      <c r="W44" s="163"/>
      <c r="X44" s="163"/>
      <c r="Y44" s="163"/>
      <c r="Z44" s="163"/>
      <c r="AA44" s="163"/>
      <c r="AB44" s="163"/>
      <c r="AC44" s="163"/>
      <c r="AD44" s="163"/>
      <c r="AE44" s="163"/>
      <c r="AF44" s="163"/>
      <c r="AG44" s="163"/>
      <c r="AH44" s="163"/>
    </row>
    <row r="45" spans="1:34" ht="75.75" customHeight="1">
      <c r="A45" s="273" t="s">
        <v>403</v>
      </c>
      <c r="B45" s="274"/>
      <c r="C45" s="274"/>
      <c r="D45" s="274"/>
      <c r="E45" s="274"/>
      <c r="F45" s="274"/>
      <c r="G45" s="274"/>
      <c r="H45" s="274"/>
      <c r="I45" s="274"/>
      <c r="J45" s="274"/>
      <c r="K45" s="274"/>
      <c r="L45" s="274"/>
      <c r="M45" s="274"/>
      <c r="N45" s="275"/>
      <c r="O45" s="170"/>
      <c r="P45" s="79"/>
      <c r="Q45" s="79"/>
      <c r="R45" s="79"/>
      <c r="S45" s="79"/>
      <c r="T45" s="79"/>
      <c r="U45" s="79"/>
      <c r="V45" s="79"/>
      <c r="W45" s="79"/>
      <c r="X45" s="79"/>
      <c r="Y45" s="79"/>
      <c r="Z45" s="79"/>
      <c r="AA45" s="79"/>
      <c r="AB45" s="79"/>
      <c r="AC45" s="79"/>
      <c r="AD45" s="79"/>
      <c r="AE45" s="79"/>
      <c r="AF45" s="79"/>
      <c r="AG45" s="79"/>
      <c r="AH45" s="79"/>
    </row>
    <row r="46" spans="1:34" ht="15.75" customHeight="1">
      <c r="A46" s="79"/>
      <c r="B46" s="79"/>
      <c r="C46" s="79"/>
      <c r="D46" s="79"/>
      <c r="E46" s="79"/>
      <c r="F46" s="79"/>
      <c r="G46" s="79"/>
      <c r="H46" s="79"/>
      <c r="I46" s="79"/>
      <c r="J46" s="130"/>
      <c r="K46" s="130"/>
      <c r="L46" s="79"/>
      <c r="M46" s="79"/>
      <c r="N46" s="79"/>
      <c r="O46" s="79"/>
      <c r="P46" s="79"/>
      <c r="Q46" s="79"/>
      <c r="R46" s="79"/>
      <c r="S46" s="79"/>
      <c r="T46" s="79"/>
      <c r="U46" s="79"/>
      <c r="V46" s="79"/>
      <c r="W46" s="79"/>
      <c r="X46" s="79"/>
      <c r="Y46" s="79"/>
      <c r="Z46" s="79"/>
      <c r="AA46" s="79"/>
      <c r="AB46" s="79"/>
      <c r="AC46" s="79"/>
      <c r="AD46" s="79"/>
      <c r="AE46" s="79"/>
      <c r="AF46" s="79"/>
      <c r="AG46" s="79"/>
      <c r="AH46" s="79"/>
    </row>
    <row r="47" spans="1:34" ht="15.75" customHeight="1">
      <c r="A47" s="79"/>
      <c r="B47" s="79"/>
      <c r="C47" s="79"/>
      <c r="D47" s="79"/>
      <c r="E47" s="79"/>
      <c r="F47" s="79"/>
      <c r="G47" s="79"/>
      <c r="H47" s="79"/>
      <c r="I47" s="79"/>
      <c r="J47" s="130"/>
      <c r="K47" s="130"/>
      <c r="L47" s="79"/>
      <c r="M47" s="79"/>
      <c r="N47" s="79"/>
      <c r="O47" s="79"/>
      <c r="P47" s="79"/>
      <c r="Q47" s="79"/>
      <c r="R47" s="79"/>
      <c r="S47" s="79"/>
      <c r="T47" s="79"/>
      <c r="U47" s="79"/>
      <c r="V47" s="79"/>
      <c r="W47" s="79"/>
      <c r="X47" s="79"/>
      <c r="Y47" s="79"/>
      <c r="Z47" s="79"/>
      <c r="AA47" s="79"/>
      <c r="AB47" s="79"/>
      <c r="AC47" s="79"/>
      <c r="AD47" s="79"/>
      <c r="AE47" s="79"/>
      <c r="AF47" s="79"/>
      <c r="AG47" s="79"/>
      <c r="AH47" s="79"/>
    </row>
    <row r="48" spans="1:34" ht="15.75" customHeight="1">
      <c r="A48" s="79"/>
      <c r="B48" s="79"/>
      <c r="C48" s="79"/>
      <c r="D48" s="79"/>
      <c r="E48" s="79"/>
      <c r="F48" s="79"/>
      <c r="G48" s="79"/>
      <c r="H48" s="79"/>
      <c r="I48" s="79"/>
      <c r="J48" s="130"/>
      <c r="K48" s="130"/>
      <c r="L48" s="79"/>
      <c r="M48" s="79"/>
      <c r="N48" s="79"/>
      <c r="O48" s="79"/>
      <c r="P48" s="79"/>
      <c r="Q48" s="79"/>
      <c r="R48" s="79"/>
      <c r="S48" s="79"/>
      <c r="T48" s="79"/>
      <c r="U48" s="79"/>
      <c r="V48" s="79"/>
      <c r="W48" s="79"/>
      <c r="X48" s="79"/>
      <c r="Y48" s="79"/>
      <c r="Z48" s="79"/>
      <c r="AA48" s="79"/>
      <c r="AB48" s="79"/>
      <c r="AC48" s="79"/>
      <c r="AD48" s="79"/>
      <c r="AE48" s="79"/>
      <c r="AF48" s="79"/>
      <c r="AG48" s="79"/>
      <c r="AH48" s="79"/>
    </row>
    <row r="49" spans="1:34" ht="15.75" customHeight="1">
      <c r="A49" s="79"/>
      <c r="B49" s="79"/>
      <c r="C49" s="79"/>
      <c r="D49" s="79"/>
      <c r="E49" s="79"/>
      <c r="F49" s="79"/>
      <c r="G49" s="79"/>
      <c r="H49" s="79"/>
      <c r="I49" s="79"/>
      <c r="J49" s="130"/>
      <c r="K49" s="130"/>
      <c r="L49" s="79"/>
      <c r="M49" s="79"/>
      <c r="N49" s="79"/>
      <c r="O49" s="79"/>
      <c r="P49" s="79"/>
      <c r="Q49" s="79"/>
      <c r="R49" s="79"/>
      <c r="S49" s="79"/>
      <c r="T49" s="79"/>
      <c r="U49" s="79"/>
      <c r="V49" s="79"/>
      <c r="W49" s="79"/>
      <c r="X49" s="79"/>
      <c r="Y49" s="79"/>
      <c r="Z49" s="79"/>
      <c r="AA49" s="79"/>
      <c r="AB49" s="79"/>
      <c r="AC49" s="79"/>
      <c r="AD49" s="79"/>
      <c r="AE49" s="79"/>
      <c r="AF49" s="79"/>
      <c r="AG49" s="79"/>
      <c r="AH49" s="79"/>
    </row>
    <row r="50" spans="1:34" ht="15.75" customHeight="1">
      <c r="A50" s="79"/>
      <c r="B50" s="79"/>
      <c r="C50" s="79"/>
      <c r="D50" s="79"/>
      <c r="E50" s="79"/>
      <c r="F50" s="79"/>
      <c r="G50" s="79"/>
      <c r="H50" s="79"/>
      <c r="I50" s="79"/>
      <c r="J50" s="130"/>
      <c r="K50" s="130"/>
      <c r="L50" s="79"/>
      <c r="M50" s="79"/>
      <c r="N50" s="79"/>
      <c r="O50" s="79"/>
      <c r="P50" s="79"/>
      <c r="Q50" s="79"/>
      <c r="R50" s="79"/>
      <c r="S50" s="79"/>
      <c r="T50" s="79"/>
      <c r="U50" s="79"/>
      <c r="V50" s="79"/>
      <c r="W50" s="79"/>
      <c r="X50" s="79"/>
      <c r="Y50" s="79"/>
      <c r="Z50" s="79"/>
      <c r="AA50" s="79"/>
      <c r="AB50" s="79"/>
      <c r="AC50" s="79"/>
      <c r="AD50" s="79"/>
      <c r="AE50" s="79"/>
      <c r="AF50" s="79"/>
      <c r="AG50" s="79"/>
      <c r="AH50" s="79"/>
    </row>
    <row r="51" spans="1:34" ht="15.75" customHeight="1">
      <c r="A51" s="79"/>
      <c r="B51" s="79"/>
      <c r="C51" s="79"/>
      <c r="D51" s="79"/>
      <c r="E51" s="79"/>
      <c r="F51" s="79"/>
      <c r="G51" s="79"/>
      <c r="H51" s="79"/>
      <c r="I51" s="79"/>
      <c r="J51" s="130"/>
      <c r="K51" s="130"/>
      <c r="L51" s="79"/>
      <c r="M51" s="79"/>
      <c r="N51" s="79"/>
      <c r="O51" s="79"/>
      <c r="P51" s="79"/>
      <c r="Q51" s="79"/>
      <c r="R51" s="79"/>
      <c r="S51" s="79"/>
      <c r="T51" s="79"/>
      <c r="U51" s="79"/>
      <c r="V51" s="79"/>
      <c r="W51" s="79"/>
      <c r="X51" s="79"/>
      <c r="Y51" s="79"/>
      <c r="Z51" s="79"/>
      <c r="AA51" s="79"/>
      <c r="AB51" s="79"/>
      <c r="AC51" s="79"/>
      <c r="AD51" s="79"/>
      <c r="AE51" s="79"/>
      <c r="AF51" s="79"/>
      <c r="AG51" s="79"/>
      <c r="AH51" s="79"/>
    </row>
    <row r="52" spans="1:34" ht="15.75" customHeight="1">
      <c r="A52" s="79"/>
      <c r="B52" s="79"/>
      <c r="C52" s="79"/>
      <c r="D52" s="79"/>
      <c r="E52" s="79"/>
      <c r="F52" s="79"/>
      <c r="G52" s="79"/>
      <c r="H52" s="79"/>
      <c r="I52" s="79"/>
      <c r="J52" s="130"/>
      <c r="K52" s="130"/>
      <c r="L52" s="79"/>
      <c r="M52" s="79"/>
      <c r="N52" s="79"/>
      <c r="O52" s="79"/>
      <c r="P52" s="79"/>
      <c r="Q52" s="79"/>
      <c r="R52" s="79"/>
      <c r="S52" s="79"/>
      <c r="T52" s="79"/>
      <c r="U52" s="79"/>
      <c r="V52" s="79"/>
      <c r="W52" s="79"/>
      <c r="X52" s="79"/>
      <c r="Y52" s="79"/>
      <c r="Z52" s="79"/>
      <c r="AA52" s="79"/>
      <c r="AB52" s="79"/>
      <c r="AC52" s="79"/>
      <c r="AD52" s="79"/>
      <c r="AE52" s="79"/>
      <c r="AF52" s="79"/>
      <c r="AG52" s="79"/>
      <c r="AH52" s="79"/>
    </row>
    <row r="53" spans="1:34" ht="15.75" customHeight="1">
      <c r="A53" s="79"/>
      <c r="B53" s="79"/>
      <c r="C53" s="79"/>
      <c r="D53" s="79"/>
      <c r="E53" s="79"/>
      <c r="F53" s="79"/>
      <c r="G53" s="79"/>
      <c r="H53" s="79"/>
      <c r="I53" s="79"/>
      <c r="J53" s="130"/>
      <c r="K53" s="130"/>
      <c r="L53" s="79"/>
      <c r="M53" s="79"/>
      <c r="N53" s="79"/>
      <c r="O53" s="79"/>
      <c r="P53" s="79"/>
      <c r="Q53" s="79"/>
      <c r="R53" s="79"/>
      <c r="S53" s="79"/>
      <c r="T53" s="79"/>
      <c r="U53" s="79"/>
      <c r="V53" s="79"/>
      <c r="W53" s="79"/>
      <c r="X53" s="79"/>
      <c r="Y53" s="79"/>
      <c r="Z53" s="79"/>
      <c r="AA53" s="79"/>
      <c r="AB53" s="79"/>
      <c r="AC53" s="79"/>
      <c r="AD53" s="79"/>
      <c r="AE53" s="79"/>
      <c r="AF53" s="79"/>
      <c r="AG53" s="79"/>
      <c r="AH53" s="79"/>
    </row>
    <row r="54" spans="1:34" ht="15.75" customHeight="1">
      <c r="A54" s="79"/>
      <c r="B54" s="79"/>
      <c r="C54" s="79"/>
      <c r="D54" s="79"/>
      <c r="E54" s="79"/>
      <c r="F54" s="79"/>
      <c r="G54" s="79"/>
      <c r="H54" s="79"/>
      <c r="I54" s="79"/>
      <c r="J54" s="130"/>
      <c r="K54" s="130"/>
      <c r="L54" s="79"/>
      <c r="M54" s="79"/>
      <c r="N54" s="79"/>
      <c r="O54" s="79"/>
      <c r="P54" s="79"/>
      <c r="Q54" s="79"/>
      <c r="R54" s="79"/>
      <c r="S54" s="79"/>
      <c r="T54" s="79"/>
      <c r="U54" s="79"/>
      <c r="V54" s="79"/>
      <c r="W54" s="79"/>
      <c r="X54" s="79"/>
      <c r="Y54" s="79"/>
      <c r="Z54" s="79"/>
      <c r="AA54" s="79"/>
      <c r="AB54" s="79"/>
      <c r="AC54" s="79"/>
      <c r="AD54" s="79"/>
      <c r="AE54" s="79"/>
      <c r="AF54" s="79"/>
      <c r="AG54" s="79"/>
      <c r="AH54" s="79"/>
    </row>
    <row r="55" spans="1:34" ht="15.75" customHeight="1">
      <c r="A55" s="79"/>
      <c r="B55" s="79"/>
      <c r="C55" s="79"/>
      <c r="D55" s="79"/>
      <c r="E55" s="79"/>
      <c r="F55" s="79"/>
      <c r="G55" s="79"/>
      <c r="H55" s="79"/>
      <c r="I55" s="79"/>
      <c r="J55" s="130"/>
      <c r="K55" s="130"/>
      <c r="L55" s="79"/>
      <c r="M55" s="79"/>
      <c r="N55" s="79"/>
      <c r="O55" s="79"/>
      <c r="P55" s="79"/>
      <c r="Q55" s="79"/>
      <c r="R55" s="79"/>
      <c r="S55" s="79"/>
      <c r="T55" s="79"/>
      <c r="U55" s="79"/>
      <c r="V55" s="79"/>
      <c r="W55" s="79"/>
      <c r="X55" s="79"/>
      <c r="Y55" s="79"/>
      <c r="Z55" s="79"/>
      <c r="AA55" s="79"/>
      <c r="AB55" s="79"/>
      <c r="AC55" s="79"/>
      <c r="AD55" s="79"/>
      <c r="AE55" s="79"/>
      <c r="AF55" s="79"/>
      <c r="AG55" s="79"/>
      <c r="AH55" s="79"/>
    </row>
    <row r="56" spans="1:34" ht="15.75" customHeight="1">
      <c r="A56" s="79"/>
      <c r="B56" s="79"/>
      <c r="C56" s="79"/>
      <c r="D56" s="79"/>
      <c r="E56" s="79"/>
      <c r="F56" s="79"/>
      <c r="G56" s="79"/>
      <c r="H56" s="79"/>
      <c r="I56" s="79"/>
      <c r="J56" s="130"/>
      <c r="K56" s="130"/>
      <c r="L56" s="79"/>
      <c r="M56" s="79"/>
      <c r="N56" s="79"/>
      <c r="O56" s="79"/>
      <c r="P56" s="79"/>
      <c r="Q56" s="79"/>
      <c r="R56" s="79"/>
      <c r="S56" s="79"/>
      <c r="T56" s="79"/>
      <c r="U56" s="79"/>
      <c r="V56" s="79"/>
      <c r="W56" s="79"/>
      <c r="X56" s="79"/>
      <c r="Y56" s="79"/>
      <c r="Z56" s="79"/>
      <c r="AA56" s="79"/>
      <c r="AB56" s="79"/>
      <c r="AC56" s="79"/>
      <c r="AD56" s="79"/>
      <c r="AE56" s="79"/>
      <c r="AF56" s="79"/>
      <c r="AG56" s="79"/>
      <c r="AH56" s="79"/>
    </row>
    <row r="57" spans="1:34" ht="15.75" customHeight="1">
      <c r="A57" s="79"/>
      <c r="B57" s="79"/>
      <c r="C57" s="79"/>
      <c r="D57" s="79"/>
      <c r="E57" s="79"/>
      <c r="F57" s="79"/>
      <c r="G57" s="79"/>
      <c r="H57" s="79"/>
      <c r="I57" s="79"/>
      <c r="J57" s="130"/>
      <c r="K57" s="130"/>
      <c r="L57" s="79"/>
      <c r="M57" s="79"/>
      <c r="N57" s="79"/>
      <c r="O57" s="79"/>
      <c r="P57" s="79"/>
      <c r="Q57" s="79"/>
      <c r="R57" s="79"/>
      <c r="S57" s="79"/>
      <c r="T57" s="79"/>
      <c r="U57" s="79"/>
      <c r="V57" s="79"/>
      <c r="W57" s="79"/>
      <c r="X57" s="79"/>
      <c r="Y57" s="79"/>
      <c r="Z57" s="79"/>
      <c r="AA57" s="79"/>
      <c r="AB57" s="79"/>
      <c r="AC57" s="79"/>
      <c r="AD57" s="79"/>
      <c r="AE57" s="79"/>
      <c r="AF57" s="79"/>
      <c r="AG57" s="79"/>
      <c r="AH57" s="79"/>
    </row>
    <row r="58" spans="1:34" ht="15.75" customHeight="1">
      <c r="A58" s="79"/>
      <c r="B58" s="79"/>
      <c r="C58" s="79"/>
      <c r="D58" s="79"/>
      <c r="E58" s="79"/>
      <c r="F58" s="79"/>
      <c r="G58" s="79"/>
      <c r="H58" s="79"/>
      <c r="I58" s="79"/>
      <c r="J58" s="130"/>
      <c r="K58" s="130"/>
      <c r="L58" s="79"/>
      <c r="M58" s="79"/>
      <c r="N58" s="79"/>
      <c r="O58" s="79"/>
      <c r="P58" s="79"/>
      <c r="Q58" s="79"/>
      <c r="R58" s="79"/>
      <c r="S58" s="79"/>
      <c r="T58" s="79"/>
      <c r="U58" s="79"/>
      <c r="V58" s="79"/>
      <c r="W58" s="79"/>
      <c r="X58" s="79"/>
      <c r="Y58" s="79"/>
      <c r="Z58" s="79"/>
      <c r="AA58" s="79"/>
      <c r="AB58" s="79"/>
      <c r="AC58" s="79"/>
      <c r="AD58" s="79"/>
      <c r="AE58" s="79"/>
      <c r="AF58" s="79"/>
      <c r="AG58" s="79"/>
      <c r="AH58" s="79"/>
    </row>
    <row r="59" spans="1:34" ht="15.75" customHeight="1">
      <c r="A59" s="79"/>
      <c r="B59" s="79"/>
      <c r="C59" s="79"/>
      <c r="D59" s="79"/>
      <c r="E59" s="79"/>
      <c r="F59" s="79"/>
      <c r="G59" s="79"/>
      <c r="H59" s="79"/>
      <c r="I59" s="79"/>
      <c r="J59" s="130"/>
      <c r="K59" s="130"/>
      <c r="L59" s="79"/>
      <c r="M59" s="79"/>
      <c r="N59" s="79"/>
      <c r="O59" s="79"/>
      <c r="P59" s="79"/>
      <c r="Q59" s="79"/>
      <c r="R59" s="79"/>
      <c r="S59" s="79"/>
      <c r="T59" s="79"/>
      <c r="U59" s="79"/>
      <c r="V59" s="79"/>
      <c r="W59" s="79"/>
      <c r="X59" s="79"/>
      <c r="Y59" s="79"/>
      <c r="Z59" s="79"/>
      <c r="AA59" s="79"/>
      <c r="AB59" s="79"/>
      <c r="AC59" s="79"/>
      <c r="AD59" s="79"/>
      <c r="AE59" s="79"/>
      <c r="AF59" s="79"/>
      <c r="AG59" s="79"/>
      <c r="AH59" s="79"/>
    </row>
    <row r="60" spans="1:34" ht="15.75" customHeight="1">
      <c r="A60" s="79"/>
      <c r="B60" s="79"/>
      <c r="C60" s="79"/>
      <c r="D60" s="79"/>
      <c r="E60" s="79"/>
      <c r="F60" s="79"/>
      <c r="G60" s="79"/>
      <c r="H60" s="79"/>
      <c r="I60" s="79"/>
      <c r="J60" s="130"/>
      <c r="K60" s="130"/>
      <c r="L60" s="79"/>
      <c r="M60" s="79"/>
      <c r="N60" s="79"/>
      <c r="O60" s="79"/>
      <c r="P60" s="79"/>
      <c r="Q60" s="79"/>
      <c r="R60" s="79"/>
      <c r="S60" s="79"/>
      <c r="T60" s="79"/>
      <c r="U60" s="79"/>
      <c r="V60" s="79"/>
      <c r="W60" s="79"/>
      <c r="X60" s="79"/>
      <c r="Y60" s="79"/>
      <c r="Z60" s="79"/>
      <c r="AA60" s="79"/>
      <c r="AB60" s="79"/>
      <c r="AC60" s="79"/>
      <c r="AD60" s="79"/>
      <c r="AE60" s="79"/>
      <c r="AF60" s="79"/>
      <c r="AG60" s="79"/>
      <c r="AH60" s="79"/>
    </row>
    <row r="61" spans="1:34" ht="15.75" customHeight="1">
      <c r="A61" s="79"/>
      <c r="B61" s="79"/>
      <c r="C61" s="79"/>
      <c r="D61" s="79"/>
      <c r="E61" s="79"/>
      <c r="F61" s="79"/>
      <c r="G61" s="79"/>
      <c r="H61" s="79"/>
      <c r="I61" s="79"/>
      <c r="J61" s="130"/>
      <c r="K61" s="130"/>
      <c r="L61" s="79"/>
      <c r="M61" s="79"/>
      <c r="N61" s="79"/>
      <c r="O61" s="79"/>
      <c r="P61" s="79"/>
      <c r="Q61" s="79"/>
      <c r="R61" s="79"/>
      <c r="S61" s="79"/>
      <c r="T61" s="79"/>
      <c r="U61" s="79"/>
      <c r="V61" s="79"/>
      <c r="W61" s="79"/>
      <c r="X61" s="79"/>
      <c r="Y61" s="79"/>
      <c r="Z61" s="79"/>
      <c r="AA61" s="79"/>
      <c r="AB61" s="79"/>
      <c r="AC61" s="79"/>
      <c r="AD61" s="79"/>
      <c r="AE61" s="79"/>
      <c r="AF61" s="79"/>
      <c r="AG61" s="79"/>
      <c r="AH61" s="79"/>
    </row>
    <row r="62" spans="1:34" ht="15.75" customHeight="1">
      <c r="A62" s="79"/>
      <c r="B62" s="79"/>
      <c r="C62" s="79"/>
      <c r="D62" s="79"/>
      <c r="E62" s="79"/>
      <c r="F62" s="79"/>
      <c r="G62" s="79"/>
      <c r="H62" s="79"/>
      <c r="I62" s="79"/>
      <c r="J62" s="130"/>
      <c r="K62" s="130"/>
      <c r="L62" s="79"/>
      <c r="M62" s="79"/>
      <c r="N62" s="79"/>
      <c r="O62" s="79"/>
      <c r="P62" s="79"/>
      <c r="Q62" s="79"/>
      <c r="R62" s="79"/>
      <c r="S62" s="79"/>
      <c r="T62" s="79"/>
      <c r="U62" s="79"/>
      <c r="V62" s="79"/>
      <c r="W62" s="79"/>
      <c r="X62" s="79"/>
      <c r="Y62" s="79"/>
      <c r="Z62" s="79"/>
      <c r="AA62" s="79"/>
      <c r="AB62" s="79"/>
      <c r="AC62" s="79"/>
      <c r="AD62" s="79"/>
      <c r="AE62" s="79"/>
      <c r="AF62" s="79"/>
      <c r="AG62" s="79"/>
      <c r="AH62" s="79"/>
    </row>
    <row r="63" spans="1:34" ht="15.75" customHeight="1">
      <c r="A63" s="79"/>
      <c r="B63" s="79"/>
      <c r="C63" s="79"/>
      <c r="D63" s="79"/>
      <c r="E63" s="79"/>
      <c r="F63" s="79"/>
      <c r="G63" s="79"/>
      <c r="H63" s="79"/>
      <c r="I63" s="79"/>
      <c r="J63" s="130"/>
      <c r="K63" s="130"/>
      <c r="L63" s="79"/>
      <c r="M63" s="79"/>
      <c r="N63" s="79"/>
      <c r="O63" s="79"/>
      <c r="P63" s="79"/>
      <c r="Q63" s="79"/>
      <c r="R63" s="79"/>
      <c r="S63" s="79"/>
      <c r="T63" s="79"/>
      <c r="U63" s="79"/>
      <c r="V63" s="79"/>
      <c r="W63" s="79"/>
      <c r="X63" s="79"/>
      <c r="Y63" s="79"/>
      <c r="Z63" s="79"/>
      <c r="AA63" s="79"/>
      <c r="AB63" s="79"/>
      <c r="AC63" s="79"/>
      <c r="AD63" s="79"/>
      <c r="AE63" s="79"/>
      <c r="AF63" s="79"/>
      <c r="AG63" s="79"/>
      <c r="AH63" s="79"/>
    </row>
    <row r="64" spans="1:34" ht="15.75" customHeight="1">
      <c r="A64" s="79"/>
      <c r="B64" s="79"/>
      <c r="C64" s="79"/>
      <c r="D64" s="79"/>
      <c r="E64" s="79"/>
      <c r="F64" s="79"/>
      <c r="G64" s="79"/>
      <c r="H64" s="79"/>
      <c r="I64" s="79"/>
      <c r="J64" s="130"/>
      <c r="K64" s="130"/>
      <c r="L64" s="79"/>
      <c r="M64" s="79"/>
      <c r="N64" s="79"/>
      <c r="O64" s="79"/>
      <c r="P64" s="79"/>
      <c r="Q64" s="79"/>
      <c r="R64" s="79"/>
      <c r="S64" s="79"/>
      <c r="T64" s="79"/>
      <c r="U64" s="79"/>
      <c r="V64" s="79"/>
      <c r="W64" s="79"/>
      <c r="X64" s="79"/>
      <c r="Y64" s="79"/>
      <c r="Z64" s="79"/>
      <c r="AA64" s="79"/>
      <c r="AB64" s="79"/>
      <c r="AC64" s="79"/>
      <c r="AD64" s="79"/>
      <c r="AE64" s="79"/>
      <c r="AF64" s="79"/>
      <c r="AG64" s="79"/>
      <c r="AH64" s="79"/>
    </row>
    <row r="65" spans="1:34" ht="15.75" customHeight="1">
      <c r="A65" s="79"/>
      <c r="B65" s="79"/>
      <c r="C65" s="79"/>
      <c r="D65" s="79"/>
      <c r="E65" s="79"/>
      <c r="F65" s="79"/>
      <c r="G65" s="79"/>
      <c r="H65" s="79"/>
      <c r="I65" s="79"/>
      <c r="J65" s="130"/>
      <c r="K65" s="130"/>
      <c r="L65" s="79"/>
      <c r="M65" s="79"/>
      <c r="N65" s="79"/>
      <c r="O65" s="79"/>
      <c r="P65" s="79"/>
      <c r="Q65" s="79"/>
      <c r="R65" s="79"/>
      <c r="S65" s="79"/>
      <c r="T65" s="79"/>
      <c r="U65" s="79"/>
      <c r="V65" s="79"/>
      <c r="W65" s="79"/>
      <c r="X65" s="79"/>
      <c r="Y65" s="79"/>
      <c r="Z65" s="79"/>
      <c r="AA65" s="79"/>
      <c r="AB65" s="79"/>
      <c r="AC65" s="79"/>
      <c r="AD65" s="79"/>
      <c r="AE65" s="79"/>
      <c r="AF65" s="79"/>
      <c r="AG65" s="79"/>
      <c r="AH65" s="79"/>
    </row>
    <row r="66" spans="1:34" ht="15.75" customHeight="1">
      <c r="A66" s="79"/>
      <c r="B66" s="79"/>
      <c r="C66" s="79"/>
      <c r="D66" s="79"/>
      <c r="E66" s="79"/>
      <c r="F66" s="79"/>
      <c r="G66" s="79"/>
      <c r="H66" s="79"/>
      <c r="I66" s="79"/>
      <c r="J66" s="130"/>
      <c r="K66" s="130"/>
      <c r="L66" s="79"/>
      <c r="M66" s="79"/>
      <c r="N66" s="79"/>
      <c r="O66" s="79"/>
      <c r="P66" s="79"/>
      <c r="Q66" s="79"/>
      <c r="R66" s="79"/>
      <c r="S66" s="79"/>
      <c r="T66" s="79"/>
      <c r="U66" s="79"/>
      <c r="V66" s="79"/>
      <c r="W66" s="79"/>
      <c r="X66" s="79"/>
      <c r="Y66" s="79"/>
      <c r="Z66" s="79"/>
      <c r="AA66" s="79"/>
      <c r="AB66" s="79"/>
      <c r="AC66" s="79"/>
      <c r="AD66" s="79"/>
      <c r="AE66" s="79"/>
      <c r="AF66" s="79"/>
      <c r="AG66" s="79"/>
      <c r="AH66" s="79"/>
    </row>
    <row r="67" spans="1:34" ht="15.75" customHeight="1">
      <c r="A67" s="79"/>
      <c r="B67" s="79"/>
      <c r="C67" s="79"/>
      <c r="D67" s="79"/>
      <c r="E67" s="79"/>
      <c r="F67" s="79"/>
      <c r="G67" s="79"/>
      <c r="H67" s="79"/>
      <c r="I67" s="79"/>
      <c r="J67" s="130"/>
      <c r="K67" s="130"/>
      <c r="L67" s="79"/>
      <c r="M67" s="79"/>
      <c r="N67" s="79"/>
      <c r="O67" s="79"/>
      <c r="P67" s="79"/>
      <c r="Q67" s="79"/>
      <c r="R67" s="79"/>
      <c r="S67" s="79"/>
      <c r="T67" s="79"/>
      <c r="U67" s="79"/>
      <c r="V67" s="79"/>
      <c r="W67" s="79"/>
      <c r="X67" s="79"/>
      <c r="Y67" s="79"/>
      <c r="Z67" s="79"/>
      <c r="AA67" s="79"/>
      <c r="AB67" s="79"/>
      <c r="AC67" s="79"/>
      <c r="AD67" s="79"/>
      <c r="AE67" s="79"/>
      <c r="AF67" s="79"/>
      <c r="AG67" s="79"/>
      <c r="AH67" s="79"/>
    </row>
    <row r="68" spans="1:34" ht="15.75" customHeight="1">
      <c r="A68" s="79"/>
      <c r="B68" s="79"/>
      <c r="C68" s="79"/>
      <c r="D68" s="79"/>
      <c r="E68" s="79"/>
      <c r="F68" s="79"/>
      <c r="G68" s="79"/>
      <c r="H68" s="79"/>
      <c r="I68" s="79"/>
      <c r="J68" s="130"/>
      <c r="K68" s="130"/>
      <c r="L68" s="79"/>
      <c r="M68" s="79"/>
      <c r="N68" s="79"/>
      <c r="O68" s="79"/>
      <c r="P68" s="79"/>
      <c r="Q68" s="79"/>
      <c r="R68" s="79"/>
      <c r="S68" s="79"/>
      <c r="T68" s="79"/>
      <c r="U68" s="79"/>
      <c r="V68" s="79"/>
      <c r="W68" s="79"/>
      <c r="X68" s="79"/>
      <c r="Y68" s="79"/>
      <c r="Z68" s="79"/>
      <c r="AA68" s="79"/>
      <c r="AB68" s="79"/>
      <c r="AC68" s="79"/>
      <c r="AD68" s="79"/>
      <c r="AE68" s="79"/>
      <c r="AF68" s="79"/>
      <c r="AG68" s="79"/>
      <c r="AH68" s="79"/>
    </row>
    <row r="69" spans="1:34" ht="15.75" customHeight="1">
      <c r="A69" s="79"/>
      <c r="B69" s="79"/>
      <c r="C69" s="79"/>
      <c r="D69" s="79"/>
      <c r="E69" s="79"/>
      <c r="F69" s="79"/>
      <c r="G69" s="79"/>
      <c r="H69" s="79"/>
      <c r="I69" s="79"/>
      <c r="J69" s="130"/>
      <c r="K69" s="130"/>
      <c r="L69" s="79"/>
      <c r="M69" s="79"/>
      <c r="N69" s="79"/>
      <c r="O69" s="79"/>
      <c r="P69" s="79"/>
      <c r="Q69" s="79"/>
      <c r="R69" s="79"/>
      <c r="S69" s="79"/>
      <c r="T69" s="79"/>
      <c r="U69" s="79"/>
      <c r="V69" s="79"/>
      <c r="W69" s="79"/>
      <c r="X69" s="79"/>
      <c r="Y69" s="79"/>
      <c r="Z69" s="79"/>
      <c r="AA69" s="79"/>
      <c r="AB69" s="79"/>
      <c r="AC69" s="79"/>
      <c r="AD69" s="79"/>
      <c r="AE69" s="79"/>
      <c r="AF69" s="79"/>
      <c r="AG69" s="79"/>
      <c r="AH69" s="79"/>
    </row>
    <row r="70" spans="1:34" ht="15.75" customHeight="1">
      <c r="A70" s="79"/>
      <c r="B70" s="79"/>
      <c r="C70" s="79"/>
      <c r="D70" s="79"/>
      <c r="E70" s="79"/>
      <c r="F70" s="79"/>
      <c r="G70" s="79"/>
      <c r="H70" s="79"/>
      <c r="I70" s="79"/>
      <c r="J70" s="130"/>
      <c r="K70" s="130"/>
      <c r="L70" s="79"/>
      <c r="M70" s="79"/>
      <c r="N70" s="79"/>
      <c r="O70" s="79"/>
      <c r="P70" s="79"/>
      <c r="Q70" s="79"/>
      <c r="R70" s="79"/>
      <c r="S70" s="79"/>
      <c r="T70" s="79"/>
      <c r="U70" s="79"/>
      <c r="V70" s="79"/>
      <c r="W70" s="79"/>
      <c r="X70" s="79"/>
      <c r="Y70" s="79"/>
      <c r="Z70" s="79"/>
      <c r="AA70" s="79"/>
      <c r="AB70" s="79"/>
      <c r="AC70" s="79"/>
      <c r="AD70" s="79"/>
      <c r="AE70" s="79"/>
      <c r="AF70" s="79"/>
      <c r="AG70" s="79"/>
      <c r="AH70" s="79"/>
    </row>
    <row r="71" spans="1:34" ht="15.75" customHeight="1">
      <c r="A71" s="79"/>
      <c r="B71" s="79"/>
      <c r="C71" s="79"/>
      <c r="D71" s="79"/>
      <c r="E71" s="79"/>
      <c r="F71" s="79"/>
      <c r="G71" s="79"/>
      <c r="H71" s="79"/>
      <c r="I71" s="79"/>
      <c r="J71" s="130"/>
      <c r="K71" s="130"/>
      <c r="L71" s="79"/>
      <c r="M71" s="79"/>
      <c r="N71" s="79"/>
      <c r="O71" s="79"/>
      <c r="P71" s="79"/>
      <c r="Q71" s="79"/>
      <c r="R71" s="79"/>
      <c r="S71" s="79"/>
      <c r="T71" s="79"/>
      <c r="U71" s="79"/>
      <c r="V71" s="79"/>
      <c r="W71" s="79"/>
      <c r="X71" s="79"/>
      <c r="Y71" s="79"/>
      <c r="Z71" s="79"/>
      <c r="AA71" s="79"/>
      <c r="AB71" s="79"/>
      <c r="AC71" s="79"/>
      <c r="AD71" s="79"/>
      <c r="AE71" s="79"/>
      <c r="AF71" s="79"/>
      <c r="AG71" s="79"/>
      <c r="AH71" s="79"/>
    </row>
    <row r="72" spans="1:34" ht="15.75" customHeight="1">
      <c r="A72" s="79"/>
      <c r="B72" s="79"/>
      <c r="C72" s="79"/>
      <c r="D72" s="79"/>
      <c r="E72" s="79"/>
      <c r="F72" s="79"/>
      <c r="G72" s="79"/>
      <c r="H72" s="79"/>
      <c r="I72" s="79"/>
      <c r="J72" s="130"/>
      <c r="K72" s="130"/>
      <c r="L72" s="79"/>
      <c r="M72" s="79"/>
      <c r="N72" s="79"/>
      <c r="O72" s="79"/>
      <c r="P72" s="79"/>
      <c r="Q72" s="79"/>
      <c r="R72" s="79"/>
      <c r="S72" s="79"/>
      <c r="T72" s="79"/>
      <c r="U72" s="79"/>
      <c r="V72" s="79"/>
      <c r="W72" s="79"/>
      <c r="X72" s="79"/>
      <c r="Y72" s="79"/>
      <c r="Z72" s="79"/>
      <c r="AA72" s="79"/>
      <c r="AB72" s="79"/>
      <c r="AC72" s="79"/>
      <c r="AD72" s="79"/>
      <c r="AE72" s="79"/>
      <c r="AF72" s="79"/>
      <c r="AG72" s="79"/>
      <c r="AH72" s="79"/>
    </row>
    <row r="73" spans="1:34" ht="15.75" customHeight="1">
      <c r="A73" s="79"/>
      <c r="B73" s="79"/>
      <c r="C73" s="79"/>
      <c r="D73" s="79"/>
      <c r="E73" s="79"/>
      <c r="F73" s="79"/>
      <c r="G73" s="79"/>
      <c r="H73" s="79"/>
      <c r="I73" s="79"/>
      <c r="J73" s="130"/>
      <c r="K73" s="130"/>
      <c r="L73" s="79"/>
      <c r="M73" s="79"/>
      <c r="N73" s="79"/>
      <c r="O73" s="79"/>
      <c r="P73" s="79"/>
      <c r="Q73" s="79"/>
      <c r="R73" s="79"/>
      <c r="S73" s="79"/>
      <c r="T73" s="79"/>
      <c r="U73" s="79"/>
      <c r="V73" s="79"/>
      <c r="W73" s="79"/>
      <c r="X73" s="79"/>
      <c r="Y73" s="79"/>
      <c r="Z73" s="79"/>
      <c r="AA73" s="79"/>
      <c r="AB73" s="79"/>
      <c r="AC73" s="79"/>
      <c r="AD73" s="79"/>
      <c r="AE73" s="79"/>
      <c r="AF73" s="79"/>
      <c r="AG73" s="79"/>
      <c r="AH73" s="79"/>
    </row>
    <row r="74" spans="1:34" ht="15.75" customHeight="1">
      <c r="A74" s="79"/>
      <c r="B74" s="79"/>
      <c r="C74" s="79"/>
      <c r="D74" s="79"/>
      <c r="E74" s="79"/>
      <c r="F74" s="79"/>
      <c r="G74" s="79"/>
      <c r="H74" s="79"/>
      <c r="I74" s="79"/>
      <c r="J74" s="130"/>
      <c r="K74" s="130"/>
      <c r="L74" s="79"/>
      <c r="M74" s="79"/>
      <c r="N74" s="79"/>
      <c r="O74" s="79"/>
      <c r="P74" s="79"/>
      <c r="Q74" s="79"/>
      <c r="R74" s="79"/>
      <c r="S74" s="79"/>
      <c r="T74" s="79"/>
      <c r="U74" s="79"/>
      <c r="V74" s="79"/>
      <c r="W74" s="79"/>
      <c r="X74" s="79"/>
      <c r="Y74" s="79"/>
      <c r="Z74" s="79"/>
      <c r="AA74" s="79"/>
      <c r="AB74" s="79"/>
      <c r="AC74" s="79"/>
      <c r="AD74" s="79"/>
      <c r="AE74" s="79"/>
      <c r="AF74" s="79"/>
      <c r="AG74" s="79"/>
      <c r="AH74" s="79"/>
    </row>
    <row r="75" spans="1:34" ht="15.75" customHeight="1">
      <c r="A75" s="79"/>
      <c r="B75" s="79"/>
      <c r="C75" s="79"/>
      <c r="D75" s="79"/>
      <c r="E75" s="79"/>
      <c r="F75" s="79"/>
      <c r="G75" s="79"/>
      <c r="H75" s="79"/>
      <c r="I75" s="79"/>
      <c r="J75" s="130"/>
      <c r="K75" s="130"/>
      <c r="L75" s="79"/>
      <c r="M75" s="79"/>
      <c r="N75" s="79"/>
      <c r="O75" s="79"/>
      <c r="P75" s="79"/>
      <c r="Q75" s="79"/>
      <c r="R75" s="79"/>
      <c r="S75" s="79"/>
      <c r="T75" s="79"/>
      <c r="U75" s="79"/>
      <c r="V75" s="79"/>
      <c r="W75" s="79"/>
      <c r="X75" s="79"/>
      <c r="Y75" s="79"/>
      <c r="Z75" s="79"/>
      <c r="AA75" s="79"/>
      <c r="AB75" s="79"/>
      <c r="AC75" s="79"/>
      <c r="AD75" s="79"/>
      <c r="AE75" s="79"/>
      <c r="AF75" s="79"/>
      <c r="AG75" s="79"/>
      <c r="AH75" s="79"/>
    </row>
    <row r="76" spans="1:34" ht="15.75" customHeight="1">
      <c r="A76" s="79"/>
      <c r="B76" s="79"/>
      <c r="C76" s="79"/>
      <c r="D76" s="79"/>
      <c r="E76" s="79"/>
      <c r="F76" s="79"/>
      <c r="G76" s="79"/>
      <c r="H76" s="79"/>
      <c r="I76" s="79"/>
      <c r="J76" s="130"/>
      <c r="K76" s="130"/>
      <c r="L76" s="79"/>
      <c r="M76" s="79"/>
      <c r="N76" s="79"/>
      <c r="O76" s="79"/>
      <c r="P76" s="79"/>
      <c r="Q76" s="79"/>
      <c r="R76" s="79"/>
      <c r="S76" s="79"/>
      <c r="T76" s="79"/>
      <c r="U76" s="79"/>
      <c r="V76" s="79"/>
      <c r="W76" s="79"/>
      <c r="X76" s="79"/>
      <c r="Y76" s="79"/>
      <c r="Z76" s="79"/>
      <c r="AA76" s="79"/>
      <c r="AB76" s="79"/>
      <c r="AC76" s="79"/>
      <c r="AD76" s="79"/>
      <c r="AE76" s="79"/>
      <c r="AF76" s="79"/>
      <c r="AG76" s="79"/>
      <c r="AH76" s="79"/>
    </row>
    <row r="77" spans="1:34" ht="15.75" customHeight="1">
      <c r="A77" s="79"/>
      <c r="B77" s="79"/>
      <c r="C77" s="79"/>
      <c r="D77" s="79"/>
      <c r="E77" s="79"/>
      <c r="F77" s="79"/>
      <c r="G77" s="79"/>
      <c r="H77" s="79"/>
      <c r="I77" s="79"/>
      <c r="J77" s="130"/>
      <c r="K77" s="130"/>
      <c r="L77" s="79"/>
      <c r="M77" s="79"/>
      <c r="N77" s="79"/>
      <c r="O77" s="79"/>
      <c r="P77" s="79"/>
      <c r="Q77" s="79"/>
      <c r="R77" s="79"/>
      <c r="S77" s="79"/>
      <c r="T77" s="79"/>
      <c r="U77" s="79"/>
      <c r="V77" s="79"/>
      <c r="W77" s="79"/>
      <c r="X77" s="79"/>
      <c r="Y77" s="79"/>
      <c r="Z77" s="79"/>
      <c r="AA77" s="79"/>
      <c r="AB77" s="79"/>
      <c r="AC77" s="79"/>
      <c r="AD77" s="79"/>
      <c r="AE77" s="79"/>
      <c r="AF77" s="79"/>
      <c r="AG77" s="79"/>
      <c r="AH77" s="79"/>
    </row>
    <row r="78" spans="1:34" ht="15.75" customHeight="1">
      <c r="A78" s="79"/>
      <c r="B78" s="79"/>
      <c r="C78" s="79"/>
      <c r="D78" s="79"/>
      <c r="E78" s="79"/>
      <c r="F78" s="79"/>
      <c r="G78" s="79"/>
      <c r="H78" s="79"/>
      <c r="I78" s="79"/>
      <c r="J78" s="130"/>
      <c r="K78" s="130"/>
      <c r="L78" s="79"/>
      <c r="M78" s="79"/>
      <c r="N78" s="79"/>
      <c r="O78" s="79"/>
      <c r="P78" s="79"/>
      <c r="Q78" s="79"/>
      <c r="R78" s="79"/>
      <c r="S78" s="79"/>
      <c r="T78" s="79"/>
      <c r="U78" s="79"/>
      <c r="V78" s="79"/>
      <c r="W78" s="79"/>
      <c r="X78" s="79"/>
      <c r="Y78" s="79"/>
      <c r="Z78" s="79"/>
      <c r="AA78" s="79"/>
      <c r="AB78" s="79"/>
      <c r="AC78" s="79"/>
      <c r="AD78" s="79"/>
      <c r="AE78" s="79"/>
      <c r="AF78" s="79"/>
      <c r="AG78" s="79"/>
      <c r="AH78" s="79"/>
    </row>
    <row r="79" spans="1:34" ht="15.75" customHeight="1">
      <c r="A79" s="79"/>
      <c r="B79" s="79"/>
      <c r="C79" s="79"/>
      <c r="D79" s="79"/>
      <c r="E79" s="79"/>
      <c r="F79" s="79"/>
      <c r="G79" s="79"/>
      <c r="H79" s="79"/>
      <c r="I79" s="79"/>
      <c r="J79" s="130"/>
      <c r="K79" s="130"/>
      <c r="L79" s="79"/>
      <c r="M79" s="79"/>
      <c r="N79" s="79"/>
      <c r="O79" s="79"/>
      <c r="P79" s="79"/>
      <c r="Q79" s="79"/>
      <c r="R79" s="79"/>
      <c r="S79" s="79"/>
      <c r="T79" s="79"/>
      <c r="U79" s="79"/>
      <c r="V79" s="79"/>
      <c r="W79" s="79"/>
      <c r="X79" s="79"/>
      <c r="Y79" s="79"/>
      <c r="Z79" s="79"/>
      <c r="AA79" s="79"/>
      <c r="AB79" s="79"/>
      <c r="AC79" s="79"/>
      <c r="AD79" s="79"/>
      <c r="AE79" s="79"/>
      <c r="AF79" s="79"/>
      <c r="AG79" s="79"/>
      <c r="AH79" s="79"/>
    </row>
    <row r="80" spans="1:34" ht="15.75" customHeight="1">
      <c r="A80" s="79"/>
      <c r="B80" s="79"/>
      <c r="C80" s="79"/>
      <c r="D80" s="79"/>
      <c r="E80" s="79"/>
      <c r="F80" s="79"/>
      <c r="G80" s="79"/>
      <c r="H80" s="79"/>
      <c r="I80" s="79"/>
      <c r="J80" s="130"/>
      <c r="K80" s="130"/>
      <c r="L80" s="79"/>
      <c r="M80" s="79"/>
      <c r="N80" s="79"/>
      <c r="O80" s="79"/>
      <c r="P80" s="79"/>
      <c r="Q80" s="79"/>
      <c r="R80" s="79"/>
      <c r="S80" s="79"/>
      <c r="T80" s="79"/>
      <c r="U80" s="79"/>
      <c r="V80" s="79"/>
      <c r="W80" s="79"/>
      <c r="X80" s="79"/>
      <c r="Y80" s="79"/>
      <c r="Z80" s="79"/>
      <c r="AA80" s="79"/>
      <c r="AB80" s="79"/>
      <c r="AC80" s="79"/>
      <c r="AD80" s="79"/>
      <c r="AE80" s="79"/>
      <c r="AF80" s="79"/>
      <c r="AG80" s="79"/>
      <c r="AH80" s="79"/>
    </row>
    <row r="81" spans="1:34" ht="15.75" customHeight="1">
      <c r="A81" s="79"/>
      <c r="B81" s="79"/>
      <c r="C81" s="79"/>
      <c r="D81" s="79"/>
      <c r="E81" s="79"/>
      <c r="F81" s="79"/>
      <c r="G81" s="79"/>
      <c r="H81" s="79"/>
      <c r="I81" s="79"/>
      <c r="J81" s="130"/>
      <c r="K81" s="130"/>
      <c r="L81" s="79"/>
      <c r="M81" s="79"/>
      <c r="N81" s="79"/>
      <c r="O81" s="79"/>
      <c r="P81" s="79"/>
      <c r="Q81" s="79"/>
      <c r="R81" s="79"/>
      <c r="S81" s="79"/>
      <c r="T81" s="79"/>
      <c r="U81" s="79"/>
      <c r="V81" s="79"/>
      <c r="W81" s="79"/>
      <c r="X81" s="79"/>
      <c r="Y81" s="79"/>
      <c r="Z81" s="79"/>
      <c r="AA81" s="79"/>
      <c r="AB81" s="79"/>
      <c r="AC81" s="79"/>
      <c r="AD81" s="79"/>
      <c r="AE81" s="79"/>
      <c r="AF81" s="79"/>
      <c r="AG81" s="79"/>
      <c r="AH81" s="79"/>
    </row>
    <row r="82" spans="1:34" ht="15.75" customHeight="1">
      <c r="A82" s="79"/>
      <c r="B82" s="79"/>
      <c r="C82" s="79"/>
      <c r="D82" s="79"/>
      <c r="E82" s="79"/>
      <c r="F82" s="79"/>
      <c r="G82" s="79"/>
      <c r="H82" s="79"/>
      <c r="I82" s="79"/>
      <c r="J82" s="130"/>
      <c r="K82" s="130"/>
      <c r="L82" s="79"/>
      <c r="M82" s="79"/>
      <c r="N82" s="79"/>
      <c r="O82" s="79"/>
      <c r="P82" s="79"/>
      <c r="Q82" s="79"/>
      <c r="R82" s="79"/>
      <c r="S82" s="79"/>
      <c r="T82" s="79"/>
      <c r="U82" s="79"/>
      <c r="V82" s="79"/>
      <c r="W82" s="79"/>
      <c r="X82" s="79"/>
      <c r="Y82" s="79"/>
      <c r="Z82" s="79"/>
      <c r="AA82" s="79"/>
      <c r="AB82" s="79"/>
      <c r="AC82" s="79"/>
      <c r="AD82" s="79"/>
      <c r="AE82" s="79"/>
      <c r="AF82" s="79"/>
      <c r="AG82" s="79"/>
      <c r="AH82" s="79"/>
    </row>
    <row r="83" spans="1:34" ht="15.75" customHeight="1">
      <c r="A83" s="79"/>
      <c r="B83" s="79"/>
      <c r="C83" s="79"/>
      <c r="D83" s="79"/>
      <c r="E83" s="79"/>
      <c r="F83" s="79"/>
      <c r="G83" s="79"/>
      <c r="H83" s="79"/>
      <c r="I83" s="79"/>
      <c r="J83" s="130"/>
      <c r="K83" s="130"/>
      <c r="L83" s="79"/>
      <c r="M83" s="79"/>
      <c r="N83" s="79"/>
      <c r="O83" s="79"/>
      <c r="P83" s="79"/>
      <c r="Q83" s="79"/>
      <c r="R83" s="79"/>
      <c r="S83" s="79"/>
      <c r="T83" s="79"/>
      <c r="U83" s="79"/>
      <c r="V83" s="79"/>
      <c r="W83" s="79"/>
      <c r="X83" s="79"/>
      <c r="Y83" s="79"/>
      <c r="Z83" s="79"/>
      <c r="AA83" s="79"/>
      <c r="AB83" s="79"/>
      <c r="AC83" s="79"/>
      <c r="AD83" s="79"/>
      <c r="AE83" s="79"/>
      <c r="AF83" s="79"/>
      <c r="AG83" s="79"/>
      <c r="AH83" s="79"/>
    </row>
    <row r="84" spans="1:34" ht="15.75" customHeight="1">
      <c r="A84" s="79"/>
      <c r="B84" s="79"/>
      <c r="C84" s="79"/>
      <c r="D84" s="79"/>
      <c r="E84" s="79"/>
      <c r="F84" s="79"/>
      <c r="G84" s="79"/>
      <c r="H84" s="79"/>
      <c r="I84" s="79"/>
      <c r="J84" s="130"/>
      <c r="K84" s="130"/>
      <c r="L84" s="79"/>
      <c r="M84" s="79"/>
      <c r="N84" s="79"/>
      <c r="O84" s="79"/>
      <c r="P84" s="79"/>
      <c r="Q84" s="79"/>
      <c r="R84" s="79"/>
      <c r="S84" s="79"/>
      <c r="T84" s="79"/>
      <c r="U84" s="79"/>
      <c r="V84" s="79"/>
      <c r="W84" s="79"/>
      <c r="X84" s="79"/>
      <c r="Y84" s="79"/>
      <c r="Z84" s="79"/>
      <c r="AA84" s="79"/>
      <c r="AB84" s="79"/>
      <c r="AC84" s="79"/>
      <c r="AD84" s="79"/>
      <c r="AE84" s="79"/>
      <c r="AF84" s="79"/>
      <c r="AG84" s="79"/>
      <c r="AH84" s="79"/>
    </row>
    <row r="85" spans="1:34" ht="15.75" customHeight="1">
      <c r="A85" s="79"/>
      <c r="B85" s="79"/>
      <c r="C85" s="79"/>
      <c r="D85" s="79"/>
      <c r="E85" s="79"/>
      <c r="F85" s="79"/>
      <c r="G85" s="79"/>
      <c r="H85" s="79"/>
      <c r="I85" s="79"/>
      <c r="J85" s="130"/>
      <c r="K85" s="130"/>
      <c r="L85" s="79"/>
      <c r="M85" s="79"/>
      <c r="N85" s="79"/>
      <c r="O85" s="79"/>
      <c r="P85" s="79"/>
      <c r="Q85" s="79"/>
      <c r="R85" s="79"/>
      <c r="S85" s="79"/>
      <c r="T85" s="79"/>
      <c r="U85" s="79"/>
      <c r="V85" s="79"/>
      <c r="W85" s="79"/>
      <c r="X85" s="79"/>
      <c r="Y85" s="79"/>
      <c r="Z85" s="79"/>
      <c r="AA85" s="79"/>
      <c r="AB85" s="79"/>
      <c r="AC85" s="79"/>
      <c r="AD85" s="79"/>
      <c r="AE85" s="79"/>
      <c r="AF85" s="79"/>
      <c r="AG85" s="79"/>
      <c r="AH85" s="79"/>
    </row>
    <row r="86" spans="1:34" ht="15.75" customHeight="1">
      <c r="A86" s="79"/>
      <c r="B86" s="79"/>
      <c r="C86" s="79"/>
      <c r="D86" s="79"/>
      <c r="E86" s="79"/>
      <c r="F86" s="79"/>
      <c r="G86" s="79"/>
      <c r="H86" s="79"/>
      <c r="I86" s="79"/>
      <c r="J86" s="130"/>
      <c r="K86" s="130"/>
      <c r="L86" s="79"/>
      <c r="M86" s="79"/>
      <c r="N86" s="79"/>
      <c r="O86" s="79"/>
      <c r="P86" s="79"/>
      <c r="Q86" s="79"/>
      <c r="R86" s="79"/>
      <c r="S86" s="79"/>
      <c r="T86" s="79"/>
      <c r="U86" s="79"/>
      <c r="V86" s="79"/>
      <c r="W86" s="79"/>
      <c r="X86" s="79"/>
      <c r="Y86" s="79"/>
      <c r="Z86" s="79"/>
      <c r="AA86" s="79"/>
      <c r="AB86" s="79"/>
      <c r="AC86" s="79"/>
      <c r="AD86" s="79"/>
      <c r="AE86" s="79"/>
      <c r="AF86" s="79"/>
      <c r="AG86" s="79"/>
      <c r="AH86" s="79"/>
    </row>
    <row r="87" spans="1:34" ht="15.75" customHeight="1">
      <c r="A87" s="79"/>
      <c r="B87" s="79"/>
      <c r="C87" s="79"/>
      <c r="D87" s="79"/>
      <c r="E87" s="79"/>
      <c r="F87" s="79"/>
      <c r="G87" s="79"/>
      <c r="H87" s="79"/>
      <c r="I87" s="79"/>
      <c r="J87" s="130"/>
      <c r="K87" s="130"/>
      <c r="L87" s="79"/>
      <c r="M87" s="79"/>
      <c r="N87" s="79"/>
      <c r="O87" s="79"/>
      <c r="P87" s="79"/>
      <c r="Q87" s="79"/>
      <c r="R87" s="79"/>
      <c r="S87" s="79"/>
      <c r="T87" s="79"/>
      <c r="U87" s="79"/>
      <c r="V87" s="79"/>
      <c r="W87" s="79"/>
      <c r="X87" s="79"/>
      <c r="Y87" s="79"/>
      <c r="Z87" s="79"/>
      <c r="AA87" s="79"/>
      <c r="AB87" s="79"/>
      <c r="AC87" s="79"/>
      <c r="AD87" s="79"/>
      <c r="AE87" s="79"/>
      <c r="AF87" s="79"/>
      <c r="AG87" s="79"/>
      <c r="AH87" s="79"/>
    </row>
    <row r="88" spans="1:34" ht="15.75" customHeight="1">
      <c r="A88" s="79"/>
      <c r="B88" s="79"/>
      <c r="C88" s="79"/>
      <c r="D88" s="79"/>
      <c r="E88" s="79"/>
      <c r="F88" s="79"/>
      <c r="G88" s="79"/>
      <c r="H88" s="79"/>
      <c r="I88" s="79"/>
      <c r="J88" s="130"/>
      <c r="K88" s="130"/>
      <c r="L88" s="79"/>
      <c r="M88" s="79"/>
      <c r="N88" s="79"/>
      <c r="O88" s="79"/>
      <c r="P88" s="79"/>
      <c r="Q88" s="79"/>
      <c r="R88" s="79"/>
      <c r="S88" s="79"/>
      <c r="T88" s="79"/>
      <c r="U88" s="79"/>
      <c r="V88" s="79"/>
      <c r="W88" s="79"/>
      <c r="X88" s="79"/>
      <c r="Y88" s="79"/>
      <c r="Z88" s="79"/>
      <c r="AA88" s="79"/>
      <c r="AB88" s="79"/>
      <c r="AC88" s="79"/>
      <c r="AD88" s="79"/>
      <c r="AE88" s="79"/>
      <c r="AF88" s="79"/>
      <c r="AG88" s="79"/>
      <c r="AH88" s="79"/>
    </row>
    <row r="89" spans="1:34" ht="15.75" customHeight="1">
      <c r="A89" s="79"/>
      <c r="B89" s="79"/>
      <c r="C89" s="79"/>
      <c r="D89" s="79"/>
      <c r="E89" s="79"/>
      <c r="F89" s="79"/>
      <c r="G89" s="79"/>
      <c r="H89" s="79"/>
      <c r="I89" s="79"/>
      <c r="J89" s="130"/>
      <c r="K89" s="130"/>
      <c r="L89" s="79"/>
      <c r="M89" s="79"/>
      <c r="N89" s="79"/>
      <c r="O89" s="79"/>
      <c r="P89" s="79"/>
      <c r="Q89" s="79"/>
      <c r="R89" s="79"/>
      <c r="S89" s="79"/>
      <c r="T89" s="79"/>
      <c r="U89" s="79"/>
      <c r="V89" s="79"/>
      <c r="W89" s="79"/>
      <c r="X89" s="79"/>
      <c r="Y89" s="79"/>
      <c r="Z89" s="79"/>
      <c r="AA89" s="79"/>
      <c r="AB89" s="79"/>
      <c r="AC89" s="79"/>
      <c r="AD89" s="79"/>
      <c r="AE89" s="79"/>
      <c r="AF89" s="79"/>
      <c r="AG89" s="79"/>
      <c r="AH89" s="79"/>
    </row>
    <row r="90" spans="1:34" ht="15.75" customHeight="1">
      <c r="A90" s="79"/>
      <c r="B90" s="79"/>
      <c r="C90" s="79"/>
      <c r="D90" s="79"/>
      <c r="E90" s="79"/>
      <c r="F90" s="79"/>
      <c r="G90" s="79"/>
      <c r="H90" s="79"/>
      <c r="I90" s="79"/>
      <c r="J90" s="130"/>
      <c r="K90" s="130"/>
      <c r="L90" s="79"/>
      <c r="M90" s="79"/>
      <c r="N90" s="79"/>
      <c r="O90" s="79"/>
      <c r="P90" s="79"/>
      <c r="Q90" s="79"/>
      <c r="R90" s="79"/>
      <c r="S90" s="79"/>
      <c r="T90" s="79"/>
      <c r="U90" s="79"/>
      <c r="V90" s="79"/>
      <c r="W90" s="79"/>
      <c r="X90" s="79"/>
      <c r="Y90" s="79"/>
      <c r="Z90" s="79"/>
      <c r="AA90" s="79"/>
      <c r="AB90" s="79"/>
      <c r="AC90" s="79"/>
      <c r="AD90" s="79"/>
      <c r="AE90" s="79"/>
      <c r="AF90" s="79"/>
      <c r="AG90" s="79"/>
      <c r="AH90" s="79"/>
    </row>
    <row r="91" spans="1:34" ht="15.75" customHeight="1">
      <c r="A91" s="79"/>
      <c r="B91" s="79"/>
      <c r="C91" s="79"/>
      <c r="D91" s="79"/>
      <c r="E91" s="79"/>
      <c r="F91" s="79"/>
      <c r="G91" s="79"/>
      <c r="H91" s="79"/>
      <c r="I91" s="79"/>
      <c r="J91" s="130"/>
      <c r="K91" s="130"/>
      <c r="L91" s="79"/>
      <c r="M91" s="79"/>
      <c r="N91" s="79"/>
      <c r="O91" s="79"/>
      <c r="P91" s="79"/>
      <c r="Q91" s="79"/>
      <c r="R91" s="79"/>
      <c r="S91" s="79"/>
      <c r="T91" s="79"/>
      <c r="U91" s="79"/>
      <c r="V91" s="79"/>
      <c r="W91" s="79"/>
      <c r="X91" s="79"/>
      <c r="Y91" s="79"/>
      <c r="Z91" s="79"/>
      <c r="AA91" s="79"/>
      <c r="AB91" s="79"/>
      <c r="AC91" s="79"/>
      <c r="AD91" s="79"/>
      <c r="AE91" s="79"/>
      <c r="AF91" s="79"/>
      <c r="AG91" s="79"/>
      <c r="AH91" s="79"/>
    </row>
    <row r="92" spans="1:34" ht="15.75" customHeight="1">
      <c r="A92" s="79"/>
      <c r="B92" s="79"/>
      <c r="C92" s="79"/>
      <c r="D92" s="79"/>
      <c r="E92" s="79"/>
      <c r="F92" s="79"/>
      <c r="G92" s="79"/>
      <c r="H92" s="79"/>
      <c r="I92" s="79"/>
      <c r="J92" s="130"/>
      <c r="K92" s="130"/>
      <c r="L92" s="79"/>
      <c r="M92" s="79"/>
      <c r="N92" s="79"/>
      <c r="O92" s="79"/>
      <c r="P92" s="79"/>
      <c r="Q92" s="79"/>
      <c r="R92" s="79"/>
      <c r="S92" s="79"/>
      <c r="T92" s="79"/>
      <c r="U92" s="79"/>
      <c r="V92" s="79"/>
      <c r="W92" s="79"/>
      <c r="X92" s="79"/>
      <c r="Y92" s="79"/>
      <c r="Z92" s="79"/>
      <c r="AA92" s="79"/>
      <c r="AB92" s="79"/>
      <c r="AC92" s="79"/>
      <c r="AD92" s="79"/>
      <c r="AE92" s="79"/>
      <c r="AF92" s="79"/>
      <c r="AG92" s="79"/>
      <c r="AH92" s="79"/>
    </row>
    <row r="93" spans="1:34" ht="15.75" customHeight="1">
      <c r="A93" s="79"/>
      <c r="B93" s="79"/>
      <c r="C93" s="79"/>
      <c r="D93" s="79"/>
      <c r="E93" s="79"/>
      <c r="F93" s="79"/>
      <c r="G93" s="79"/>
      <c r="H93" s="79"/>
      <c r="I93" s="79"/>
      <c r="J93" s="130"/>
      <c r="K93" s="130"/>
      <c r="L93" s="79"/>
      <c r="M93" s="79"/>
      <c r="N93" s="79"/>
      <c r="O93" s="79"/>
      <c r="P93" s="79"/>
      <c r="Q93" s="79"/>
      <c r="R93" s="79"/>
      <c r="S93" s="79"/>
      <c r="T93" s="79"/>
      <c r="U93" s="79"/>
      <c r="V93" s="79"/>
      <c r="W93" s="79"/>
      <c r="X93" s="79"/>
      <c r="Y93" s="79"/>
      <c r="Z93" s="79"/>
      <c r="AA93" s="79"/>
      <c r="AB93" s="79"/>
      <c r="AC93" s="79"/>
      <c r="AD93" s="79"/>
      <c r="AE93" s="79"/>
      <c r="AF93" s="79"/>
      <c r="AG93" s="79"/>
      <c r="AH93" s="79"/>
    </row>
    <row r="94" spans="1:34" ht="15.75" customHeight="1">
      <c r="A94" s="79"/>
      <c r="B94" s="79"/>
      <c r="C94" s="79"/>
      <c r="D94" s="79"/>
      <c r="E94" s="79"/>
      <c r="F94" s="79"/>
      <c r="G94" s="79"/>
      <c r="H94" s="79"/>
      <c r="I94" s="79"/>
      <c r="J94" s="130"/>
      <c r="K94" s="130"/>
      <c r="L94" s="79"/>
      <c r="M94" s="79"/>
      <c r="N94" s="79"/>
      <c r="O94" s="79"/>
      <c r="P94" s="79"/>
      <c r="Q94" s="79"/>
      <c r="R94" s="79"/>
      <c r="S94" s="79"/>
      <c r="T94" s="79"/>
      <c r="U94" s="79"/>
      <c r="V94" s="79"/>
      <c r="W94" s="79"/>
      <c r="X94" s="79"/>
      <c r="Y94" s="79"/>
      <c r="Z94" s="79"/>
      <c r="AA94" s="79"/>
      <c r="AB94" s="79"/>
      <c r="AC94" s="79"/>
      <c r="AD94" s="79"/>
      <c r="AE94" s="79"/>
      <c r="AF94" s="79"/>
      <c r="AG94" s="79"/>
      <c r="AH94" s="79"/>
    </row>
    <row r="95" spans="1:34" ht="15.75" customHeight="1">
      <c r="A95" s="79"/>
      <c r="B95" s="79"/>
      <c r="C95" s="79"/>
      <c r="D95" s="79"/>
      <c r="E95" s="79"/>
      <c r="F95" s="79"/>
      <c r="G95" s="79"/>
      <c r="H95" s="79"/>
      <c r="I95" s="79"/>
      <c r="J95" s="130"/>
      <c r="K95" s="130"/>
      <c r="L95" s="79"/>
      <c r="M95" s="79"/>
      <c r="N95" s="79"/>
      <c r="O95" s="79"/>
      <c r="P95" s="79"/>
      <c r="Q95" s="79"/>
      <c r="R95" s="79"/>
      <c r="S95" s="79"/>
      <c r="T95" s="79"/>
      <c r="U95" s="79"/>
      <c r="V95" s="79"/>
      <c r="W95" s="79"/>
      <c r="X95" s="79"/>
      <c r="Y95" s="79"/>
      <c r="Z95" s="79"/>
      <c r="AA95" s="79"/>
      <c r="AB95" s="79"/>
      <c r="AC95" s="79"/>
      <c r="AD95" s="79"/>
      <c r="AE95" s="79"/>
      <c r="AF95" s="79"/>
      <c r="AG95" s="79"/>
      <c r="AH95" s="79"/>
    </row>
    <row r="96" spans="1:34" ht="15.75" customHeight="1">
      <c r="A96" s="79"/>
      <c r="B96" s="79"/>
      <c r="C96" s="79"/>
      <c r="D96" s="79"/>
      <c r="E96" s="79"/>
      <c r="F96" s="79"/>
      <c r="G96" s="79"/>
      <c r="H96" s="79"/>
      <c r="I96" s="79"/>
      <c r="J96" s="130"/>
      <c r="K96" s="130"/>
      <c r="L96" s="79"/>
      <c r="M96" s="79"/>
      <c r="N96" s="79"/>
      <c r="O96" s="79"/>
      <c r="P96" s="79"/>
      <c r="Q96" s="79"/>
      <c r="R96" s="79"/>
      <c r="S96" s="79"/>
      <c r="T96" s="79"/>
      <c r="U96" s="79"/>
      <c r="V96" s="79"/>
      <c r="W96" s="79"/>
      <c r="X96" s="79"/>
      <c r="Y96" s="79"/>
      <c r="Z96" s="79"/>
      <c r="AA96" s="79"/>
      <c r="AB96" s="79"/>
      <c r="AC96" s="79"/>
      <c r="AD96" s="79"/>
      <c r="AE96" s="79"/>
      <c r="AF96" s="79"/>
      <c r="AG96" s="79"/>
      <c r="AH96" s="79"/>
    </row>
    <row r="97" spans="1:34" ht="15.75" customHeight="1">
      <c r="A97" s="79"/>
      <c r="B97" s="79"/>
      <c r="C97" s="79"/>
      <c r="D97" s="79"/>
      <c r="E97" s="79"/>
      <c r="F97" s="79"/>
      <c r="G97" s="79"/>
      <c r="H97" s="79"/>
      <c r="I97" s="79"/>
      <c r="J97" s="130"/>
      <c r="K97" s="130"/>
      <c r="L97" s="79"/>
      <c r="M97" s="79"/>
      <c r="N97" s="79"/>
      <c r="O97" s="79"/>
      <c r="P97" s="79"/>
      <c r="Q97" s="79"/>
      <c r="R97" s="79"/>
      <c r="S97" s="79"/>
      <c r="T97" s="79"/>
      <c r="U97" s="79"/>
      <c r="V97" s="79"/>
      <c r="W97" s="79"/>
      <c r="X97" s="79"/>
      <c r="Y97" s="79"/>
      <c r="Z97" s="79"/>
      <c r="AA97" s="79"/>
      <c r="AB97" s="79"/>
      <c r="AC97" s="79"/>
      <c r="AD97" s="79"/>
      <c r="AE97" s="79"/>
      <c r="AF97" s="79"/>
      <c r="AG97" s="79"/>
      <c r="AH97" s="79"/>
    </row>
    <row r="98" spans="1:34" ht="15.75" customHeight="1">
      <c r="A98" s="79"/>
      <c r="B98" s="79"/>
      <c r="C98" s="79"/>
      <c r="D98" s="79"/>
      <c r="E98" s="79"/>
      <c r="F98" s="79"/>
      <c r="G98" s="79"/>
      <c r="H98" s="79"/>
      <c r="I98" s="79"/>
      <c r="J98" s="130"/>
      <c r="K98" s="130"/>
      <c r="L98" s="79"/>
      <c r="M98" s="79"/>
      <c r="N98" s="79"/>
      <c r="O98" s="79"/>
      <c r="P98" s="79"/>
      <c r="Q98" s="79"/>
      <c r="R98" s="79"/>
      <c r="S98" s="79"/>
      <c r="T98" s="79"/>
      <c r="U98" s="79"/>
      <c r="V98" s="79"/>
      <c r="W98" s="79"/>
      <c r="X98" s="79"/>
      <c r="Y98" s="79"/>
      <c r="Z98" s="79"/>
      <c r="AA98" s="79"/>
      <c r="AB98" s="79"/>
      <c r="AC98" s="79"/>
      <c r="AD98" s="79"/>
      <c r="AE98" s="79"/>
      <c r="AF98" s="79"/>
      <c r="AG98" s="79"/>
      <c r="AH98" s="79"/>
    </row>
    <row r="99" spans="1:34" ht="15.75" customHeight="1">
      <c r="A99" s="79"/>
      <c r="B99" s="79"/>
      <c r="C99" s="79"/>
      <c r="D99" s="79"/>
      <c r="E99" s="79"/>
      <c r="F99" s="79"/>
      <c r="G99" s="79"/>
      <c r="H99" s="79"/>
      <c r="I99" s="79"/>
      <c r="J99" s="130"/>
      <c r="K99" s="130"/>
      <c r="L99" s="79"/>
      <c r="M99" s="79"/>
      <c r="N99" s="79"/>
      <c r="O99" s="79"/>
      <c r="P99" s="79"/>
      <c r="Q99" s="79"/>
      <c r="R99" s="79"/>
      <c r="S99" s="79"/>
      <c r="T99" s="79"/>
      <c r="U99" s="79"/>
      <c r="V99" s="79"/>
      <c r="W99" s="79"/>
      <c r="X99" s="79"/>
      <c r="Y99" s="79"/>
      <c r="Z99" s="79"/>
      <c r="AA99" s="79"/>
      <c r="AB99" s="79"/>
      <c r="AC99" s="79"/>
      <c r="AD99" s="79"/>
      <c r="AE99" s="79"/>
      <c r="AF99" s="79"/>
      <c r="AG99" s="79"/>
      <c r="AH99" s="79"/>
    </row>
    <row r="100" spans="1:34" ht="15.75" customHeight="1">
      <c r="A100" s="79"/>
      <c r="B100" s="79"/>
      <c r="C100" s="79"/>
      <c r="D100" s="79"/>
      <c r="E100" s="79"/>
      <c r="F100" s="79"/>
      <c r="G100" s="79"/>
      <c r="H100" s="79"/>
      <c r="I100" s="79"/>
      <c r="J100" s="130"/>
      <c r="K100" s="130"/>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row>
    <row r="101" spans="1:34" ht="15.75" customHeight="1">
      <c r="A101" s="79"/>
      <c r="B101" s="79"/>
      <c r="C101" s="79"/>
      <c r="D101" s="79"/>
      <c r="E101" s="79"/>
      <c r="F101" s="79"/>
      <c r="G101" s="79"/>
      <c r="H101" s="79"/>
      <c r="I101" s="79"/>
      <c r="J101" s="130"/>
      <c r="K101" s="130"/>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row>
    <row r="102" spans="1:34" ht="15.75" customHeight="1">
      <c r="A102" s="79"/>
      <c r="B102" s="79"/>
      <c r="C102" s="79"/>
      <c r="D102" s="79"/>
      <c r="E102" s="79"/>
      <c r="F102" s="79"/>
      <c r="G102" s="79"/>
      <c r="H102" s="79"/>
      <c r="I102" s="79"/>
      <c r="J102" s="130"/>
      <c r="K102" s="130"/>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row>
    <row r="103" spans="1:34" ht="15.75" customHeight="1">
      <c r="A103" s="79"/>
      <c r="B103" s="79"/>
      <c r="C103" s="79"/>
      <c r="D103" s="79"/>
      <c r="E103" s="79"/>
      <c r="F103" s="79"/>
      <c r="G103" s="79"/>
      <c r="H103" s="79"/>
      <c r="I103" s="79"/>
      <c r="J103" s="130"/>
      <c r="K103" s="130"/>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row>
    <row r="104" spans="1:34" ht="15.75" customHeight="1">
      <c r="A104" s="79"/>
      <c r="B104" s="79"/>
      <c r="C104" s="79"/>
      <c r="D104" s="79"/>
      <c r="E104" s="79"/>
      <c r="F104" s="79"/>
      <c r="G104" s="79"/>
      <c r="H104" s="79"/>
      <c r="I104" s="79"/>
      <c r="J104" s="130"/>
      <c r="K104" s="130"/>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row>
    <row r="105" spans="1:34" ht="15.75" customHeight="1">
      <c r="A105" s="79"/>
      <c r="B105" s="79"/>
      <c r="C105" s="79"/>
      <c r="D105" s="79"/>
      <c r="E105" s="79"/>
      <c r="F105" s="79"/>
      <c r="G105" s="79"/>
      <c r="H105" s="79"/>
      <c r="I105" s="79"/>
      <c r="J105" s="130"/>
      <c r="K105" s="130"/>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row>
    <row r="106" spans="1:34" ht="15.75" customHeight="1">
      <c r="A106" s="79"/>
      <c r="B106" s="79"/>
      <c r="C106" s="79"/>
      <c r="D106" s="79"/>
      <c r="E106" s="79"/>
      <c r="F106" s="79"/>
      <c r="G106" s="79"/>
      <c r="H106" s="79"/>
      <c r="I106" s="79"/>
      <c r="J106" s="130"/>
      <c r="K106" s="130"/>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row>
    <row r="107" spans="1:34" ht="15.75" customHeight="1">
      <c r="A107" s="79"/>
      <c r="B107" s="79"/>
      <c r="C107" s="79"/>
      <c r="D107" s="79"/>
      <c r="E107" s="79"/>
      <c r="F107" s="79"/>
      <c r="G107" s="79"/>
      <c r="H107" s="79"/>
      <c r="I107" s="79"/>
      <c r="J107" s="130"/>
      <c r="K107" s="130"/>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row>
    <row r="108" spans="1:34" ht="15.75" customHeight="1">
      <c r="A108" s="79"/>
      <c r="B108" s="79"/>
      <c r="C108" s="79"/>
      <c r="D108" s="79"/>
      <c r="E108" s="79"/>
      <c r="F108" s="79"/>
      <c r="G108" s="79"/>
      <c r="H108" s="79"/>
      <c r="I108" s="79"/>
      <c r="J108" s="130"/>
      <c r="K108" s="130"/>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row>
    <row r="109" spans="1:34" ht="15.75" customHeight="1">
      <c r="A109" s="79"/>
      <c r="B109" s="79"/>
      <c r="C109" s="79"/>
      <c r="D109" s="79"/>
      <c r="E109" s="79"/>
      <c r="F109" s="79"/>
      <c r="G109" s="79"/>
      <c r="H109" s="79"/>
      <c r="I109" s="79"/>
      <c r="J109" s="130"/>
      <c r="K109" s="130"/>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row>
    <row r="110" spans="1:34" ht="15.75" customHeight="1">
      <c r="A110" s="79"/>
      <c r="B110" s="79"/>
      <c r="C110" s="79"/>
      <c r="D110" s="79"/>
      <c r="E110" s="79"/>
      <c r="F110" s="79"/>
      <c r="G110" s="79"/>
      <c r="H110" s="79"/>
      <c r="I110" s="79"/>
      <c r="J110" s="130"/>
      <c r="K110" s="130"/>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row>
    <row r="111" spans="1:34" ht="15.75" customHeight="1">
      <c r="A111" s="79"/>
      <c r="B111" s="79"/>
      <c r="C111" s="79"/>
      <c r="D111" s="79"/>
      <c r="E111" s="79"/>
      <c r="F111" s="79"/>
      <c r="G111" s="79"/>
      <c r="H111" s="79"/>
      <c r="I111" s="79"/>
      <c r="J111" s="130"/>
      <c r="K111" s="130"/>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row>
    <row r="112" spans="1:34" ht="15.75" customHeight="1">
      <c r="A112" s="79"/>
      <c r="B112" s="79"/>
      <c r="C112" s="79"/>
      <c r="D112" s="79"/>
      <c r="E112" s="79"/>
      <c r="F112" s="79"/>
      <c r="G112" s="79"/>
      <c r="H112" s="79"/>
      <c r="I112" s="79"/>
      <c r="J112" s="130"/>
      <c r="K112" s="130"/>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row>
    <row r="113" spans="1:34" ht="15.75" customHeight="1">
      <c r="A113" s="79"/>
      <c r="B113" s="79"/>
      <c r="C113" s="79"/>
      <c r="D113" s="79"/>
      <c r="E113" s="79"/>
      <c r="F113" s="79"/>
      <c r="G113" s="79"/>
      <c r="H113" s="79"/>
      <c r="I113" s="79"/>
      <c r="J113" s="130"/>
      <c r="K113" s="130"/>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row>
    <row r="114" spans="1:34" ht="15.75" customHeight="1">
      <c r="A114" s="79"/>
      <c r="B114" s="79"/>
      <c r="C114" s="79"/>
      <c r="D114" s="79"/>
      <c r="E114" s="79"/>
      <c r="F114" s="79"/>
      <c r="G114" s="79"/>
      <c r="H114" s="79"/>
      <c r="I114" s="79"/>
      <c r="J114" s="130"/>
      <c r="K114" s="130"/>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row>
    <row r="115" spans="1:34" ht="15.75" customHeight="1">
      <c r="A115" s="79"/>
      <c r="B115" s="79"/>
      <c r="C115" s="79"/>
      <c r="D115" s="79"/>
      <c r="E115" s="79"/>
      <c r="F115" s="79"/>
      <c r="G115" s="79"/>
      <c r="H115" s="79"/>
      <c r="I115" s="79"/>
      <c r="J115" s="130"/>
      <c r="K115" s="130"/>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row>
    <row r="116" spans="1:34" ht="15.75" customHeight="1">
      <c r="A116" s="79"/>
      <c r="B116" s="79"/>
      <c r="C116" s="79"/>
      <c r="D116" s="79"/>
      <c r="E116" s="79"/>
      <c r="F116" s="79"/>
      <c r="G116" s="79"/>
      <c r="H116" s="79"/>
      <c r="I116" s="79"/>
      <c r="J116" s="130"/>
      <c r="K116" s="130"/>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row>
    <row r="117" spans="1:34" ht="15.75" customHeight="1">
      <c r="A117" s="79"/>
      <c r="B117" s="79"/>
      <c r="C117" s="79"/>
      <c r="D117" s="79"/>
      <c r="E117" s="79"/>
      <c r="F117" s="79"/>
      <c r="G117" s="79"/>
      <c r="H117" s="79"/>
      <c r="I117" s="79"/>
      <c r="J117" s="130"/>
      <c r="K117" s="130"/>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row>
    <row r="118" spans="1:34" ht="15.75" customHeight="1">
      <c r="A118" s="79"/>
      <c r="B118" s="79"/>
      <c r="C118" s="79"/>
      <c r="D118" s="79"/>
      <c r="E118" s="79"/>
      <c r="F118" s="79"/>
      <c r="G118" s="79"/>
      <c r="H118" s="79"/>
      <c r="I118" s="79"/>
      <c r="J118" s="130"/>
      <c r="K118" s="130"/>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row>
    <row r="119" spans="1:34" ht="15.75" customHeight="1">
      <c r="A119" s="79"/>
      <c r="B119" s="79"/>
      <c r="C119" s="79"/>
      <c r="D119" s="79"/>
      <c r="E119" s="79"/>
      <c r="F119" s="79"/>
      <c r="G119" s="79"/>
      <c r="H119" s="79"/>
      <c r="I119" s="79"/>
      <c r="J119" s="130"/>
      <c r="K119" s="130"/>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row>
    <row r="120" spans="1:34" ht="15.75" customHeight="1">
      <c r="A120" s="79"/>
      <c r="B120" s="79"/>
      <c r="C120" s="79"/>
      <c r="D120" s="79"/>
      <c r="E120" s="79"/>
      <c r="F120" s="79"/>
      <c r="G120" s="79"/>
      <c r="H120" s="79"/>
      <c r="I120" s="79"/>
      <c r="J120" s="130"/>
      <c r="K120" s="130"/>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row>
    <row r="121" spans="1:34" ht="15.75" customHeight="1">
      <c r="A121" s="79"/>
      <c r="B121" s="79"/>
      <c r="C121" s="79"/>
      <c r="D121" s="79"/>
      <c r="E121" s="79"/>
      <c r="F121" s="79"/>
      <c r="G121" s="79"/>
      <c r="H121" s="79"/>
      <c r="I121" s="79"/>
      <c r="J121" s="130"/>
      <c r="K121" s="130"/>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row>
    <row r="122" spans="1:34" ht="15.75" customHeight="1">
      <c r="A122" s="79"/>
      <c r="B122" s="79"/>
      <c r="C122" s="79"/>
      <c r="D122" s="79"/>
      <c r="E122" s="79"/>
      <c r="F122" s="79"/>
      <c r="G122" s="79"/>
      <c r="H122" s="79"/>
      <c r="I122" s="79"/>
      <c r="J122" s="130"/>
      <c r="K122" s="130"/>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row>
    <row r="123" spans="1:34" ht="15.75" customHeight="1">
      <c r="A123" s="79"/>
      <c r="B123" s="79"/>
      <c r="C123" s="79"/>
      <c r="D123" s="79"/>
      <c r="E123" s="79"/>
      <c r="F123" s="79"/>
      <c r="G123" s="79"/>
      <c r="H123" s="79"/>
      <c r="I123" s="79"/>
      <c r="J123" s="130"/>
      <c r="K123" s="130"/>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row>
    <row r="124" spans="1:34" ht="15.75" customHeight="1">
      <c r="A124" s="79"/>
      <c r="B124" s="79"/>
      <c r="C124" s="79"/>
      <c r="D124" s="79"/>
      <c r="E124" s="79"/>
      <c r="F124" s="79"/>
      <c r="G124" s="79"/>
      <c r="H124" s="79"/>
      <c r="I124" s="79"/>
      <c r="J124" s="130"/>
      <c r="K124" s="130"/>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row>
    <row r="125" spans="1:34" ht="15.75" customHeight="1">
      <c r="A125" s="79"/>
      <c r="B125" s="79"/>
      <c r="C125" s="79"/>
      <c r="D125" s="79"/>
      <c r="E125" s="79"/>
      <c r="F125" s="79"/>
      <c r="G125" s="79"/>
      <c r="H125" s="79"/>
      <c r="I125" s="79"/>
      <c r="J125" s="130"/>
      <c r="K125" s="130"/>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row>
    <row r="126" spans="1:34" ht="15.75" customHeight="1">
      <c r="A126" s="79"/>
      <c r="B126" s="79"/>
      <c r="C126" s="79"/>
      <c r="D126" s="79"/>
      <c r="E126" s="79"/>
      <c r="F126" s="79"/>
      <c r="G126" s="79"/>
      <c r="H126" s="79"/>
      <c r="I126" s="79"/>
      <c r="J126" s="130"/>
      <c r="K126" s="130"/>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row>
    <row r="127" spans="1:34" ht="15.75" customHeight="1">
      <c r="A127" s="79"/>
      <c r="B127" s="79"/>
      <c r="C127" s="79"/>
      <c r="D127" s="79"/>
      <c r="E127" s="79"/>
      <c r="F127" s="79"/>
      <c r="G127" s="79"/>
      <c r="H127" s="79"/>
      <c r="I127" s="79"/>
      <c r="J127" s="130"/>
      <c r="K127" s="130"/>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row>
    <row r="128" spans="1:34" ht="15.75" customHeight="1">
      <c r="A128" s="79"/>
      <c r="B128" s="79"/>
      <c r="C128" s="79"/>
      <c r="D128" s="79"/>
      <c r="E128" s="79"/>
      <c r="F128" s="79"/>
      <c r="G128" s="79"/>
      <c r="H128" s="79"/>
      <c r="I128" s="79"/>
      <c r="J128" s="130"/>
      <c r="K128" s="130"/>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row>
    <row r="129" spans="1:34" ht="15.75" customHeight="1">
      <c r="A129" s="79"/>
      <c r="B129" s="79"/>
      <c r="C129" s="79"/>
      <c r="D129" s="79"/>
      <c r="E129" s="79"/>
      <c r="F129" s="79"/>
      <c r="G129" s="79"/>
      <c r="H129" s="79"/>
      <c r="I129" s="79"/>
      <c r="J129" s="130"/>
      <c r="K129" s="130"/>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row>
    <row r="130" spans="1:34" ht="15.75" customHeight="1">
      <c r="A130" s="79"/>
      <c r="B130" s="79"/>
      <c r="C130" s="79"/>
      <c r="D130" s="79"/>
      <c r="E130" s="79"/>
      <c r="F130" s="79"/>
      <c r="G130" s="79"/>
      <c r="H130" s="79"/>
      <c r="I130" s="79"/>
      <c r="J130" s="130"/>
      <c r="K130" s="130"/>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row>
    <row r="131" spans="1:34" ht="15.75" customHeight="1">
      <c r="A131" s="79"/>
      <c r="B131" s="79"/>
      <c r="C131" s="79"/>
      <c r="D131" s="79"/>
      <c r="E131" s="79"/>
      <c r="F131" s="79"/>
      <c r="G131" s="79"/>
      <c r="H131" s="79"/>
      <c r="I131" s="79"/>
      <c r="J131" s="130"/>
      <c r="K131" s="130"/>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row>
    <row r="132" spans="1:34" ht="15.75" customHeight="1">
      <c r="A132" s="79"/>
      <c r="B132" s="79"/>
      <c r="C132" s="79"/>
      <c r="D132" s="79"/>
      <c r="E132" s="79"/>
      <c r="F132" s="79"/>
      <c r="G132" s="79"/>
      <c r="H132" s="79"/>
      <c r="I132" s="79"/>
      <c r="J132" s="130"/>
      <c r="K132" s="130"/>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row>
    <row r="133" spans="1:34" ht="15.75" customHeight="1">
      <c r="A133" s="79"/>
      <c r="B133" s="79"/>
      <c r="C133" s="79"/>
      <c r="D133" s="79"/>
      <c r="E133" s="79"/>
      <c r="F133" s="79"/>
      <c r="G133" s="79"/>
      <c r="H133" s="79"/>
      <c r="I133" s="79"/>
      <c r="J133" s="130"/>
      <c r="K133" s="130"/>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row>
    <row r="134" spans="1:34" ht="15.75" customHeight="1">
      <c r="A134" s="79"/>
      <c r="B134" s="79"/>
      <c r="C134" s="79"/>
      <c r="D134" s="79"/>
      <c r="E134" s="79"/>
      <c r="F134" s="79"/>
      <c r="G134" s="79"/>
      <c r="H134" s="79"/>
      <c r="I134" s="79"/>
      <c r="J134" s="130"/>
      <c r="K134" s="130"/>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row>
    <row r="135" spans="1:34" ht="15.75" customHeight="1">
      <c r="A135" s="79"/>
      <c r="B135" s="79"/>
      <c r="C135" s="79"/>
      <c r="D135" s="79"/>
      <c r="E135" s="79"/>
      <c r="F135" s="79"/>
      <c r="G135" s="79"/>
      <c r="H135" s="79"/>
      <c r="I135" s="79"/>
      <c r="J135" s="130"/>
      <c r="K135" s="130"/>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row>
    <row r="136" spans="1:34" ht="15.75" customHeight="1">
      <c r="A136" s="79"/>
      <c r="B136" s="79"/>
      <c r="C136" s="79"/>
      <c r="D136" s="79"/>
      <c r="E136" s="79"/>
      <c r="F136" s="79"/>
      <c r="G136" s="79"/>
      <c r="H136" s="79"/>
      <c r="I136" s="79"/>
      <c r="J136" s="130"/>
      <c r="K136" s="130"/>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row>
    <row r="137" spans="1:34" ht="15.75" customHeight="1">
      <c r="A137" s="79"/>
      <c r="B137" s="79"/>
      <c r="C137" s="79"/>
      <c r="D137" s="79"/>
      <c r="E137" s="79"/>
      <c r="F137" s="79"/>
      <c r="G137" s="79"/>
      <c r="H137" s="79"/>
      <c r="I137" s="79"/>
      <c r="J137" s="130"/>
      <c r="K137" s="130"/>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row>
    <row r="138" spans="1:34" ht="15.75" customHeight="1">
      <c r="A138" s="79"/>
      <c r="B138" s="79"/>
      <c r="C138" s="79"/>
      <c r="D138" s="79"/>
      <c r="E138" s="79"/>
      <c r="F138" s="79"/>
      <c r="G138" s="79"/>
      <c r="H138" s="79"/>
      <c r="I138" s="79"/>
      <c r="J138" s="130"/>
      <c r="K138" s="130"/>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row>
    <row r="139" spans="1:34" ht="15.75" customHeight="1">
      <c r="A139" s="79"/>
      <c r="B139" s="79"/>
      <c r="C139" s="79"/>
      <c r="D139" s="79"/>
      <c r="E139" s="79"/>
      <c r="F139" s="79"/>
      <c r="G139" s="79"/>
      <c r="H139" s="79"/>
      <c r="I139" s="79"/>
      <c r="J139" s="130"/>
      <c r="K139" s="130"/>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row>
    <row r="140" spans="1:34" ht="15.75" customHeight="1">
      <c r="A140" s="79"/>
      <c r="B140" s="79"/>
      <c r="C140" s="79"/>
      <c r="D140" s="79"/>
      <c r="E140" s="79"/>
      <c r="F140" s="79"/>
      <c r="G140" s="79"/>
      <c r="H140" s="79"/>
      <c r="I140" s="79"/>
      <c r="J140" s="130"/>
      <c r="K140" s="130"/>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row>
    <row r="141" spans="1:34" ht="15.75" customHeight="1">
      <c r="A141" s="79"/>
      <c r="B141" s="79"/>
      <c r="C141" s="79"/>
      <c r="D141" s="79"/>
      <c r="E141" s="79"/>
      <c r="F141" s="79"/>
      <c r="G141" s="79"/>
      <c r="H141" s="79"/>
      <c r="I141" s="79"/>
      <c r="J141" s="130"/>
      <c r="K141" s="130"/>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row>
    <row r="142" spans="1:34" ht="15.75" customHeight="1">
      <c r="A142" s="79"/>
      <c r="B142" s="79"/>
      <c r="C142" s="79"/>
      <c r="D142" s="79"/>
      <c r="E142" s="79"/>
      <c r="F142" s="79"/>
      <c r="G142" s="79"/>
      <c r="H142" s="79"/>
      <c r="I142" s="79"/>
      <c r="J142" s="130"/>
      <c r="K142" s="130"/>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row>
    <row r="143" spans="1:34" ht="15.75" customHeight="1">
      <c r="A143" s="79"/>
      <c r="B143" s="79"/>
      <c r="C143" s="79"/>
      <c r="D143" s="79"/>
      <c r="E143" s="79"/>
      <c r="F143" s="79"/>
      <c r="G143" s="79"/>
      <c r="H143" s="79"/>
      <c r="I143" s="79"/>
      <c r="J143" s="130"/>
      <c r="K143" s="130"/>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row>
    <row r="144" spans="1:34" ht="15.75" customHeight="1">
      <c r="A144" s="79"/>
      <c r="B144" s="79"/>
      <c r="C144" s="79"/>
      <c r="D144" s="79"/>
      <c r="E144" s="79"/>
      <c r="F144" s="79"/>
      <c r="G144" s="79"/>
      <c r="H144" s="79"/>
      <c r="I144" s="79"/>
      <c r="J144" s="130"/>
      <c r="K144" s="130"/>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row>
    <row r="145" spans="1:34" ht="15.75" customHeight="1">
      <c r="A145" s="79"/>
      <c r="B145" s="79"/>
      <c r="C145" s="79"/>
      <c r="D145" s="79"/>
      <c r="E145" s="79"/>
      <c r="F145" s="79"/>
      <c r="G145" s="79"/>
      <c r="H145" s="79"/>
      <c r="I145" s="79"/>
      <c r="J145" s="130"/>
      <c r="K145" s="130"/>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row>
    <row r="146" spans="1:34" ht="15.75" customHeight="1">
      <c r="A146" s="79"/>
      <c r="B146" s="79"/>
      <c r="C146" s="79"/>
      <c r="D146" s="79"/>
      <c r="E146" s="79"/>
      <c r="F146" s="79"/>
      <c r="G146" s="79"/>
      <c r="H146" s="79"/>
      <c r="I146" s="79"/>
      <c r="J146" s="130"/>
      <c r="K146" s="130"/>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row>
    <row r="147" spans="1:34" ht="15.75" customHeight="1">
      <c r="A147" s="79"/>
      <c r="B147" s="79"/>
      <c r="C147" s="79"/>
      <c r="D147" s="79"/>
      <c r="E147" s="79"/>
      <c r="F147" s="79"/>
      <c r="G147" s="79"/>
      <c r="H147" s="79"/>
      <c r="I147" s="79"/>
      <c r="J147" s="130"/>
      <c r="K147" s="130"/>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row>
    <row r="148" spans="1:34" ht="15.75" customHeight="1">
      <c r="A148" s="79"/>
      <c r="B148" s="79"/>
      <c r="C148" s="79"/>
      <c r="D148" s="79"/>
      <c r="E148" s="79"/>
      <c r="F148" s="79"/>
      <c r="G148" s="79"/>
      <c r="H148" s="79"/>
      <c r="I148" s="79"/>
      <c r="J148" s="130"/>
      <c r="K148" s="130"/>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row>
    <row r="149" spans="1:34" ht="15.75" customHeight="1">
      <c r="A149" s="79"/>
      <c r="B149" s="79"/>
      <c r="C149" s="79"/>
      <c r="D149" s="79"/>
      <c r="E149" s="79"/>
      <c r="F149" s="79"/>
      <c r="G149" s="79"/>
      <c r="H149" s="79"/>
      <c r="I149" s="79"/>
      <c r="J149" s="130"/>
      <c r="K149" s="130"/>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row>
    <row r="150" spans="1:34" ht="15.75" customHeight="1">
      <c r="A150" s="79"/>
      <c r="B150" s="79"/>
      <c r="C150" s="79"/>
      <c r="D150" s="79"/>
      <c r="E150" s="79"/>
      <c r="F150" s="79"/>
      <c r="G150" s="79"/>
      <c r="H150" s="79"/>
      <c r="I150" s="79"/>
      <c r="J150" s="130"/>
      <c r="K150" s="130"/>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row>
    <row r="151" spans="1:34" ht="15.75" customHeight="1">
      <c r="A151" s="79"/>
      <c r="B151" s="79"/>
      <c r="C151" s="79"/>
      <c r="D151" s="79"/>
      <c r="E151" s="79"/>
      <c r="F151" s="79"/>
      <c r="G151" s="79"/>
      <c r="H151" s="79"/>
      <c r="I151" s="79"/>
      <c r="J151" s="130"/>
      <c r="K151" s="130"/>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row>
    <row r="152" spans="1:34" ht="15.75" customHeight="1">
      <c r="A152" s="79"/>
      <c r="B152" s="79"/>
      <c r="C152" s="79"/>
      <c r="D152" s="79"/>
      <c r="E152" s="79"/>
      <c r="F152" s="79"/>
      <c r="G152" s="79"/>
      <c r="H152" s="79"/>
      <c r="I152" s="79"/>
      <c r="J152" s="130"/>
      <c r="K152" s="130"/>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row>
    <row r="153" spans="1:34" ht="15.75" customHeight="1">
      <c r="A153" s="79"/>
      <c r="B153" s="79"/>
      <c r="C153" s="79"/>
      <c r="D153" s="79"/>
      <c r="E153" s="79"/>
      <c r="F153" s="79"/>
      <c r="G153" s="79"/>
      <c r="H153" s="79"/>
      <c r="I153" s="79"/>
      <c r="J153" s="130"/>
      <c r="K153" s="130"/>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row>
    <row r="154" spans="1:34" ht="15.75" customHeight="1">
      <c r="A154" s="79"/>
      <c r="B154" s="79"/>
      <c r="C154" s="79"/>
      <c r="D154" s="79"/>
      <c r="E154" s="79"/>
      <c r="F154" s="79"/>
      <c r="G154" s="79"/>
      <c r="H154" s="79"/>
      <c r="I154" s="79"/>
      <c r="J154" s="130"/>
      <c r="K154" s="130"/>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row>
    <row r="155" spans="1:34" ht="15.75" customHeight="1">
      <c r="A155" s="79"/>
      <c r="B155" s="79"/>
      <c r="C155" s="79"/>
      <c r="D155" s="79"/>
      <c r="E155" s="79"/>
      <c r="F155" s="79"/>
      <c r="G155" s="79"/>
      <c r="H155" s="79"/>
      <c r="I155" s="79"/>
      <c r="J155" s="130"/>
      <c r="K155" s="130"/>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row>
    <row r="156" spans="1:34" ht="15.75" customHeight="1">
      <c r="A156" s="79"/>
      <c r="B156" s="79"/>
      <c r="C156" s="79"/>
      <c r="D156" s="79"/>
      <c r="E156" s="79"/>
      <c r="F156" s="79"/>
      <c r="G156" s="79"/>
      <c r="H156" s="79"/>
      <c r="I156" s="79"/>
      <c r="J156" s="130"/>
      <c r="K156" s="130"/>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row>
    <row r="157" spans="1:34" ht="15.75" customHeight="1">
      <c r="A157" s="79"/>
      <c r="B157" s="79"/>
      <c r="C157" s="79"/>
      <c r="D157" s="79"/>
      <c r="E157" s="79"/>
      <c r="F157" s="79"/>
      <c r="G157" s="79"/>
      <c r="H157" s="79"/>
      <c r="I157" s="79"/>
      <c r="J157" s="130"/>
      <c r="K157" s="130"/>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row>
    <row r="158" spans="1:34" ht="15.75" customHeight="1">
      <c r="A158" s="79"/>
      <c r="B158" s="79"/>
      <c r="C158" s="79"/>
      <c r="D158" s="79"/>
      <c r="E158" s="79"/>
      <c r="F158" s="79"/>
      <c r="G158" s="79"/>
      <c r="H158" s="79"/>
      <c r="I158" s="79"/>
      <c r="J158" s="130"/>
      <c r="K158" s="130"/>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row>
    <row r="159" spans="1:34" ht="15.75" customHeight="1">
      <c r="A159" s="79"/>
      <c r="B159" s="79"/>
      <c r="C159" s="79"/>
      <c r="D159" s="79"/>
      <c r="E159" s="79"/>
      <c r="F159" s="79"/>
      <c r="G159" s="79"/>
      <c r="H159" s="79"/>
      <c r="I159" s="79"/>
      <c r="J159" s="130"/>
      <c r="K159" s="130"/>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row>
    <row r="160" spans="1:34" ht="15.75" customHeight="1">
      <c r="A160" s="79"/>
      <c r="B160" s="79"/>
      <c r="C160" s="79"/>
      <c r="D160" s="79"/>
      <c r="E160" s="79"/>
      <c r="F160" s="79"/>
      <c r="G160" s="79"/>
      <c r="H160" s="79"/>
      <c r="I160" s="79"/>
      <c r="J160" s="130"/>
      <c r="K160" s="130"/>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row>
    <row r="161" spans="1:34" ht="15.75" customHeight="1">
      <c r="A161" s="79"/>
      <c r="B161" s="79"/>
      <c r="C161" s="79"/>
      <c r="D161" s="79"/>
      <c r="E161" s="79"/>
      <c r="F161" s="79"/>
      <c r="G161" s="79"/>
      <c r="H161" s="79"/>
      <c r="I161" s="79"/>
      <c r="J161" s="130"/>
      <c r="K161" s="130"/>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row>
    <row r="162" spans="1:34" ht="15.75" customHeight="1">
      <c r="A162" s="79"/>
      <c r="B162" s="79"/>
      <c r="C162" s="79"/>
      <c r="D162" s="79"/>
      <c r="E162" s="79"/>
      <c r="F162" s="79"/>
      <c r="G162" s="79"/>
      <c r="H162" s="79"/>
      <c r="I162" s="79"/>
      <c r="J162" s="130"/>
      <c r="K162" s="130"/>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row>
    <row r="163" spans="1:34" ht="15.75" customHeight="1">
      <c r="A163" s="79"/>
      <c r="B163" s="79"/>
      <c r="C163" s="79"/>
      <c r="D163" s="79"/>
      <c r="E163" s="79"/>
      <c r="F163" s="79"/>
      <c r="G163" s="79"/>
      <c r="H163" s="79"/>
      <c r="I163" s="79"/>
      <c r="J163" s="130"/>
      <c r="K163" s="130"/>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row>
    <row r="164" spans="1:34" ht="15.75" customHeight="1">
      <c r="A164" s="79"/>
      <c r="B164" s="79"/>
      <c r="C164" s="79"/>
      <c r="D164" s="79"/>
      <c r="E164" s="79"/>
      <c r="F164" s="79"/>
      <c r="G164" s="79"/>
      <c r="H164" s="79"/>
      <c r="I164" s="79"/>
      <c r="J164" s="130"/>
      <c r="K164" s="130"/>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row>
    <row r="165" spans="1:34" ht="15.75" customHeight="1">
      <c r="A165" s="79"/>
      <c r="B165" s="79"/>
      <c r="C165" s="79"/>
      <c r="D165" s="79"/>
      <c r="E165" s="79"/>
      <c r="F165" s="79"/>
      <c r="G165" s="79"/>
      <c r="H165" s="79"/>
      <c r="I165" s="79"/>
      <c r="J165" s="130"/>
      <c r="K165" s="130"/>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row>
    <row r="166" spans="1:34" ht="15.75" customHeight="1">
      <c r="A166" s="79"/>
      <c r="B166" s="79"/>
      <c r="C166" s="79"/>
      <c r="D166" s="79"/>
      <c r="E166" s="79"/>
      <c r="F166" s="79"/>
      <c r="G166" s="79"/>
      <c r="H166" s="79"/>
      <c r="I166" s="79"/>
      <c r="J166" s="130"/>
      <c r="K166" s="130"/>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row>
    <row r="167" spans="1:34" ht="15.75" customHeight="1">
      <c r="A167" s="79"/>
      <c r="B167" s="79"/>
      <c r="C167" s="79"/>
      <c r="D167" s="79"/>
      <c r="E167" s="79"/>
      <c r="F167" s="79"/>
      <c r="G167" s="79"/>
      <c r="H167" s="79"/>
      <c r="I167" s="79"/>
      <c r="J167" s="130"/>
      <c r="K167" s="130"/>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row>
    <row r="168" spans="1:34" ht="15.75" customHeight="1">
      <c r="A168" s="79"/>
      <c r="B168" s="79"/>
      <c r="C168" s="79"/>
      <c r="D168" s="79"/>
      <c r="E168" s="79"/>
      <c r="F168" s="79"/>
      <c r="G168" s="79"/>
      <c r="H168" s="79"/>
      <c r="I168" s="79"/>
      <c r="J168" s="130"/>
      <c r="K168" s="130"/>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row>
    <row r="169" spans="1:34" ht="15.75" customHeight="1">
      <c r="A169" s="79"/>
      <c r="B169" s="79"/>
      <c r="C169" s="79"/>
      <c r="D169" s="79"/>
      <c r="E169" s="79"/>
      <c r="F169" s="79"/>
      <c r="G169" s="79"/>
      <c r="H169" s="79"/>
      <c r="I169" s="79"/>
      <c r="J169" s="130"/>
      <c r="K169" s="130"/>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row>
    <row r="170" spans="1:34" ht="15.75" customHeight="1">
      <c r="A170" s="79"/>
      <c r="B170" s="79"/>
      <c r="C170" s="79"/>
      <c r="D170" s="79"/>
      <c r="E170" s="79"/>
      <c r="F170" s="79"/>
      <c r="G170" s="79"/>
      <c r="H170" s="79"/>
      <c r="I170" s="79"/>
      <c r="J170" s="130"/>
      <c r="K170" s="130"/>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row>
    <row r="171" spans="1:34" ht="15.75" customHeight="1">
      <c r="A171" s="79"/>
      <c r="B171" s="79"/>
      <c r="C171" s="79"/>
      <c r="D171" s="79"/>
      <c r="E171" s="79"/>
      <c r="F171" s="79"/>
      <c r="G171" s="79"/>
      <c r="H171" s="79"/>
      <c r="I171" s="79"/>
      <c r="J171" s="130"/>
      <c r="K171" s="130"/>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row>
    <row r="172" spans="1:34" ht="15.75" customHeight="1">
      <c r="A172" s="79"/>
      <c r="B172" s="79"/>
      <c r="C172" s="79"/>
      <c r="D172" s="79"/>
      <c r="E172" s="79"/>
      <c r="F172" s="79"/>
      <c r="G172" s="79"/>
      <c r="H172" s="79"/>
      <c r="I172" s="79"/>
      <c r="J172" s="130"/>
      <c r="K172" s="130"/>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row>
    <row r="173" spans="1:34" ht="15.75" customHeight="1">
      <c r="A173" s="79"/>
      <c r="B173" s="79"/>
      <c r="C173" s="79"/>
      <c r="D173" s="79"/>
      <c r="E173" s="79"/>
      <c r="F173" s="79"/>
      <c r="G173" s="79"/>
      <c r="H173" s="79"/>
      <c r="I173" s="79"/>
      <c r="J173" s="130"/>
      <c r="K173" s="130"/>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row>
    <row r="174" spans="1:34" ht="15.75" customHeight="1">
      <c r="A174" s="79"/>
      <c r="B174" s="79"/>
      <c r="C174" s="79"/>
      <c r="D174" s="79"/>
      <c r="E174" s="79"/>
      <c r="F174" s="79"/>
      <c r="G174" s="79"/>
      <c r="H174" s="79"/>
      <c r="I174" s="79"/>
      <c r="J174" s="130"/>
      <c r="K174" s="130"/>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row>
    <row r="175" spans="1:34" ht="15.75" customHeight="1">
      <c r="A175" s="79"/>
      <c r="B175" s="79"/>
      <c r="C175" s="79"/>
      <c r="D175" s="79"/>
      <c r="E175" s="79"/>
      <c r="F175" s="79"/>
      <c r="G175" s="79"/>
      <c r="H175" s="79"/>
      <c r="I175" s="79"/>
      <c r="J175" s="130"/>
      <c r="K175" s="130"/>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row>
    <row r="176" spans="1:34" ht="15.75" customHeight="1">
      <c r="A176" s="79"/>
      <c r="B176" s="79"/>
      <c r="C176" s="79"/>
      <c r="D176" s="79"/>
      <c r="E176" s="79"/>
      <c r="F176" s="79"/>
      <c r="G176" s="79"/>
      <c r="H176" s="79"/>
      <c r="I176" s="79"/>
      <c r="J176" s="130"/>
      <c r="K176" s="130"/>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row>
    <row r="177" spans="1:34" ht="15.75" customHeight="1">
      <c r="A177" s="79"/>
      <c r="B177" s="79"/>
      <c r="C177" s="79"/>
      <c r="D177" s="79"/>
      <c r="E177" s="79"/>
      <c r="F177" s="79"/>
      <c r="G177" s="79"/>
      <c r="H177" s="79"/>
      <c r="I177" s="79"/>
      <c r="J177" s="130"/>
      <c r="K177" s="130"/>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row>
    <row r="178" spans="1:34" ht="15.75" customHeight="1">
      <c r="A178" s="79"/>
      <c r="B178" s="79"/>
      <c r="C178" s="79"/>
      <c r="D178" s="79"/>
      <c r="E178" s="79"/>
      <c r="F178" s="79"/>
      <c r="G178" s="79"/>
      <c r="H178" s="79"/>
      <c r="I178" s="79"/>
      <c r="J178" s="130"/>
      <c r="K178" s="130"/>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row>
    <row r="179" spans="1:34" ht="15.75" customHeight="1">
      <c r="A179" s="79"/>
      <c r="B179" s="79"/>
      <c r="C179" s="79"/>
      <c r="D179" s="79"/>
      <c r="E179" s="79"/>
      <c r="F179" s="79"/>
      <c r="G179" s="79"/>
      <c r="H179" s="79"/>
      <c r="I179" s="79"/>
      <c r="J179" s="130"/>
      <c r="K179" s="130"/>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row>
    <row r="180" spans="1:34" ht="15.75" customHeight="1">
      <c r="A180" s="79"/>
      <c r="B180" s="79"/>
      <c r="C180" s="79"/>
      <c r="D180" s="79"/>
      <c r="E180" s="79"/>
      <c r="F180" s="79"/>
      <c r="G180" s="79"/>
      <c r="H180" s="79"/>
      <c r="I180" s="79"/>
      <c r="J180" s="130"/>
      <c r="K180" s="130"/>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row>
    <row r="181" spans="1:34" ht="15.75" customHeight="1">
      <c r="A181" s="79"/>
      <c r="B181" s="79"/>
      <c r="C181" s="79"/>
      <c r="D181" s="79"/>
      <c r="E181" s="79"/>
      <c r="F181" s="79"/>
      <c r="G181" s="79"/>
      <c r="H181" s="79"/>
      <c r="I181" s="79"/>
      <c r="J181" s="130"/>
      <c r="K181" s="130"/>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row>
    <row r="182" spans="1:34" ht="15.75" customHeight="1">
      <c r="A182" s="79"/>
      <c r="B182" s="79"/>
      <c r="C182" s="79"/>
      <c r="D182" s="79"/>
      <c r="E182" s="79"/>
      <c r="F182" s="79"/>
      <c r="G182" s="79"/>
      <c r="H182" s="79"/>
      <c r="I182" s="79"/>
      <c r="J182" s="130"/>
      <c r="K182" s="130"/>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row>
    <row r="183" spans="1:34" ht="15.75" customHeight="1">
      <c r="A183" s="79"/>
      <c r="B183" s="79"/>
      <c r="C183" s="79"/>
      <c r="D183" s="79"/>
      <c r="E183" s="79"/>
      <c r="F183" s="79"/>
      <c r="G183" s="79"/>
      <c r="H183" s="79"/>
      <c r="I183" s="79"/>
      <c r="J183" s="130"/>
      <c r="K183" s="130"/>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row>
    <row r="184" spans="1:34" ht="15.75" customHeight="1">
      <c r="A184" s="79"/>
      <c r="B184" s="79"/>
      <c r="C184" s="79"/>
      <c r="D184" s="79"/>
      <c r="E184" s="79"/>
      <c r="F184" s="79"/>
      <c r="G184" s="79"/>
      <c r="H184" s="79"/>
      <c r="I184" s="79"/>
      <c r="J184" s="130"/>
      <c r="K184" s="130"/>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row>
    <row r="185" spans="1:34" ht="15.75" customHeight="1">
      <c r="A185" s="79"/>
      <c r="B185" s="79"/>
      <c r="C185" s="79"/>
      <c r="D185" s="79"/>
      <c r="E185" s="79"/>
      <c r="F185" s="79"/>
      <c r="G185" s="79"/>
      <c r="H185" s="79"/>
      <c r="I185" s="79"/>
      <c r="J185" s="130"/>
      <c r="K185" s="130"/>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row>
    <row r="186" spans="1:34" ht="15.75" customHeight="1">
      <c r="A186" s="79"/>
      <c r="B186" s="79"/>
      <c r="C186" s="79"/>
      <c r="D186" s="79"/>
      <c r="E186" s="79"/>
      <c r="F186" s="79"/>
      <c r="G186" s="79"/>
      <c r="H186" s="79"/>
      <c r="I186" s="79"/>
      <c r="J186" s="130"/>
      <c r="K186" s="130"/>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row>
    <row r="187" spans="1:34" ht="15.75" customHeight="1">
      <c r="A187" s="79"/>
      <c r="B187" s="79"/>
      <c r="C187" s="79"/>
      <c r="D187" s="79"/>
      <c r="E187" s="79"/>
      <c r="F187" s="79"/>
      <c r="G187" s="79"/>
      <c r="H187" s="79"/>
      <c r="I187" s="79"/>
      <c r="J187" s="130"/>
      <c r="K187" s="130"/>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row>
    <row r="188" spans="1:34" ht="15.75" customHeight="1">
      <c r="A188" s="79"/>
      <c r="B188" s="79"/>
      <c r="C188" s="79"/>
      <c r="D188" s="79"/>
      <c r="E188" s="79"/>
      <c r="F188" s="79"/>
      <c r="G188" s="79"/>
      <c r="H188" s="79"/>
      <c r="I188" s="79"/>
      <c r="J188" s="130"/>
      <c r="K188" s="130"/>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row>
    <row r="189" spans="1:34" ht="15.75" customHeight="1">
      <c r="A189" s="79"/>
      <c r="B189" s="79"/>
      <c r="C189" s="79"/>
      <c r="D189" s="79"/>
      <c r="E189" s="79"/>
      <c r="F189" s="79"/>
      <c r="G189" s="79"/>
      <c r="H189" s="79"/>
      <c r="I189" s="79"/>
      <c r="J189" s="130"/>
      <c r="K189" s="130"/>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row>
    <row r="190" spans="1:34" ht="15.75" customHeight="1">
      <c r="A190" s="79"/>
      <c r="B190" s="79"/>
      <c r="C190" s="79"/>
      <c r="D190" s="79"/>
      <c r="E190" s="79"/>
      <c r="F190" s="79"/>
      <c r="G190" s="79"/>
      <c r="H190" s="79"/>
      <c r="I190" s="79"/>
      <c r="J190" s="130"/>
      <c r="K190" s="130"/>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row>
    <row r="191" spans="1:34" ht="15.75" customHeight="1">
      <c r="A191" s="79"/>
      <c r="B191" s="79"/>
      <c r="C191" s="79"/>
      <c r="D191" s="79"/>
      <c r="E191" s="79"/>
      <c r="F191" s="79"/>
      <c r="G191" s="79"/>
      <c r="H191" s="79"/>
      <c r="I191" s="79"/>
      <c r="J191" s="130"/>
      <c r="K191" s="130"/>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row>
    <row r="192" spans="1:34" ht="15.75" customHeight="1">
      <c r="A192" s="79"/>
      <c r="B192" s="79"/>
      <c r="C192" s="79"/>
      <c r="D192" s="79"/>
      <c r="E192" s="79"/>
      <c r="F192" s="79"/>
      <c r="G192" s="79"/>
      <c r="H192" s="79"/>
      <c r="I192" s="79"/>
      <c r="J192" s="130"/>
      <c r="K192" s="130"/>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row>
    <row r="193" spans="1:34" ht="15.75" customHeight="1">
      <c r="A193" s="79"/>
      <c r="B193" s="79"/>
      <c r="C193" s="79"/>
      <c r="D193" s="79"/>
      <c r="E193" s="79"/>
      <c r="F193" s="79"/>
      <c r="G193" s="79"/>
      <c r="H193" s="79"/>
      <c r="I193" s="79"/>
      <c r="J193" s="130"/>
      <c r="K193" s="130"/>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row>
    <row r="194" spans="1:34" ht="15.75" customHeight="1">
      <c r="A194" s="79"/>
      <c r="B194" s="79"/>
      <c r="C194" s="79"/>
      <c r="D194" s="79"/>
      <c r="E194" s="79"/>
      <c r="F194" s="79"/>
      <c r="G194" s="79"/>
      <c r="H194" s="79"/>
      <c r="I194" s="79"/>
      <c r="J194" s="130"/>
      <c r="K194" s="130"/>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row>
    <row r="195" spans="1:34" ht="15.75" customHeight="1">
      <c r="A195" s="79"/>
      <c r="B195" s="79"/>
      <c r="C195" s="79"/>
      <c r="D195" s="79"/>
      <c r="E195" s="79"/>
      <c r="F195" s="79"/>
      <c r="G195" s="79"/>
      <c r="H195" s="79"/>
      <c r="I195" s="79"/>
      <c r="J195" s="130"/>
      <c r="K195" s="130"/>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row>
    <row r="196" spans="1:34" ht="15.75" customHeight="1">
      <c r="A196" s="79"/>
      <c r="B196" s="79"/>
      <c r="C196" s="79"/>
      <c r="D196" s="79"/>
      <c r="E196" s="79"/>
      <c r="F196" s="79"/>
      <c r="G196" s="79"/>
      <c r="H196" s="79"/>
      <c r="I196" s="79"/>
      <c r="J196" s="130"/>
      <c r="K196" s="130"/>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row>
    <row r="197" spans="1:34" ht="15.75" customHeight="1">
      <c r="A197" s="79"/>
      <c r="B197" s="79"/>
      <c r="C197" s="79"/>
      <c r="D197" s="79"/>
      <c r="E197" s="79"/>
      <c r="F197" s="79"/>
      <c r="G197" s="79"/>
      <c r="H197" s="79"/>
      <c r="I197" s="79"/>
      <c r="J197" s="130"/>
      <c r="K197" s="130"/>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row>
    <row r="198" spans="1:34" ht="15.75" customHeight="1">
      <c r="A198" s="79"/>
      <c r="B198" s="79"/>
      <c r="C198" s="79"/>
      <c r="D198" s="79"/>
      <c r="E198" s="79"/>
      <c r="F198" s="79"/>
      <c r="G198" s="79"/>
      <c r="H198" s="79"/>
      <c r="I198" s="79"/>
      <c r="J198" s="130"/>
      <c r="K198" s="130"/>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row>
    <row r="199" spans="1:34" ht="15.75" customHeight="1">
      <c r="A199" s="79"/>
      <c r="B199" s="79"/>
      <c r="C199" s="79"/>
      <c r="D199" s="79"/>
      <c r="E199" s="79"/>
      <c r="F199" s="79"/>
      <c r="G199" s="79"/>
      <c r="H199" s="79"/>
      <c r="I199" s="79"/>
      <c r="J199" s="130"/>
      <c r="K199" s="130"/>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row>
    <row r="200" spans="1:34" ht="15.75" customHeight="1">
      <c r="A200" s="79"/>
      <c r="B200" s="79"/>
      <c r="C200" s="79"/>
      <c r="D200" s="79"/>
      <c r="E200" s="79"/>
      <c r="F200" s="79"/>
      <c r="G200" s="79"/>
      <c r="H200" s="79"/>
      <c r="I200" s="79"/>
      <c r="J200" s="130"/>
      <c r="K200" s="130"/>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row>
    <row r="201" spans="1:34" ht="15.75" customHeight="1">
      <c r="A201" s="79"/>
      <c r="B201" s="79"/>
      <c r="C201" s="79"/>
      <c r="D201" s="79"/>
      <c r="E201" s="79"/>
      <c r="F201" s="79"/>
      <c r="G201" s="79"/>
      <c r="H201" s="79"/>
      <c r="I201" s="79"/>
      <c r="J201" s="130"/>
      <c r="K201" s="130"/>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row>
    <row r="202" spans="1:34" ht="15.75" customHeight="1">
      <c r="A202" s="79"/>
      <c r="B202" s="79"/>
      <c r="C202" s="79"/>
      <c r="D202" s="79"/>
      <c r="E202" s="79"/>
      <c r="F202" s="79"/>
      <c r="G202" s="79"/>
      <c r="H202" s="79"/>
      <c r="I202" s="79"/>
      <c r="J202" s="130"/>
      <c r="K202" s="130"/>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row>
    <row r="203" spans="1:34" ht="15.75" customHeight="1">
      <c r="A203" s="79"/>
      <c r="B203" s="79"/>
      <c r="C203" s="79"/>
      <c r="D203" s="79"/>
      <c r="E203" s="79"/>
      <c r="F203" s="79"/>
      <c r="G203" s="79"/>
      <c r="H203" s="79"/>
      <c r="I203" s="79"/>
      <c r="J203" s="130"/>
      <c r="K203" s="130"/>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row>
    <row r="204" spans="1:34" ht="15.75" customHeight="1">
      <c r="A204" s="79"/>
      <c r="B204" s="79"/>
      <c r="C204" s="79"/>
      <c r="D204" s="79"/>
      <c r="E204" s="79"/>
      <c r="F204" s="79"/>
      <c r="G204" s="79"/>
      <c r="H204" s="79"/>
      <c r="I204" s="79"/>
      <c r="J204" s="130"/>
      <c r="K204" s="130"/>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row>
    <row r="205" spans="1:34" ht="15.75" customHeight="1">
      <c r="A205" s="79"/>
      <c r="B205" s="79"/>
      <c r="C205" s="79"/>
      <c r="D205" s="79"/>
      <c r="E205" s="79"/>
      <c r="F205" s="79"/>
      <c r="G205" s="79"/>
      <c r="H205" s="79"/>
      <c r="I205" s="79"/>
      <c r="J205" s="130"/>
      <c r="K205" s="130"/>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row>
    <row r="206" spans="1:34" ht="15.75" customHeight="1">
      <c r="A206" s="79"/>
      <c r="B206" s="79"/>
      <c r="C206" s="79"/>
      <c r="D206" s="79"/>
      <c r="E206" s="79"/>
      <c r="F206" s="79"/>
      <c r="G206" s="79"/>
      <c r="H206" s="79"/>
      <c r="I206" s="79"/>
      <c r="J206" s="130"/>
      <c r="K206" s="130"/>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row>
    <row r="207" spans="1:34" ht="15.75" customHeight="1">
      <c r="A207" s="79"/>
      <c r="B207" s="79"/>
      <c r="C207" s="79"/>
      <c r="D207" s="79"/>
      <c r="E207" s="79"/>
      <c r="F207" s="79"/>
      <c r="G207" s="79"/>
      <c r="H207" s="79"/>
      <c r="I207" s="79"/>
      <c r="J207" s="130"/>
      <c r="K207" s="130"/>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row>
    <row r="208" spans="1:34" ht="15.75" customHeight="1">
      <c r="A208" s="79"/>
      <c r="B208" s="79"/>
      <c r="C208" s="79"/>
      <c r="D208" s="79"/>
      <c r="E208" s="79"/>
      <c r="F208" s="79"/>
      <c r="G208" s="79"/>
      <c r="H208" s="79"/>
      <c r="I208" s="79"/>
      <c r="J208" s="130"/>
      <c r="K208" s="130"/>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row>
    <row r="209" spans="1:34" ht="15.75" customHeight="1">
      <c r="A209" s="79"/>
      <c r="B209" s="79"/>
      <c r="C209" s="79"/>
      <c r="D209" s="79"/>
      <c r="E209" s="79"/>
      <c r="F209" s="79"/>
      <c r="G209" s="79"/>
      <c r="H209" s="79"/>
      <c r="I209" s="79"/>
      <c r="J209" s="130"/>
      <c r="K209" s="130"/>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row>
    <row r="210" spans="1:34" ht="15.75" customHeight="1">
      <c r="A210" s="79"/>
      <c r="B210" s="79"/>
      <c r="C210" s="79"/>
      <c r="D210" s="79"/>
      <c r="E210" s="79"/>
      <c r="F210" s="79"/>
      <c r="G210" s="79"/>
      <c r="H210" s="79"/>
      <c r="I210" s="79"/>
      <c r="J210" s="130"/>
      <c r="K210" s="130"/>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row>
    <row r="211" spans="1:34" ht="15.75" customHeight="1">
      <c r="A211" s="79"/>
      <c r="B211" s="79"/>
      <c r="C211" s="79"/>
      <c r="D211" s="79"/>
      <c r="E211" s="79"/>
      <c r="F211" s="79"/>
      <c r="G211" s="79"/>
      <c r="H211" s="79"/>
      <c r="I211" s="79"/>
      <c r="J211" s="130"/>
      <c r="K211" s="130"/>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row>
    <row r="212" spans="1:34" ht="15.75" customHeight="1">
      <c r="A212" s="79"/>
      <c r="B212" s="79"/>
      <c r="C212" s="79"/>
      <c r="D212" s="79"/>
      <c r="E212" s="79"/>
      <c r="F212" s="79"/>
      <c r="G212" s="79"/>
      <c r="H212" s="79"/>
      <c r="I212" s="79"/>
      <c r="J212" s="130"/>
      <c r="K212" s="130"/>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row>
    <row r="213" spans="1:34" ht="15.75" customHeight="1">
      <c r="A213" s="79"/>
      <c r="B213" s="79"/>
      <c r="C213" s="79"/>
      <c r="D213" s="79"/>
      <c r="E213" s="79"/>
      <c r="F213" s="79"/>
      <c r="G213" s="79"/>
      <c r="H213" s="79"/>
      <c r="I213" s="79"/>
      <c r="J213" s="130"/>
      <c r="K213" s="130"/>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row>
    <row r="214" spans="1:34" ht="15.75" customHeight="1">
      <c r="A214" s="79"/>
      <c r="B214" s="79"/>
      <c r="C214" s="79"/>
      <c r="D214" s="79"/>
      <c r="E214" s="79"/>
      <c r="F214" s="79"/>
      <c r="G214" s="79"/>
      <c r="H214" s="79"/>
      <c r="I214" s="79"/>
      <c r="J214" s="130"/>
      <c r="K214" s="130"/>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row>
    <row r="215" spans="1:34" ht="15.75" customHeight="1">
      <c r="A215" s="79"/>
      <c r="B215" s="79"/>
      <c r="C215" s="79"/>
      <c r="D215" s="79"/>
      <c r="E215" s="79"/>
      <c r="F215" s="79"/>
      <c r="G215" s="79"/>
      <c r="H215" s="79"/>
      <c r="I215" s="79"/>
      <c r="J215" s="130"/>
      <c r="K215" s="130"/>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row>
    <row r="216" spans="1:34" ht="15.75" customHeight="1">
      <c r="A216" s="79"/>
      <c r="B216" s="79"/>
      <c r="C216" s="79"/>
      <c r="D216" s="79"/>
      <c r="E216" s="79"/>
      <c r="F216" s="79"/>
      <c r="G216" s="79"/>
      <c r="H216" s="79"/>
      <c r="I216" s="79"/>
      <c r="J216" s="130"/>
      <c r="K216" s="130"/>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row>
    <row r="217" spans="1:34" ht="15.75" customHeight="1">
      <c r="A217" s="79"/>
      <c r="B217" s="79"/>
      <c r="C217" s="79"/>
      <c r="D217" s="79"/>
      <c r="E217" s="79"/>
      <c r="F217" s="79"/>
      <c r="G217" s="79"/>
      <c r="H217" s="79"/>
      <c r="I217" s="79"/>
      <c r="J217" s="130"/>
      <c r="K217" s="130"/>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row>
    <row r="218" spans="1:34" ht="15.75" customHeight="1">
      <c r="A218" s="79"/>
      <c r="B218" s="79"/>
      <c r="C218" s="79"/>
      <c r="D218" s="79"/>
      <c r="E218" s="79"/>
      <c r="F218" s="79"/>
      <c r="G218" s="79"/>
      <c r="H218" s="79"/>
      <c r="I218" s="79"/>
      <c r="J218" s="130"/>
      <c r="K218" s="130"/>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row>
    <row r="219" spans="1:34" ht="15.75" customHeight="1">
      <c r="A219" s="79"/>
      <c r="B219" s="79"/>
      <c r="C219" s="79"/>
      <c r="D219" s="79"/>
      <c r="E219" s="79"/>
      <c r="F219" s="79"/>
      <c r="G219" s="79"/>
      <c r="H219" s="79"/>
      <c r="I219" s="79"/>
      <c r="J219" s="130"/>
      <c r="K219" s="130"/>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row>
    <row r="220" spans="1:34" ht="15.75" customHeight="1">
      <c r="A220" s="79"/>
      <c r="B220" s="79"/>
      <c r="C220" s="79"/>
      <c r="D220" s="79"/>
      <c r="E220" s="79"/>
      <c r="F220" s="79"/>
      <c r="G220" s="79"/>
      <c r="H220" s="79"/>
      <c r="I220" s="79"/>
      <c r="J220" s="130"/>
      <c r="K220" s="130"/>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row>
    <row r="221" spans="1:34" ht="15.75" customHeight="1">
      <c r="A221" s="79"/>
      <c r="B221" s="79"/>
      <c r="C221" s="79"/>
      <c r="D221" s="79"/>
      <c r="E221" s="79"/>
      <c r="F221" s="79"/>
      <c r="G221" s="79"/>
      <c r="H221" s="79"/>
      <c r="I221" s="79"/>
      <c r="J221" s="130"/>
      <c r="K221" s="130"/>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row>
    <row r="222" spans="1:34" ht="15.75" customHeight="1">
      <c r="A222" s="79"/>
      <c r="B222" s="79"/>
      <c r="C222" s="79"/>
      <c r="D222" s="79"/>
      <c r="E222" s="79"/>
      <c r="F222" s="79"/>
      <c r="G222" s="79"/>
      <c r="H222" s="79"/>
      <c r="I222" s="79"/>
      <c r="J222" s="130"/>
      <c r="K222" s="130"/>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row>
    <row r="223" spans="1:34" ht="15.75" customHeight="1">
      <c r="A223" s="79"/>
      <c r="B223" s="79"/>
      <c r="C223" s="79"/>
      <c r="D223" s="79"/>
      <c r="E223" s="79"/>
      <c r="F223" s="79"/>
      <c r="G223" s="79"/>
      <c r="H223" s="79"/>
      <c r="I223" s="79"/>
      <c r="J223" s="130"/>
      <c r="K223" s="130"/>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row>
    <row r="224" spans="1:34" ht="15.75" customHeight="1">
      <c r="A224" s="79"/>
      <c r="B224" s="79"/>
      <c r="C224" s="79"/>
      <c r="D224" s="79"/>
      <c r="E224" s="79"/>
      <c r="F224" s="79"/>
      <c r="G224" s="79"/>
      <c r="H224" s="79"/>
      <c r="I224" s="79"/>
      <c r="J224" s="130"/>
      <c r="K224" s="130"/>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row>
    <row r="225" spans="1:34" ht="15.75" customHeight="1">
      <c r="A225" s="79"/>
      <c r="B225" s="79"/>
      <c r="C225" s="79"/>
      <c r="D225" s="79"/>
      <c r="E225" s="79"/>
      <c r="F225" s="79"/>
      <c r="G225" s="79"/>
      <c r="H225" s="79"/>
      <c r="I225" s="79"/>
      <c r="J225" s="130"/>
      <c r="K225" s="130"/>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row>
    <row r="226" spans="1:34" ht="15.75" customHeight="1">
      <c r="A226" s="79"/>
      <c r="B226" s="79"/>
      <c r="C226" s="79"/>
      <c r="D226" s="79"/>
      <c r="E226" s="79"/>
      <c r="F226" s="79"/>
      <c r="G226" s="79"/>
      <c r="H226" s="79"/>
      <c r="I226" s="79"/>
      <c r="J226" s="130"/>
      <c r="K226" s="130"/>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row>
    <row r="227" spans="1:34" ht="15.75" customHeight="1">
      <c r="A227" s="79"/>
      <c r="B227" s="79"/>
      <c r="C227" s="79"/>
      <c r="D227" s="79"/>
      <c r="E227" s="79"/>
      <c r="F227" s="79"/>
      <c r="G227" s="79"/>
      <c r="H227" s="79"/>
      <c r="I227" s="79"/>
      <c r="J227" s="130"/>
      <c r="K227" s="130"/>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row>
    <row r="228" spans="1:34" ht="15.75" customHeight="1">
      <c r="A228" s="79"/>
      <c r="B228" s="79"/>
      <c r="C228" s="79"/>
      <c r="D228" s="79"/>
      <c r="E228" s="79"/>
      <c r="F228" s="79"/>
      <c r="G228" s="79"/>
      <c r="H228" s="79"/>
      <c r="I228" s="79"/>
      <c r="J228" s="130"/>
      <c r="K228" s="130"/>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row>
    <row r="229" spans="1:34" ht="15.75" customHeight="1">
      <c r="A229" s="79"/>
      <c r="B229" s="79"/>
      <c r="C229" s="79"/>
      <c r="D229" s="79"/>
      <c r="E229" s="79"/>
      <c r="F229" s="79"/>
      <c r="G229" s="79"/>
      <c r="H229" s="79"/>
      <c r="I229" s="79"/>
      <c r="J229" s="130"/>
      <c r="K229" s="130"/>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row>
    <row r="230" spans="1:34" ht="15.75" customHeight="1">
      <c r="A230" s="79"/>
      <c r="B230" s="79"/>
      <c r="C230" s="79"/>
      <c r="D230" s="79"/>
      <c r="E230" s="79"/>
      <c r="F230" s="79"/>
      <c r="G230" s="79"/>
      <c r="H230" s="79"/>
      <c r="I230" s="79"/>
      <c r="J230" s="130"/>
      <c r="K230" s="130"/>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row>
    <row r="231" spans="1:34" ht="15.75" customHeight="1">
      <c r="A231" s="79"/>
      <c r="B231" s="79"/>
      <c r="C231" s="79"/>
      <c r="D231" s="79"/>
      <c r="E231" s="79"/>
      <c r="F231" s="79"/>
      <c r="G231" s="79"/>
      <c r="H231" s="79"/>
      <c r="I231" s="79"/>
      <c r="J231" s="130"/>
      <c r="K231" s="130"/>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row>
    <row r="232" spans="1:34" ht="15.75" customHeight="1">
      <c r="A232" s="79"/>
      <c r="B232" s="79"/>
      <c r="C232" s="79"/>
      <c r="D232" s="79"/>
      <c r="E232" s="79"/>
      <c r="F232" s="79"/>
      <c r="G232" s="79"/>
      <c r="H232" s="79"/>
      <c r="I232" s="79"/>
      <c r="J232" s="130"/>
      <c r="K232" s="130"/>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row>
    <row r="233" spans="1:34" ht="15.75" customHeight="1">
      <c r="A233" s="79"/>
      <c r="B233" s="79"/>
      <c r="C233" s="79"/>
      <c r="D233" s="79"/>
      <c r="E233" s="79"/>
      <c r="F233" s="79"/>
      <c r="G233" s="79"/>
      <c r="H233" s="79"/>
      <c r="I233" s="79"/>
      <c r="J233" s="130"/>
      <c r="K233" s="130"/>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row>
    <row r="234" spans="1:34" ht="15.75" customHeight="1">
      <c r="A234" s="79"/>
      <c r="B234" s="79"/>
      <c r="C234" s="79"/>
      <c r="D234" s="79"/>
      <c r="E234" s="79"/>
      <c r="F234" s="79"/>
      <c r="G234" s="79"/>
      <c r="H234" s="79"/>
      <c r="I234" s="79"/>
      <c r="J234" s="130"/>
      <c r="K234" s="130"/>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row>
    <row r="235" spans="1:34" ht="15.75" customHeight="1">
      <c r="A235" s="79"/>
      <c r="B235" s="79"/>
      <c r="C235" s="79"/>
      <c r="D235" s="79"/>
      <c r="E235" s="79"/>
      <c r="F235" s="79"/>
      <c r="G235" s="79"/>
      <c r="H235" s="79"/>
      <c r="I235" s="79"/>
      <c r="J235" s="130"/>
      <c r="K235" s="130"/>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row>
    <row r="236" spans="1:34" ht="15.75" customHeight="1">
      <c r="A236" s="79"/>
      <c r="B236" s="79"/>
      <c r="C236" s="79"/>
      <c r="D236" s="79"/>
      <c r="E236" s="79"/>
      <c r="F236" s="79"/>
      <c r="G236" s="79"/>
      <c r="H236" s="79"/>
      <c r="I236" s="79"/>
      <c r="J236" s="130"/>
      <c r="K236" s="130"/>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row>
    <row r="237" spans="1:34" ht="15.75" customHeight="1">
      <c r="A237" s="79"/>
      <c r="B237" s="79"/>
      <c r="C237" s="79"/>
      <c r="D237" s="79"/>
      <c r="E237" s="79"/>
      <c r="F237" s="79"/>
      <c r="G237" s="79"/>
      <c r="H237" s="79"/>
      <c r="I237" s="79"/>
      <c r="J237" s="130"/>
      <c r="K237" s="130"/>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row>
    <row r="238" spans="1:34" ht="15.75" customHeight="1">
      <c r="A238" s="79"/>
      <c r="B238" s="79"/>
      <c r="C238" s="79"/>
      <c r="D238" s="79"/>
      <c r="E238" s="79"/>
      <c r="F238" s="79"/>
      <c r="G238" s="79"/>
      <c r="H238" s="79"/>
      <c r="I238" s="79"/>
      <c r="J238" s="130"/>
      <c r="K238" s="130"/>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row>
    <row r="239" spans="1:34" ht="15.75" customHeight="1">
      <c r="A239" s="79"/>
      <c r="B239" s="79"/>
      <c r="C239" s="79"/>
      <c r="D239" s="79"/>
      <c r="E239" s="79"/>
      <c r="F239" s="79"/>
      <c r="G239" s="79"/>
      <c r="H239" s="79"/>
      <c r="I239" s="79"/>
      <c r="J239" s="130"/>
      <c r="K239" s="130"/>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row>
    <row r="240" spans="1:34" ht="15.75" customHeight="1">
      <c r="A240" s="79"/>
      <c r="B240" s="79"/>
      <c r="C240" s="79"/>
      <c r="D240" s="79"/>
      <c r="E240" s="79"/>
      <c r="F240" s="79"/>
      <c r="G240" s="79"/>
      <c r="H240" s="79"/>
      <c r="I240" s="79"/>
      <c r="J240" s="130"/>
      <c r="K240" s="130"/>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row>
    <row r="241" spans="1:34" ht="15.75" customHeight="1">
      <c r="A241" s="79"/>
      <c r="B241" s="79"/>
      <c r="C241" s="79"/>
      <c r="D241" s="79"/>
      <c r="E241" s="79"/>
      <c r="F241" s="79"/>
      <c r="G241" s="79"/>
      <c r="H241" s="79"/>
      <c r="I241" s="79"/>
      <c r="J241" s="130"/>
      <c r="K241" s="130"/>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row>
    <row r="242" spans="1:34" ht="15.75" customHeight="1">
      <c r="A242" s="79"/>
      <c r="B242" s="79"/>
      <c r="C242" s="79"/>
      <c r="D242" s="79"/>
      <c r="E242" s="79"/>
      <c r="F242" s="79"/>
      <c r="G242" s="79"/>
      <c r="H242" s="79"/>
      <c r="I242" s="79"/>
      <c r="J242" s="130"/>
      <c r="K242" s="130"/>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row>
    <row r="243" spans="1:34" ht="15.75" customHeight="1">
      <c r="A243" s="79"/>
      <c r="B243" s="79"/>
      <c r="C243" s="79"/>
      <c r="D243" s="79"/>
      <c r="E243" s="79"/>
      <c r="F243" s="79"/>
      <c r="G243" s="79"/>
      <c r="H243" s="79"/>
      <c r="I243" s="79"/>
      <c r="J243" s="130"/>
      <c r="K243" s="130"/>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row>
    <row r="244" spans="1:34" ht="15.75" customHeight="1">
      <c r="A244" s="79"/>
      <c r="B244" s="79"/>
      <c r="C244" s="79"/>
      <c r="D244" s="79"/>
      <c r="E244" s="79"/>
      <c r="F244" s="79"/>
      <c r="G244" s="79"/>
      <c r="H244" s="79"/>
      <c r="I244" s="79"/>
      <c r="J244" s="130"/>
      <c r="K244" s="130"/>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row>
    <row r="245" spans="1:34" ht="15.75" customHeight="1">
      <c r="A245" s="79"/>
      <c r="B245" s="79"/>
      <c r="C245" s="79"/>
      <c r="D245" s="79"/>
      <c r="E245" s="79"/>
      <c r="F245" s="79"/>
      <c r="G245" s="79"/>
      <c r="H245" s="79"/>
      <c r="I245" s="79"/>
      <c r="J245" s="130"/>
      <c r="K245" s="130"/>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row>
    <row r="246" spans="1:34" ht="15.75" customHeight="1">
      <c r="A246" s="79"/>
      <c r="B246" s="79"/>
      <c r="C246" s="79"/>
      <c r="D246" s="79"/>
      <c r="E246" s="79"/>
      <c r="F246" s="79"/>
      <c r="G246" s="79"/>
      <c r="H246" s="79"/>
      <c r="I246" s="79"/>
      <c r="J246" s="130"/>
      <c r="K246" s="130"/>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row>
    <row r="247" spans="1:34" ht="15.75" customHeight="1">
      <c r="A247" s="79"/>
      <c r="B247" s="79"/>
      <c r="C247" s="79"/>
      <c r="D247" s="79"/>
      <c r="E247" s="79"/>
      <c r="F247" s="79"/>
      <c r="G247" s="79"/>
      <c r="H247" s="79"/>
      <c r="I247" s="79"/>
      <c r="J247" s="130"/>
      <c r="K247" s="130"/>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row>
    <row r="248" spans="1:34" ht="15.75" customHeight="1">
      <c r="A248" s="79"/>
      <c r="B248" s="79"/>
      <c r="C248" s="79"/>
      <c r="D248" s="79"/>
      <c r="E248" s="79"/>
      <c r="F248" s="79"/>
      <c r="G248" s="79"/>
      <c r="H248" s="79"/>
      <c r="I248" s="79"/>
      <c r="J248" s="130"/>
      <c r="K248" s="130"/>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row>
    <row r="249" spans="1:34" ht="15.75" customHeight="1">
      <c r="A249" s="79"/>
      <c r="B249" s="79"/>
      <c r="C249" s="79"/>
      <c r="D249" s="79"/>
      <c r="E249" s="79"/>
      <c r="F249" s="79"/>
      <c r="G249" s="79"/>
      <c r="H249" s="79"/>
      <c r="I249" s="79"/>
      <c r="J249" s="130"/>
      <c r="K249" s="130"/>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row>
    <row r="250" spans="1:34" ht="15.75" customHeight="1">
      <c r="A250" s="79"/>
      <c r="B250" s="79"/>
      <c r="C250" s="79"/>
      <c r="D250" s="79"/>
      <c r="E250" s="79"/>
      <c r="F250" s="79"/>
      <c r="G250" s="79"/>
      <c r="H250" s="79"/>
      <c r="I250" s="79"/>
      <c r="J250" s="130"/>
      <c r="K250" s="130"/>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row>
    <row r="251" spans="1:34" ht="15.75" customHeight="1">
      <c r="A251" s="79"/>
      <c r="B251" s="79"/>
      <c r="C251" s="79"/>
      <c r="D251" s="79"/>
      <c r="E251" s="79"/>
      <c r="F251" s="79"/>
      <c r="G251" s="79"/>
      <c r="H251" s="79"/>
      <c r="I251" s="79"/>
      <c r="J251" s="130"/>
      <c r="K251" s="130"/>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row>
    <row r="252" spans="1:34" ht="15.75" customHeight="1">
      <c r="A252" s="79"/>
      <c r="B252" s="79"/>
      <c r="C252" s="79"/>
      <c r="D252" s="79"/>
      <c r="E252" s="79"/>
      <c r="F252" s="79"/>
      <c r="G252" s="79"/>
      <c r="H252" s="79"/>
      <c r="I252" s="79"/>
      <c r="J252" s="130"/>
      <c r="K252" s="130"/>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row>
    <row r="253" spans="1:34" ht="15.75" customHeight="1">
      <c r="A253" s="79"/>
      <c r="B253" s="79"/>
      <c r="C253" s="79"/>
      <c r="D253" s="79"/>
      <c r="E253" s="79"/>
      <c r="F253" s="79"/>
      <c r="G253" s="79"/>
      <c r="H253" s="79"/>
      <c r="I253" s="79"/>
      <c r="J253" s="130"/>
      <c r="K253" s="130"/>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row>
    <row r="254" spans="1:34" ht="15.75" customHeight="1">
      <c r="A254" s="79"/>
      <c r="B254" s="79"/>
      <c r="C254" s="79"/>
      <c r="D254" s="79"/>
      <c r="E254" s="79"/>
      <c r="F254" s="79"/>
      <c r="G254" s="79"/>
      <c r="H254" s="79"/>
      <c r="I254" s="79"/>
      <c r="J254" s="130"/>
      <c r="K254" s="130"/>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row>
    <row r="255" spans="1:34" ht="15.75" customHeight="1">
      <c r="A255" s="79"/>
      <c r="B255" s="79"/>
      <c r="C255" s="79"/>
      <c r="D255" s="79"/>
      <c r="E255" s="79"/>
      <c r="F255" s="79"/>
      <c r="G255" s="79"/>
      <c r="H255" s="79"/>
      <c r="I255" s="79"/>
      <c r="J255" s="130"/>
      <c r="K255" s="130"/>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row>
    <row r="256" spans="1:34" ht="15.75" customHeight="1">
      <c r="A256" s="79"/>
      <c r="B256" s="79"/>
      <c r="C256" s="79"/>
      <c r="D256" s="79"/>
      <c r="E256" s="79"/>
      <c r="F256" s="79"/>
      <c r="G256" s="79"/>
      <c r="H256" s="79"/>
      <c r="I256" s="79"/>
      <c r="J256" s="130"/>
      <c r="K256" s="130"/>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row>
    <row r="257" spans="1:34" ht="15.75" customHeight="1">
      <c r="A257" s="79"/>
      <c r="B257" s="79"/>
      <c r="C257" s="79"/>
      <c r="D257" s="79"/>
      <c r="E257" s="79"/>
      <c r="F257" s="79"/>
      <c r="G257" s="79"/>
      <c r="H257" s="79"/>
      <c r="I257" s="79"/>
      <c r="J257" s="130"/>
      <c r="K257" s="130"/>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row>
    <row r="258" spans="1:34" ht="15.75" customHeight="1">
      <c r="A258" s="79"/>
      <c r="B258" s="79"/>
      <c r="C258" s="79"/>
      <c r="D258" s="79"/>
      <c r="E258" s="79"/>
      <c r="F258" s="79"/>
      <c r="G258" s="79"/>
      <c r="H258" s="79"/>
      <c r="I258" s="79"/>
      <c r="J258" s="130"/>
      <c r="K258" s="130"/>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row>
    <row r="259" spans="1:34" ht="15.75" customHeight="1">
      <c r="A259" s="79"/>
      <c r="B259" s="79"/>
      <c r="C259" s="79"/>
      <c r="D259" s="79"/>
      <c r="E259" s="79"/>
      <c r="F259" s="79"/>
      <c r="G259" s="79"/>
      <c r="H259" s="79"/>
      <c r="I259" s="79"/>
      <c r="J259" s="130"/>
      <c r="K259" s="130"/>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row>
    <row r="260" spans="1:34" ht="15.75" customHeight="1">
      <c r="A260" s="79"/>
      <c r="B260" s="79"/>
      <c r="C260" s="79"/>
      <c r="D260" s="79"/>
      <c r="E260" s="79"/>
      <c r="F260" s="79"/>
      <c r="G260" s="79"/>
      <c r="H260" s="79"/>
      <c r="I260" s="79"/>
      <c r="J260" s="130"/>
      <c r="K260" s="130"/>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row>
    <row r="261" spans="1:34" ht="15.75" customHeight="1">
      <c r="A261" s="79"/>
      <c r="B261" s="79"/>
      <c r="C261" s="79"/>
      <c r="D261" s="79"/>
      <c r="E261" s="79"/>
      <c r="F261" s="79"/>
      <c r="G261" s="79"/>
      <c r="H261" s="79"/>
      <c r="I261" s="79"/>
      <c r="J261" s="130"/>
      <c r="K261" s="130"/>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row>
    <row r="262" spans="1:34" ht="15.75" customHeight="1">
      <c r="A262" s="79"/>
      <c r="B262" s="79"/>
      <c r="C262" s="79"/>
      <c r="D262" s="79"/>
      <c r="E262" s="79"/>
      <c r="F262" s="79"/>
      <c r="G262" s="79"/>
      <c r="H262" s="79"/>
      <c r="I262" s="79"/>
      <c r="J262" s="130"/>
      <c r="K262" s="130"/>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row>
    <row r="263" spans="1:34" ht="15.75" customHeight="1">
      <c r="A263" s="79"/>
      <c r="B263" s="79"/>
      <c r="C263" s="79"/>
      <c r="D263" s="79"/>
      <c r="E263" s="79"/>
      <c r="F263" s="79"/>
      <c r="G263" s="79"/>
      <c r="H263" s="79"/>
      <c r="I263" s="79"/>
      <c r="J263" s="130"/>
      <c r="K263" s="130"/>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row>
    <row r="264" spans="1:34" ht="15.75" customHeight="1">
      <c r="A264" s="79"/>
      <c r="B264" s="79"/>
      <c r="C264" s="79"/>
      <c r="D264" s="79"/>
      <c r="E264" s="79"/>
      <c r="F264" s="79"/>
      <c r="G264" s="79"/>
      <c r="H264" s="79"/>
      <c r="I264" s="79"/>
      <c r="J264" s="130"/>
      <c r="K264" s="130"/>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row>
    <row r="265" spans="1:34" ht="15.75" customHeight="1">
      <c r="A265" s="79"/>
      <c r="B265" s="79"/>
      <c r="C265" s="79"/>
      <c r="D265" s="79"/>
      <c r="E265" s="79"/>
      <c r="F265" s="79"/>
      <c r="G265" s="79"/>
      <c r="H265" s="79"/>
      <c r="I265" s="79"/>
      <c r="J265" s="130"/>
      <c r="K265" s="130"/>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row>
    <row r="266" spans="1:34" ht="15.75" customHeight="1">
      <c r="A266" s="79"/>
      <c r="B266" s="79"/>
      <c r="C266" s="79"/>
      <c r="D266" s="79"/>
      <c r="E266" s="79"/>
      <c r="F266" s="79"/>
      <c r="G266" s="79"/>
      <c r="H266" s="79"/>
      <c r="I266" s="79"/>
      <c r="J266" s="130"/>
      <c r="K266" s="130"/>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row>
    <row r="267" spans="1:34" ht="15.75" customHeight="1">
      <c r="A267" s="79"/>
      <c r="B267" s="79"/>
      <c r="C267" s="79"/>
      <c r="D267" s="79"/>
      <c r="E267" s="79"/>
      <c r="F267" s="79"/>
      <c r="G267" s="79"/>
      <c r="H267" s="79"/>
      <c r="I267" s="79"/>
      <c r="J267" s="130"/>
      <c r="K267" s="130"/>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row>
    <row r="268" spans="1:34" ht="15.75" customHeight="1">
      <c r="A268" s="79"/>
      <c r="B268" s="79"/>
      <c r="C268" s="79"/>
      <c r="D268" s="79"/>
      <c r="E268" s="79"/>
      <c r="F268" s="79"/>
      <c r="G268" s="79"/>
      <c r="H268" s="79"/>
      <c r="I268" s="79"/>
      <c r="J268" s="130"/>
      <c r="K268" s="130"/>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row>
    <row r="269" spans="1:34" ht="15.75" customHeight="1">
      <c r="A269" s="79"/>
      <c r="B269" s="79"/>
      <c r="C269" s="79"/>
      <c r="D269" s="79"/>
      <c r="E269" s="79"/>
      <c r="F269" s="79"/>
      <c r="G269" s="79"/>
      <c r="H269" s="79"/>
      <c r="I269" s="79"/>
      <c r="J269" s="130"/>
      <c r="K269" s="130"/>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row>
    <row r="270" spans="1:34" ht="15.75" customHeight="1">
      <c r="A270" s="79"/>
      <c r="B270" s="79"/>
      <c r="C270" s="79"/>
      <c r="D270" s="79"/>
      <c r="E270" s="79"/>
      <c r="F270" s="79"/>
      <c r="G270" s="79"/>
      <c r="H270" s="79"/>
      <c r="I270" s="79"/>
      <c r="J270" s="130"/>
      <c r="K270" s="130"/>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row>
    <row r="271" spans="1:34" ht="15.75" customHeight="1">
      <c r="A271" s="79"/>
      <c r="B271" s="79"/>
      <c r="C271" s="79"/>
      <c r="D271" s="79"/>
      <c r="E271" s="79"/>
      <c r="F271" s="79"/>
      <c r="G271" s="79"/>
      <c r="H271" s="79"/>
      <c r="I271" s="79"/>
      <c r="J271" s="130"/>
      <c r="K271" s="130"/>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row>
    <row r="272" spans="1:34" ht="15.75" customHeight="1">
      <c r="A272" s="79"/>
      <c r="B272" s="79"/>
      <c r="C272" s="79"/>
      <c r="D272" s="79"/>
      <c r="E272" s="79"/>
      <c r="F272" s="79"/>
      <c r="G272" s="79"/>
      <c r="H272" s="79"/>
      <c r="I272" s="79"/>
      <c r="J272" s="130"/>
      <c r="K272" s="130"/>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row>
    <row r="273" spans="1:34" ht="15.75" customHeight="1">
      <c r="A273" s="79"/>
      <c r="B273" s="79"/>
      <c r="C273" s="79"/>
      <c r="D273" s="79"/>
      <c r="E273" s="79"/>
      <c r="F273" s="79"/>
      <c r="G273" s="79"/>
      <c r="H273" s="79"/>
      <c r="I273" s="79"/>
      <c r="J273" s="130"/>
      <c r="K273" s="130"/>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row>
    <row r="274" spans="1:34" ht="15.75" customHeight="1">
      <c r="A274" s="79"/>
      <c r="B274" s="79"/>
      <c r="C274" s="79"/>
      <c r="D274" s="79"/>
      <c r="E274" s="79"/>
      <c r="F274" s="79"/>
      <c r="G274" s="79"/>
      <c r="H274" s="79"/>
      <c r="I274" s="79"/>
      <c r="J274" s="130"/>
      <c r="K274" s="130"/>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row>
    <row r="275" spans="1:34" ht="15.75" customHeight="1">
      <c r="A275" s="79"/>
      <c r="B275" s="79"/>
      <c r="C275" s="79"/>
      <c r="D275" s="79"/>
      <c r="E275" s="79"/>
      <c r="F275" s="79"/>
      <c r="G275" s="79"/>
      <c r="H275" s="79"/>
      <c r="I275" s="79"/>
      <c r="J275" s="130"/>
      <c r="K275" s="130"/>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row>
    <row r="276" spans="1:34" ht="15.75" customHeight="1">
      <c r="A276" s="79"/>
      <c r="B276" s="79"/>
      <c r="C276" s="79"/>
      <c r="D276" s="79"/>
      <c r="E276" s="79"/>
      <c r="F276" s="79"/>
      <c r="G276" s="79"/>
      <c r="H276" s="79"/>
      <c r="I276" s="79"/>
      <c r="J276" s="130"/>
      <c r="K276" s="130"/>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row>
    <row r="277" spans="1:34" ht="15.75" customHeight="1">
      <c r="A277" s="79"/>
      <c r="B277" s="79"/>
      <c r="C277" s="79"/>
      <c r="D277" s="79"/>
      <c r="E277" s="79"/>
      <c r="F277" s="79"/>
      <c r="G277" s="79"/>
      <c r="H277" s="79"/>
      <c r="I277" s="79"/>
      <c r="J277" s="130"/>
      <c r="K277" s="130"/>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row>
    <row r="278" spans="1:34" ht="15.75" customHeight="1">
      <c r="A278" s="79"/>
      <c r="B278" s="79"/>
      <c r="C278" s="79"/>
      <c r="D278" s="79"/>
      <c r="E278" s="79"/>
      <c r="F278" s="79"/>
      <c r="G278" s="79"/>
      <c r="H278" s="79"/>
      <c r="I278" s="79"/>
      <c r="J278" s="130"/>
      <c r="K278" s="130"/>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row>
    <row r="279" spans="1:34" ht="15.75" customHeight="1">
      <c r="A279" s="79"/>
      <c r="B279" s="79"/>
      <c r="C279" s="79"/>
      <c r="D279" s="79"/>
      <c r="E279" s="79"/>
      <c r="F279" s="79"/>
      <c r="G279" s="79"/>
      <c r="H279" s="79"/>
      <c r="I279" s="79"/>
      <c r="J279" s="130"/>
      <c r="K279" s="130"/>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row>
    <row r="280" spans="1:34" ht="15.75" customHeight="1">
      <c r="A280" s="79"/>
      <c r="B280" s="79"/>
      <c r="C280" s="79"/>
      <c r="D280" s="79"/>
      <c r="E280" s="79"/>
      <c r="F280" s="79"/>
      <c r="G280" s="79"/>
      <c r="H280" s="79"/>
      <c r="I280" s="79"/>
      <c r="J280" s="130"/>
      <c r="K280" s="130"/>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row>
    <row r="281" spans="1:34" ht="15.75" customHeight="1">
      <c r="A281" s="79"/>
      <c r="B281" s="79"/>
      <c r="C281" s="79"/>
      <c r="D281" s="79"/>
      <c r="E281" s="79"/>
      <c r="F281" s="79"/>
      <c r="G281" s="79"/>
      <c r="H281" s="79"/>
      <c r="I281" s="79"/>
      <c r="J281" s="130"/>
      <c r="K281" s="130"/>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row>
    <row r="282" spans="1:34" ht="15.75" customHeight="1">
      <c r="A282" s="79"/>
      <c r="B282" s="79"/>
      <c r="C282" s="79"/>
      <c r="D282" s="79"/>
      <c r="E282" s="79"/>
      <c r="F282" s="79"/>
      <c r="G282" s="79"/>
      <c r="H282" s="79"/>
      <c r="I282" s="79"/>
      <c r="J282" s="130"/>
      <c r="K282" s="130"/>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row>
    <row r="283" spans="1:34" ht="15.75" customHeight="1">
      <c r="A283" s="79"/>
      <c r="B283" s="79"/>
      <c r="C283" s="79"/>
      <c r="D283" s="79"/>
      <c r="E283" s="79"/>
      <c r="F283" s="79"/>
      <c r="G283" s="79"/>
      <c r="H283" s="79"/>
      <c r="I283" s="79"/>
      <c r="J283" s="130"/>
      <c r="K283" s="130"/>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row>
    <row r="284" spans="1:34" ht="15.75" customHeight="1">
      <c r="A284" s="79"/>
      <c r="B284" s="79"/>
      <c r="C284" s="79"/>
      <c r="D284" s="79"/>
      <c r="E284" s="79"/>
      <c r="F284" s="79"/>
      <c r="G284" s="79"/>
      <c r="H284" s="79"/>
      <c r="I284" s="79"/>
      <c r="J284" s="130"/>
      <c r="K284" s="130"/>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row>
    <row r="285" spans="1:34" ht="15.75" customHeight="1">
      <c r="A285" s="79"/>
      <c r="B285" s="79"/>
      <c r="C285" s="79"/>
      <c r="D285" s="79"/>
      <c r="E285" s="79"/>
      <c r="F285" s="79"/>
      <c r="G285" s="79"/>
      <c r="H285" s="79"/>
      <c r="I285" s="79"/>
      <c r="J285" s="130"/>
      <c r="K285" s="130"/>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row>
    <row r="286" spans="1:34" ht="15.75" customHeight="1">
      <c r="A286" s="79"/>
      <c r="B286" s="79"/>
      <c r="C286" s="79"/>
      <c r="D286" s="79"/>
      <c r="E286" s="79"/>
      <c r="F286" s="79"/>
      <c r="G286" s="79"/>
      <c r="H286" s="79"/>
      <c r="I286" s="79"/>
      <c r="J286" s="130"/>
      <c r="K286" s="130"/>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row>
    <row r="287" spans="1:34" ht="15.75" customHeight="1">
      <c r="A287" s="79"/>
      <c r="B287" s="79"/>
      <c r="C287" s="79"/>
      <c r="D287" s="79"/>
      <c r="E287" s="79"/>
      <c r="F287" s="79"/>
      <c r="G287" s="79"/>
      <c r="H287" s="79"/>
      <c r="I287" s="79"/>
      <c r="J287" s="130"/>
      <c r="K287" s="130"/>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row>
    <row r="288" spans="1:34" ht="15.75" customHeight="1">
      <c r="A288" s="79"/>
      <c r="B288" s="79"/>
      <c r="C288" s="79"/>
      <c r="D288" s="79"/>
      <c r="E288" s="79"/>
      <c r="F288" s="79"/>
      <c r="G288" s="79"/>
      <c r="H288" s="79"/>
      <c r="I288" s="79"/>
      <c r="J288" s="130"/>
      <c r="K288" s="130"/>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row>
    <row r="289" spans="1:34" ht="15.75" customHeight="1">
      <c r="A289" s="79"/>
      <c r="B289" s="79"/>
      <c r="C289" s="79"/>
      <c r="D289" s="79"/>
      <c r="E289" s="79"/>
      <c r="F289" s="79"/>
      <c r="G289" s="79"/>
      <c r="H289" s="79"/>
      <c r="I289" s="79"/>
      <c r="J289" s="130"/>
      <c r="K289" s="130"/>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row>
    <row r="290" spans="1:34" ht="15.75" customHeight="1">
      <c r="A290" s="79"/>
      <c r="B290" s="79"/>
      <c r="C290" s="79"/>
      <c r="D290" s="79"/>
      <c r="E290" s="79"/>
      <c r="F290" s="79"/>
      <c r="G290" s="79"/>
      <c r="H290" s="79"/>
      <c r="I290" s="79"/>
      <c r="J290" s="130"/>
      <c r="K290" s="130"/>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row>
    <row r="291" spans="1:34" ht="15.75" customHeight="1">
      <c r="A291" s="79"/>
      <c r="B291" s="79"/>
      <c r="C291" s="79"/>
      <c r="D291" s="79"/>
      <c r="E291" s="79"/>
      <c r="F291" s="79"/>
      <c r="G291" s="79"/>
      <c r="H291" s="79"/>
      <c r="I291" s="79"/>
      <c r="J291" s="130"/>
      <c r="K291" s="130"/>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row>
    <row r="292" spans="1:34" ht="15.75" customHeight="1">
      <c r="A292" s="79"/>
      <c r="B292" s="79"/>
      <c r="C292" s="79"/>
      <c r="D292" s="79"/>
      <c r="E292" s="79"/>
      <c r="F292" s="79"/>
      <c r="G292" s="79"/>
      <c r="H292" s="79"/>
      <c r="I292" s="79"/>
      <c r="J292" s="130"/>
      <c r="K292" s="130"/>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row>
    <row r="293" spans="1:34" ht="15.75" customHeight="1">
      <c r="A293" s="79"/>
      <c r="B293" s="79"/>
      <c r="C293" s="79"/>
      <c r="D293" s="79"/>
      <c r="E293" s="79"/>
      <c r="F293" s="79"/>
      <c r="G293" s="79"/>
      <c r="H293" s="79"/>
      <c r="I293" s="79"/>
      <c r="J293" s="130"/>
      <c r="K293" s="130"/>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row>
    <row r="294" spans="1:34" ht="15.75" customHeight="1">
      <c r="A294" s="79"/>
      <c r="B294" s="79"/>
      <c r="C294" s="79"/>
      <c r="D294" s="79"/>
      <c r="E294" s="79"/>
      <c r="F294" s="79"/>
      <c r="G294" s="79"/>
      <c r="H294" s="79"/>
      <c r="I294" s="79"/>
      <c r="J294" s="130"/>
      <c r="K294" s="130"/>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row>
    <row r="295" spans="1:34" ht="15.75" customHeight="1">
      <c r="A295" s="79"/>
      <c r="B295" s="79"/>
      <c r="C295" s="79"/>
      <c r="D295" s="79"/>
      <c r="E295" s="79"/>
      <c r="F295" s="79"/>
      <c r="G295" s="79"/>
      <c r="H295" s="79"/>
      <c r="I295" s="79"/>
      <c r="J295" s="130"/>
      <c r="K295" s="130"/>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row>
    <row r="296" spans="1:34" ht="15.75" customHeight="1">
      <c r="A296" s="79"/>
      <c r="B296" s="79"/>
      <c r="C296" s="79"/>
      <c r="D296" s="79"/>
      <c r="E296" s="79"/>
      <c r="F296" s="79"/>
      <c r="G296" s="79"/>
      <c r="H296" s="79"/>
      <c r="I296" s="79"/>
      <c r="J296" s="130"/>
      <c r="K296" s="130"/>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row>
    <row r="297" spans="1:34" ht="15.75" customHeight="1">
      <c r="A297" s="79"/>
      <c r="B297" s="79"/>
      <c r="C297" s="79"/>
      <c r="D297" s="79"/>
      <c r="E297" s="79"/>
      <c r="F297" s="79"/>
      <c r="G297" s="79"/>
      <c r="H297" s="79"/>
      <c r="I297" s="79"/>
      <c r="J297" s="130"/>
      <c r="K297" s="130"/>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row>
    <row r="298" spans="1:34" ht="15.75" customHeight="1">
      <c r="A298" s="79"/>
      <c r="B298" s="79"/>
      <c r="C298" s="79"/>
      <c r="D298" s="79"/>
      <c r="E298" s="79"/>
      <c r="F298" s="79"/>
      <c r="G298" s="79"/>
      <c r="H298" s="79"/>
      <c r="I298" s="79"/>
      <c r="J298" s="130"/>
      <c r="K298" s="130"/>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row>
    <row r="299" spans="1:34" ht="15.75" customHeight="1">
      <c r="A299" s="79"/>
      <c r="B299" s="79"/>
      <c r="C299" s="79"/>
      <c r="D299" s="79"/>
      <c r="E299" s="79"/>
      <c r="F299" s="79"/>
      <c r="G299" s="79"/>
      <c r="H299" s="79"/>
      <c r="I299" s="79"/>
      <c r="J299" s="130"/>
      <c r="K299" s="130"/>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row>
    <row r="300" spans="1:34" ht="15.75" customHeight="1">
      <c r="A300" s="79"/>
      <c r="B300" s="79"/>
      <c r="C300" s="79"/>
      <c r="D300" s="79"/>
      <c r="E300" s="79"/>
      <c r="F300" s="79"/>
      <c r="G300" s="79"/>
      <c r="H300" s="79"/>
      <c r="I300" s="79"/>
      <c r="J300" s="130"/>
      <c r="K300" s="130"/>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row>
    <row r="301" spans="1:34" ht="15.75" customHeight="1">
      <c r="A301" s="79"/>
      <c r="B301" s="79"/>
      <c r="C301" s="79"/>
      <c r="D301" s="79"/>
      <c r="E301" s="79"/>
      <c r="F301" s="79"/>
      <c r="G301" s="79"/>
      <c r="H301" s="79"/>
      <c r="I301" s="79"/>
      <c r="J301" s="130"/>
      <c r="K301" s="130"/>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row>
    <row r="302" spans="1:34" ht="15.75" customHeight="1">
      <c r="A302" s="79"/>
      <c r="B302" s="79"/>
      <c r="C302" s="79"/>
      <c r="D302" s="79"/>
      <c r="E302" s="79"/>
      <c r="F302" s="79"/>
      <c r="G302" s="79"/>
      <c r="H302" s="79"/>
      <c r="I302" s="79"/>
      <c r="J302" s="130"/>
      <c r="K302" s="130"/>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row>
    <row r="303" spans="1:34" ht="15.75" customHeight="1">
      <c r="A303" s="79"/>
      <c r="B303" s="79"/>
      <c r="C303" s="79"/>
      <c r="D303" s="79"/>
      <c r="E303" s="79"/>
      <c r="F303" s="79"/>
      <c r="G303" s="79"/>
      <c r="H303" s="79"/>
      <c r="I303" s="79"/>
      <c r="J303" s="130"/>
      <c r="K303" s="130"/>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row>
    <row r="304" spans="1:34" ht="15.75" customHeight="1">
      <c r="A304" s="79"/>
      <c r="B304" s="79"/>
      <c r="C304" s="79"/>
      <c r="D304" s="79"/>
      <c r="E304" s="79"/>
      <c r="F304" s="79"/>
      <c r="G304" s="79"/>
      <c r="H304" s="79"/>
      <c r="I304" s="79"/>
      <c r="J304" s="130"/>
      <c r="K304" s="130"/>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row>
    <row r="305" spans="1:34" ht="15.75" customHeight="1">
      <c r="A305" s="79"/>
      <c r="B305" s="79"/>
      <c r="C305" s="79"/>
      <c r="D305" s="79"/>
      <c r="E305" s="79"/>
      <c r="F305" s="79"/>
      <c r="G305" s="79"/>
      <c r="H305" s="79"/>
      <c r="I305" s="79"/>
      <c r="J305" s="130"/>
      <c r="K305" s="130"/>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row>
    <row r="306" spans="1:34" ht="15.75" customHeight="1">
      <c r="A306" s="79"/>
      <c r="B306" s="79"/>
      <c r="C306" s="79"/>
      <c r="D306" s="79"/>
      <c r="E306" s="79"/>
      <c r="F306" s="79"/>
      <c r="G306" s="79"/>
      <c r="H306" s="79"/>
      <c r="I306" s="79"/>
      <c r="J306" s="130"/>
      <c r="K306" s="130"/>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row>
    <row r="307" spans="1:34" ht="15.75" customHeight="1">
      <c r="A307" s="79"/>
      <c r="B307" s="79"/>
      <c r="C307" s="79"/>
      <c r="D307" s="79"/>
      <c r="E307" s="79"/>
      <c r="F307" s="79"/>
      <c r="G307" s="79"/>
      <c r="H307" s="79"/>
      <c r="I307" s="79"/>
      <c r="J307" s="130"/>
      <c r="K307" s="130"/>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row>
    <row r="308" spans="1:34" ht="15.75" customHeight="1">
      <c r="A308" s="79"/>
      <c r="B308" s="79"/>
      <c r="C308" s="79"/>
      <c r="D308" s="79"/>
      <c r="E308" s="79"/>
      <c r="F308" s="79"/>
      <c r="G308" s="79"/>
      <c r="H308" s="79"/>
      <c r="I308" s="79"/>
      <c r="J308" s="130"/>
      <c r="K308" s="130"/>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row>
    <row r="309" spans="1:34" ht="15.75" customHeight="1">
      <c r="A309" s="79"/>
      <c r="B309" s="79"/>
      <c r="C309" s="79"/>
      <c r="D309" s="79"/>
      <c r="E309" s="79"/>
      <c r="F309" s="79"/>
      <c r="G309" s="79"/>
      <c r="H309" s="79"/>
      <c r="I309" s="79"/>
      <c r="J309" s="130"/>
      <c r="K309" s="130"/>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row>
    <row r="310" spans="1:34" ht="15.75" customHeight="1">
      <c r="A310" s="79"/>
      <c r="B310" s="79"/>
      <c r="C310" s="79"/>
      <c r="D310" s="79"/>
      <c r="E310" s="79"/>
      <c r="F310" s="79"/>
      <c r="G310" s="79"/>
      <c r="H310" s="79"/>
      <c r="I310" s="79"/>
      <c r="J310" s="130"/>
      <c r="K310" s="130"/>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row>
    <row r="311" spans="1:34" ht="15.75" customHeight="1">
      <c r="A311" s="79"/>
      <c r="B311" s="79"/>
      <c r="C311" s="79"/>
      <c r="D311" s="79"/>
      <c r="E311" s="79"/>
      <c r="F311" s="79"/>
      <c r="G311" s="79"/>
      <c r="H311" s="79"/>
      <c r="I311" s="79"/>
      <c r="J311" s="130"/>
      <c r="K311" s="130"/>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row>
    <row r="312" spans="1:34" ht="15.75" customHeight="1">
      <c r="A312" s="79"/>
      <c r="B312" s="79"/>
      <c r="C312" s="79"/>
      <c r="D312" s="79"/>
      <c r="E312" s="79"/>
      <c r="F312" s="79"/>
      <c r="G312" s="79"/>
      <c r="H312" s="79"/>
      <c r="I312" s="79"/>
      <c r="J312" s="130"/>
      <c r="K312" s="130"/>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row>
    <row r="313" spans="1:34" ht="15.75" customHeight="1">
      <c r="A313" s="79"/>
      <c r="B313" s="79"/>
      <c r="C313" s="79"/>
      <c r="D313" s="79"/>
      <c r="E313" s="79"/>
      <c r="F313" s="79"/>
      <c r="G313" s="79"/>
      <c r="H313" s="79"/>
      <c r="I313" s="79"/>
      <c r="J313" s="130"/>
      <c r="K313" s="130"/>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row>
    <row r="314" spans="1:34" ht="15.75" customHeight="1">
      <c r="A314" s="79"/>
      <c r="B314" s="79"/>
      <c r="C314" s="79"/>
      <c r="D314" s="79"/>
      <c r="E314" s="79"/>
      <c r="F314" s="79"/>
      <c r="G314" s="79"/>
      <c r="H314" s="79"/>
      <c r="I314" s="79"/>
      <c r="J314" s="130"/>
      <c r="K314" s="130"/>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row>
    <row r="315" spans="1:34" ht="15.75" customHeight="1">
      <c r="A315" s="79"/>
      <c r="B315" s="79"/>
      <c r="C315" s="79"/>
      <c r="D315" s="79"/>
      <c r="E315" s="79"/>
      <c r="F315" s="79"/>
      <c r="G315" s="79"/>
      <c r="H315" s="79"/>
      <c r="I315" s="79"/>
      <c r="J315" s="130"/>
      <c r="K315" s="130"/>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row>
    <row r="316" spans="1:34" ht="15.75" customHeight="1">
      <c r="A316" s="79"/>
      <c r="B316" s="79"/>
      <c r="C316" s="79"/>
      <c r="D316" s="79"/>
      <c r="E316" s="79"/>
      <c r="F316" s="79"/>
      <c r="G316" s="79"/>
      <c r="H316" s="79"/>
      <c r="I316" s="79"/>
      <c r="J316" s="130"/>
      <c r="K316" s="130"/>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row>
    <row r="317" spans="1:34" ht="15.75" customHeight="1">
      <c r="A317" s="79"/>
      <c r="B317" s="79"/>
      <c r="C317" s="79"/>
      <c r="D317" s="79"/>
      <c r="E317" s="79"/>
      <c r="F317" s="79"/>
      <c r="G317" s="79"/>
      <c r="H317" s="79"/>
      <c r="I317" s="79"/>
      <c r="J317" s="130"/>
      <c r="K317" s="130"/>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row>
    <row r="318" spans="1:34" ht="15.75" customHeight="1">
      <c r="A318" s="79"/>
      <c r="B318" s="79"/>
      <c r="C318" s="79"/>
      <c r="D318" s="79"/>
      <c r="E318" s="79"/>
      <c r="F318" s="79"/>
      <c r="G318" s="79"/>
      <c r="H318" s="79"/>
      <c r="I318" s="79"/>
      <c r="J318" s="130"/>
      <c r="K318" s="130"/>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row>
    <row r="319" spans="1:34" ht="15.75" customHeight="1">
      <c r="A319" s="79"/>
      <c r="B319" s="79"/>
      <c r="C319" s="79"/>
      <c r="D319" s="79"/>
      <c r="E319" s="79"/>
      <c r="F319" s="79"/>
      <c r="G319" s="79"/>
      <c r="H319" s="79"/>
      <c r="I319" s="79"/>
      <c r="J319" s="130"/>
      <c r="K319" s="130"/>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row>
    <row r="320" spans="1:34" ht="15.75" customHeight="1">
      <c r="A320" s="79"/>
      <c r="B320" s="79"/>
      <c r="C320" s="79"/>
      <c r="D320" s="79"/>
      <c r="E320" s="79"/>
      <c r="F320" s="79"/>
      <c r="G320" s="79"/>
      <c r="H320" s="79"/>
      <c r="I320" s="79"/>
      <c r="J320" s="130"/>
      <c r="K320" s="130"/>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row>
    <row r="321" spans="1:34" ht="15.75" customHeight="1">
      <c r="A321" s="79"/>
      <c r="B321" s="79"/>
      <c r="C321" s="79"/>
      <c r="D321" s="79"/>
      <c r="E321" s="79"/>
      <c r="F321" s="79"/>
      <c r="G321" s="79"/>
      <c r="H321" s="79"/>
      <c r="I321" s="79"/>
      <c r="J321" s="130"/>
      <c r="K321" s="130"/>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row>
    <row r="322" spans="1:34" ht="15.75" customHeight="1">
      <c r="A322" s="79"/>
      <c r="B322" s="79"/>
      <c r="C322" s="79"/>
      <c r="D322" s="79"/>
      <c r="E322" s="79"/>
      <c r="F322" s="79"/>
      <c r="G322" s="79"/>
      <c r="H322" s="79"/>
      <c r="I322" s="79"/>
      <c r="J322" s="130"/>
      <c r="K322" s="130"/>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row>
    <row r="323" spans="1:34" ht="15.75" customHeight="1">
      <c r="A323" s="79"/>
      <c r="B323" s="79"/>
      <c r="C323" s="79"/>
      <c r="D323" s="79"/>
      <c r="E323" s="79"/>
      <c r="F323" s="79"/>
      <c r="G323" s="79"/>
      <c r="H323" s="79"/>
      <c r="I323" s="79"/>
      <c r="J323" s="130"/>
      <c r="K323" s="130"/>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row>
    <row r="324" spans="1:34" ht="15.75" customHeight="1">
      <c r="A324" s="79"/>
      <c r="B324" s="79"/>
      <c r="C324" s="79"/>
      <c r="D324" s="79"/>
      <c r="E324" s="79"/>
      <c r="F324" s="79"/>
      <c r="G324" s="79"/>
      <c r="H324" s="79"/>
      <c r="I324" s="79"/>
      <c r="J324" s="130"/>
      <c r="K324" s="130"/>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row>
    <row r="325" spans="1:34" ht="15.75" customHeight="1">
      <c r="A325" s="79"/>
      <c r="B325" s="79"/>
      <c r="C325" s="79"/>
      <c r="D325" s="79"/>
      <c r="E325" s="79"/>
      <c r="F325" s="79"/>
      <c r="G325" s="79"/>
      <c r="H325" s="79"/>
      <c r="I325" s="79"/>
      <c r="J325" s="130"/>
      <c r="K325" s="130"/>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row>
    <row r="326" spans="1:34" ht="15.75" customHeight="1">
      <c r="A326" s="79"/>
      <c r="B326" s="79"/>
      <c r="C326" s="79"/>
      <c r="D326" s="79"/>
      <c r="E326" s="79"/>
      <c r="F326" s="79"/>
      <c r="G326" s="79"/>
      <c r="H326" s="79"/>
      <c r="I326" s="79"/>
      <c r="J326" s="130"/>
      <c r="K326" s="130"/>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row>
    <row r="327" spans="1:34" ht="15.75" customHeight="1">
      <c r="A327" s="79"/>
      <c r="B327" s="79"/>
      <c r="C327" s="79"/>
      <c r="D327" s="79"/>
      <c r="E327" s="79"/>
      <c r="F327" s="79"/>
      <c r="G327" s="79"/>
      <c r="H327" s="79"/>
      <c r="I327" s="79"/>
      <c r="J327" s="130"/>
      <c r="K327" s="130"/>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row>
    <row r="328" spans="1:34" ht="15.75" customHeight="1">
      <c r="A328" s="79"/>
      <c r="B328" s="79"/>
      <c r="C328" s="79"/>
      <c r="D328" s="79"/>
      <c r="E328" s="79"/>
      <c r="F328" s="79"/>
      <c r="G328" s="79"/>
      <c r="H328" s="79"/>
      <c r="I328" s="79"/>
      <c r="J328" s="130"/>
      <c r="K328" s="130"/>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row>
    <row r="329" spans="1:34" ht="15.75" customHeight="1">
      <c r="A329" s="79"/>
      <c r="B329" s="79"/>
      <c r="C329" s="79"/>
      <c r="D329" s="79"/>
      <c r="E329" s="79"/>
      <c r="F329" s="79"/>
      <c r="G329" s="79"/>
      <c r="H329" s="79"/>
      <c r="I329" s="79"/>
      <c r="J329" s="130"/>
      <c r="K329" s="130"/>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row>
    <row r="330" spans="1:34" ht="15.75" customHeight="1">
      <c r="A330" s="79"/>
      <c r="B330" s="79"/>
      <c r="C330" s="79"/>
      <c r="D330" s="79"/>
      <c r="E330" s="79"/>
      <c r="F330" s="79"/>
      <c r="G330" s="79"/>
      <c r="H330" s="79"/>
      <c r="I330" s="79"/>
      <c r="J330" s="130"/>
      <c r="K330" s="130"/>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row>
    <row r="331" spans="1:34" ht="15.75" customHeight="1">
      <c r="A331" s="79"/>
      <c r="B331" s="79"/>
      <c r="C331" s="79"/>
      <c r="D331" s="79"/>
      <c r="E331" s="79"/>
      <c r="F331" s="79"/>
      <c r="G331" s="79"/>
      <c r="H331" s="79"/>
      <c r="I331" s="79"/>
      <c r="J331" s="130"/>
      <c r="K331" s="130"/>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row>
    <row r="332" spans="1:34" ht="15.75" customHeight="1">
      <c r="A332" s="79"/>
      <c r="B332" s="79"/>
      <c r="C332" s="79"/>
      <c r="D332" s="79"/>
      <c r="E332" s="79"/>
      <c r="F332" s="79"/>
      <c r="G332" s="79"/>
      <c r="H332" s="79"/>
      <c r="I332" s="79"/>
      <c r="J332" s="130"/>
      <c r="K332" s="130"/>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row>
    <row r="333" spans="1:34" ht="15.75" customHeight="1">
      <c r="A333" s="79"/>
      <c r="B333" s="79"/>
      <c r="C333" s="79"/>
      <c r="D333" s="79"/>
      <c r="E333" s="79"/>
      <c r="F333" s="79"/>
      <c r="G333" s="79"/>
      <c r="H333" s="79"/>
      <c r="I333" s="79"/>
      <c r="J333" s="130"/>
      <c r="K333" s="130"/>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row>
    <row r="334" spans="1:34" ht="15.75" customHeight="1">
      <c r="A334" s="79"/>
      <c r="B334" s="79"/>
      <c r="C334" s="79"/>
      <c r="D334" s="79"/>
      <c r="E334" s="79"/>
      <c r="F334" s="79"/>
      <c r="G334" s="79"/>
      <c r="H334" s="79"/>
      <c r="I334" s="79"/>
      <c r="J334" s="130"/>
      <c r="K334" s="130"/>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row>
    <row r="335" spans="1:34" ht="15.75" customHeight="1">
      <c r="A335" s="79"/>
      <c r="B335" s="79"/>
      <c r="C335" s="79"/>
      <c r="D335" s="79"/>
      <c r="E335" s="79"/>
      <c r="F335" s="79"/>
      <c r="G335" s="79"/>
      <c r="H335" s="79"/>
      <c r="I335" s="79"/>
      <c r="J335" s="130"/>
      <c r="K335" s="130"/>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row>
    <row r="336" spans="1:34" ht="15.75" customHeight="1">
      <c r="A336" s="79"/>
      <c r="B336" s="79"/>
      <c r="C336" s="79"/>
      <c r="D336" s="79"/>
      <c r="E336" s="79"/>
      <c r="F336" s="79"/>
      <c r="G336" s="79"/>
      <c r="H336" s="79"/>
      <c r="I336" s="79"/>
      <c r="J336" s="130"/>
      <c r="K336" s="130"/>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row>
    <row r="337" spans="1:34" ht="15.75" customHeight="1">
      <c r="A337" s="79"/>
      <c r="B337" s="79"/>
      <c r="C337" s="79"/>
      <c r="D337" s="79"/>
      <c r="E337" s="79"/>
      <c r="F337" s="79"/>
      <c r="G337" s="79"/>
      <c r="H337" s="79"/>
      <c r="I337" s="79"/>
      <c r="J337" s="130"/>
      <c r="K337" s="130"/>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row>
    <row r="338" spans="1:34" ht="15.75" customHeight="1">
      <c r="A338" s="79"/>
      <c r="B338" s="79"/>
      <c r="C338" s="79"/>
      <c r="D338" s="79"/>
      <c r="E338" s="79"/>
      <c r="F338" s="79"/>
      <c r="G338" s="79"/>
      <c r="H338" s="79"/>
      <c r="I338" s="79"/>
      <c r="J338" s="130"/>
      <c r="K338" s="130"/>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row>
    <row r="339" spans="1:34" ht="15.75" customHeight="1">
      <c r="A339" s="79"/>
      <c r="B339" s="79"/>
      <c r="C339" s="79"/>
      <c r="D339" s="79"/>
      <c r="E339" s="79"/>
      <c r="F339" s="79"/>
      <c r="G339" s="79"/>
      <c r="H339" s="79"/>
      <c r="I339" s="79"/>
      <c r="J339" s="130"/>
      <c r="K339" s="130"/>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row>
    <row r="340" spans="1:34" ht="15.75" customHeight="1">
      <c r="A340" s="79"/>
      <c r="B340" s="79"/>
      <c r="C340" s="79"/>
      <c r="D340" s="79"/>
      <c r="E340" s="79"/>
      <c r="F340" s="79"/>
      <c r="G340" s="79"/>
      <c r="H340" s="79"/>
      <c r="I340" s="79"/>
      <c r="J340" s="130"/>
      <c r="K340" s="130"/>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row>
    <row r="341" spans="1:34" ht="15.75" customHeight="1">
      <c r="A341" s="79"/>
      <c r="B341" s="79"/>
      <c r="C341" s="79"/>
      <c r="D341" s="79"/>
      <c r="E341" s="79"/>
      <c r="F341" s="79"/>
      <c r="G341" s="79"/>
      <c r="H341" s="79"/>
      <c r="I341" s="79"/>
      <c r="J341" s="130"/>
      <c r="K341" s="130"/>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row>
    <row r="342" spans="1:34" ht="15.75" customHeight="1">
      <c r="A342" s="79"/>
      <c r="B342" s="79"/>
      <c r="C342" s="79"/>
      <c r="D342" s="79"/>
      <c r="E342" s="79"/>
      <c r="F342" s="79"/>
      <c r="G342" s="79"/>
      <c r="H342" s="79"/>
      <c r="I342" s="79"/>
      <c r="J342" s="130"/>
      <c r="K342" s="130"/>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row>
    <row r="343" spans="1:34" ht="15.75" customHeight="1">
      <c r="A343" s="79"/>
      <c r="B343" s="79"/>
      <c r="C343" s="79"/>
      <c r="D343" s="79"/>
      <c r="E343" s="79"/>
      <c r="F343" s="79"/>
      <c r="G343" s="79"/>
      <c r="H343" s="79"/>
      <c r="I343" s="79"/>
      <c r="J343" s="130"/>
      <c r="K343" s="130"/>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row>
    <row r="344" spans="1:34" ht="15.75" customHeight="1">
      <c r="A344" s="79"/>
      <c r="B344" s="79"/>
      <c r="C344" s="79"/>
      <c r="D344" s="79"/>
      <c r="E344" s="79"/>
      <c r="F344" s="79"/>
      <c r="G344" s="79"/>
      <c r="H344" s="79"/>
      <c r="I344" s="79"/>
      <c r="J344" s="130"/>
      <c r="K344" s="130"/>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row>
    <row r="345" spans="1:34" ht="15.75" customHeight="1">
      <c r="A345" s="79"/>
      <c r="B345" s="79"/>
      <c r="C345" s="79"/>
      <c r="D345" s="79"/>
      <c r="E345" s="79"/>
      <c r="F345" s="79"/>
      <c r="G345" s="79"/>
      <c r="H345" s="79"/>
      <c r="I345" s="79"/>
      <c r="J345" s="130"/>
      <c r="K345" s="130"/>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row>
    <row r="346" spans="1:34" ht="15.75" customHeight="1">
      <c r="A346" s="79"/>
      <c r="B346" s="79"/>
      <c r="C346" s="79"/>
      <c r="D346" s="79"/>
      <c r="E346" s="79"/>
      <c r="F346" s="79"/>
      <c r="G346" s="79"/>
      <c r="H346" s="79"/>
      <c r="I346" s="79"/>
      <c r="J346" s="130"/>
      <c r="K346" s="130"/>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row>
    <row r="347" spans="1:34" ht="15.75" customHeight="1">
      <c r="A347" s="79"/>
      <c r="B347" s="79"/>
      <c r="C347" s="79"/>
      <c r="D347" s="79"/>
      <c r="E347" s="79"/>
      <c r="F347" s="79"/>
      <c r="G347" s="79"/>
      <c r="H347" s="79"/>
      <c r="I347" s="79"/>
      <c r="J347" s="130"/>
      <c r="K347" s="130"/>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row>
    <row r="348" spans="1:34" ht="15.75" customHeight="1">
      <c r="A348" s="79"/>
      <c r="B348" s="79"/>
      <c r="C348" s="79"/>
      <c r="D348" s="79"/>
      <c r="E348" s="79"/>
      <c r="F348" s="79"/>
      <c r="G348" s="79"/>
      <c r="H348" s="79"/>
      <c r="I348" s="79"/>
      <c r="J348" s="130"/>
      <c r="K348" s="130"/>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row>
    <row r="349" spans="1:34" ht="15.75" customHeight="1">
      <c r="A349" s="79"/>
      <c r="B349" s="79"/>
      <c r="C349" s="79"/>
      <c r="D349" s="79"/>
      <c r="E349" s="79"/>
      <c r="F349" s="79"/>
      <c r="G349" s="79"/>
      <c r="H349" s="79"/>
      <c r="I349" s="79"/>
      <c r="J349" s="130"/>
      <c r="K349" s="130"/>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row>
    <row r="350" spans="1:34" ht="15.75" customHeight="1">
      <c r="A350" s="79"/>
      <c r="B350" s="79"/>
      <c r="C350" s="79"/>
      <c r="D350" s="79"/>
      <c r="E350" s="79"/>
      <c r="F350" s="79"/>
      <c r="G350" s="79"/>
      <c r="H350" s="79"/>
      <c r="I350" s="79"/>
      <c r="J350" s="130"/>
      <c r="K350" s="130"/>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row>
    <row r="351" spans="1:34" ht="15.75" customHeight="1">
      <c r="A351" s="79"/>
      <c r="B351" s="79"/>
      <c r="C351" s="79"/>
      <c r="D351" s="79"/>
      <c r="E351" s="79"/>
      <c r="F351" s="79"/>
      <c r="G351" s="79"/>
      <c r="H351" s="79"/>
      <c r="I351" s="79"/>
      <c r="J351" s="130"/>
      <c r="K351" s="130"/>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row>
    <row r="352" spans="1:34" ht="15.75" customHeight="1">
      <c r="A352" s="79"/>
      <c r="B352" s="79"/>
      <c r="C352" s="79"/>
      <c r="D352" s="79"/>
      <c r="E352" s="79"/>
      <c r="F352" s="79"/>
      <c r="G352" s="79"/>
      <c r="H352" s="79"/>
      <c r="I352" s="79"/>
      <c r="J352" s="130"/>
      <c r="K352" s="130"/>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row>
    <row r="353" spans="1:34" ht="15.75" customHeight="1">
      <c r="A353" s="79"/>
      <c r="B353" s="79"/>
      <c r="C353" s="79"/>
      <c r="D353" s="79"/>
      <c r="E353" s="79"/>
      <c r="F353" s="79"/>
      <c r="G353" s="79"/>
      <c r="H353" s="79"/>
      <c r="I353" s="79"/>
      <c r="J353" s="130"/>
      <c r="K353" s="130"/>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row>
    <row r="354" spans="1:34" ht="15.75" customHeight="1">
      <c r="A354" s="79"/>
      <c r="B354" s="79"/>
      <c r="C354" s="79"/>
      <c r="D354" s="79"/>
      <c r="E354" s="79"/>
      <c r="F354" s="79"/>
      <c r="G354" s="79"/>
      <c r="H354" s="79"/>
      <c r="I354" s="79"/>
      <c r="J354" s="130"/>
      <c r="K354" s="130"/>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row>
    <row r="355" spans="1:34" ht="15.75" customHeight="1">
      <c r="A355" s="79"/>
      <c r="B355" s="79"/>
      <c r="C355" s="79"/>
      <c r="D355" s="79"/>
      <c r="E355" s="79"/>
      <c r="F355" s="79"/>
      <c r="G355" s="79"/>
      <c r="H355" s="79"/>
      <c r="I355" s="79"/>
      <c r="J355" s="130"/>
      <c r="K355" s="130"/>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row>
    <row r="356" spans="1:34" ht="15.75" customHeight="1">
      <c r="A356" s="79"/>
      <c r="B356" s="79"/>
      <c r="C356" s="79"/>
      <c r="D356" s="79"/>
      <c r="E356" s="79"/>
      <c r="F356" s="79"/>
      <c r="G356" s="79"/>
      <c r="H356" s="79"/>
      <c r="I356" s="79"/>
      <c r="J356" s="130"/>
      <c r="K356" s="130"/>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row>
    <row r="357" spans="1:34" ht="15.75" customHeight="1">
      <c r="A357" s="79"/>
      <c r="B357" s="79"/>
      <c r="C357" s="79"/>
      <c r="D357" s="79"/>
      <c r="E357" s="79"/>
      <c r="F357" s="79"/>
      <c r="G357" s="79"/>
      <c r="H357" s="79"/>
      <c r="I357" s="79"/>
      <c r="J357" s="130"/>
      <c r="K357" s="130"/>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row>
    <row r="358" spans="1:34" ht="15.75" customHeight="1">
      <c r="A358" s="79"/>
      <c r="B358" s="79"/>
      <c r="C358" s="79"/>
      <c r="D358" s="79"/>
      <c r="E358" s="79"/>
      <c r="F358" s="79"/>
      <c r="G358" s="79"/>
      <c r="H358" s="79"/>
      <c r="I358" s="79"/>
      <c r="J358" s="130"/>
      <c r="K358" s="130"/>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row>
    <row r="359" spans="1:34" ht="15.75" customHeight="1">
      <c r="A359" s="79"/>
      <c r="B359" s="79"/>
      <c r="C359" s="79"/>
      <c r="D359" s="79"/>
      <c r="E359" s="79"/>
      <c r="F359" s="79"/>
      <c r="G359" s="79"/>
      <c r="H359" s="79"/>
      <c r="I359" s="79"/>
      <c r="J359" s="130"/>
      <c r="K359" s="130"/>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row>
    <row r="360" spans="1:34" ht="15.75" customHeight="1">
      <c r="A360" s="79"/>
      <c r="B360" s="79"/>
      <c r="C360" s="79"/>
      <c r="D360" s="79"/>
      <c r="E360" s="79"/>
      <c r="F360" s="79"/>
      <c r="G360" s="79"/>
      <c r="H360" s="79"/>
      <c r="I360" s="79"/>
      <c r="J360" s="130"/>
      <c r="K360" s="130"/>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row>
    <row r="361" spans="1:34" ht="15.75" customHeight="1">
      <c r="A361" s="79"/>
      <c r="B361" s="79"/>
      <c r="C361" s="79"/>
      <c r="D361" s="79"/>
      <c r="E361" s="79"/>
      <c r="F361" s="79"/>
      <c r="G361" s="79"/>
      <c r="H361" s="79"/>
      <c r="I361" s="79"/>
      <c r="J361" s="130"/>
      <c r="K361" s="130"/>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row>
    <row r="362" spans="1:34" ht="15.75" customHeight="1">
      <c r="A362" s="79"/>
      <c r="B362" s="79"/>
      <c r="C362" s="79"/>
      <c r="D362" s="79"/>
      <c r="E362" s="79"/>
      <c r="F362" s="79"/>
      <c r="G362" s="79"/>
      <c r="H362" s="79"/>
      <c r="I362" s="79"/>
      <c r="J362" s="130"/>
      <c r="K362" s="130"/>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row>
    <row r="363" spans="1:34" ht="15.75" customHeight="1">
      <c r="A363" s="79"/>
      <c r="B363" s="79"/>
      <c r="C363" s="79"/>
      <c r="D363" s="79"/>
      <c r="E363" s="79"/>
      <c r="F363" s="79"/>
      <c r="G363" s="79"/>
      <c r="H363" s="79"/>
      <c r="I363" s="79"/>
      <c r="J363" s="130"/>
      <c r="K363" s="130"/>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row>
    <row r="364" spans="1:34" ht="15.75" customHeight="1">
      <c r="A364" s="79"/>
      <c r="B364" s="79"/>
      <c r="C364" s="79"/>
      <c r="D364" s="79"/>
      <c r="E364" s="79"/>
      <c r="F364" s="79"/>
      <c r="G364" s="79"/>
      <c r="H364" s="79"/>
      <c r="I364" s="79"/>
      <c r="J364" s="130"/>
      <c r="K364" s="130"/>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row>
    <row r="365" spans="1:34" ht="15.75" customHeight="1">
      <c r="A365" s="79"/>
      <c r="B365" s="79"/>
      <c r="C365" s="79"/>
      <c r="D365" s="79"/>
      <c r="E365" s="79"/>
      <c r="F365" s="79"/>
      <c r="G365" s="79"/>
      <c r="H365" s="79"/>
      <c r="I365" s="79"/>
      <c r="J365" s="130"/>
      <c r="K365" s="130"/>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row>
    <row r="366" spans="1:34" ht="15.75" customHeight="1">
      <c r="A366" s="79"/>
      <c r="B366" s="79"/>
      <c r="C366" s="79"/>
      <c r="D366" s="79"/>
      <c r="E366" s="79"/>
      <c r="F366" s="79"/>
      <c r="G366" s="79"/>
      <c r="H366" s="79"/>
      <c r="I366" s="79"/>
      <c r="J366" s="130"/>
      <c r="K366" s="130"/>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row>
    <row r="367" spans="1:34" ht="15.75" customHeight="1">
      <c r="A367" s="79"/>
      <c r="B367" s="79"/>
      <c r="C367" s="79"/>
      <c r="D367" s="79"/>
      <c r="E367" s="79"/>
      <c r="F367" s="79"/>
      <c r="G367" s="79"/>
      <c r="H367" s="79"/>
      <c r="I367" s="79"/>
      <c r="J367" s="130"/>
      <c r="K367" s="130"/>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row>
    <row r="368" spans="1:34" ht="15.75" customHeight="1">
      <c r="A368" s="79"/>
      <c r="B368" s="79"/>
      <c r="C368" s="79"/>
      <c r="D368" s="79"/>
      <c r="E368" s="79"/>
      <c r="F368" s="79"/>
      <c r="G368" s="79"/>
      <c r="H368" s="79"/>
      <c r="I368" s="79"/>
      <c r="J368" s="130"/>
      <c r="K368" s="130"/>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row>
    <row r="369" spans="1:34" ht="15.75" customHeight="1">
      <c r="A369" s="79"/>
      <c r="B369" s="79"/>
      <c r="C369" s="79"/>
      <c r="D369" s="79"/>
      <c r="E369" s="79"/>
      <c r="F369" s="79"/>
      <c r="G369" s="79"/>
      <c r="H369" s="79"/>
      <c r="I369" s="79"/>
      <c r="J369" s="130"/>
      <c r="K369" s="130"/>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row>
    <row r="370" spans="1:34" ht="15.75" customHeight="1">
      <c r="A370" s="79"/>
      <c r="B370" s="79"/>
      <c r="C370" s="79"/>
      <c r="D370" s="79"/>
      <c r="E370" s="79"/>
      <c r="F370" s="79"/>
      <c r="G370" s="79"/>
      <c r="H370" s="79"/>
      <c r="I370" s="79"/>
      <c r="J370" s="130"/>
      <c r="K370" s="130"/>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row>
    <row r="371" spans="1:34" ht="15.75" customHeight="1">
      <c r="A371" s="79"/>
      <c r="B371" s="79"/>
      <c r="C371" s="79"/>
      <c r="D371" s="79"/>
      <c r="E371" s="79"/>
      <c r="F371" s="79"/>
      <c r="G371" s="79"/>
      <c r="H371" s="79"/>
      <c r="I371" s="79"/>
      <c r="J371" s="130"/>
      <c r="K371" s="130"/>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row>
    <row r="372" spans="1:34" ht="15.75" customHeight="1">
      <c r="A372" s="79"/>
      <c r="B372" s="79"/>
      <c r="C372" s="79"/>
      <c r="D372" s="79"/>
      <c r="E372" s="79"/>
      <c r="F372" s="79"/>
      <c r="G372" s="79"/>
      <c r="H372" s="79"/>
      <c r="I372" s="79"/>
      <c r="J372" s="130"/>
      <c r="K372" s="130"/>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row>
    <row r="373" spans="1:34" ht="15.75" customHeight="1">
      <c r="A373" s="79"/>
      <c r="B373" s="79"/>
      <c r="C373" s="79"/>
      <c r="D373" s="79"/>
      <c r="E373" s="79"/>
      <c r="F373" s="79"/>
      <c r="G373" s="79"/>
      <c r="H373" s="79"/>
      <c r="I373" s="79"/>
      <c r="J373" s="130"/>
      <c r="K373" s="130"/>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row>
    <row r="374" spans="1:34" ht="15.75" customHeight="1">
      <c r="A374" s="79"/>
      <c r="B374" s="79"/>
      <c r="C374" s="79"/>
      <c r="D374" s="79"/>
      <c r="E374" s="79"/>
      <c r="F374" s="79"/>
      <c r="G374" s="79"/>
      <c r="H374" s="79"/>
      <c r="I374" s="79"/>
      <c r="J374" s="130"/>
      <c r="K374" s="130"/>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row>
    <row r="375" spans="1:34" ht="15.75" customHeight="1">
      <c r="A375" s="79"/>
      <c r="B375" s="79"/>
      <c r="C375" s="79"/>
      <c r="D375" s="79"/>
      <c r="E375" s="79"/>
      <c r="F375" s="79"/>
      <c r="G375" s="79"/>
      <c r="H375" s="79"/>
      <c r="I375" s="79"/>
      <c r="J375" s="130"/>
      <c r="K375" s="130"/>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row>
    <row r="376" spans="1:34" ht="15.75" customHeight="1">
      <c r="A376" s="79"/>
      <c r="B376" s="79"/>
      <c r="C376" s="79"/>
      <c r="D376" s="79"/>
      <c r="E376" s="79"/>
      <c r="F376" s="79"/>
      <c r="G376" s="79"/>
      <c r="H376" s="79"/>
      <c r="I376" s="79"/>
      <c r="J376" s="130"/>
      <c r="K376" s="130"/>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row>
    <row r="377" spans="1:34" ht="15.75" customHeight="1">
      <c r="A377" s="79"/>
      <c r="B377" s="79"/>
      <c r="C377" s="79"/>
      <c r="D377" s="79"/>
      <c r="E377" s="79"/>
      <c r="F377" s="79"/>
      <c r="G377" s="79"/>
      <c r="H377" s="79"/>
      <c r="I377" s="79"/>
      <c r="J377" s="130"/>
      <c r="K377" s="130"/>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row>
    <row r="378" spans="1:34" ht="15.75" customHeight="1">
      <c r="A378" s="79"/>
      <c r="B378" s="79"/>
      <c r="C378" s="79"/>
      <c r="D378" s="79"/>
      <c r="E378" s="79"/>
      <c r="F378" s="79"/>
      <c r="G378" s="79"/>
      <c r="H378" s="79"/>
      <c r="I378" s="79"/>
      <c r="J378" s="130"/>
      <c r="K378" s="130"/>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row>
    <row r="379" spans="1:34" ht="15.75" customHeight="1">
      <c r="A379" s="79"/>
      <c r="B379" s="79"/>
      <c r="C379" s="79"/>
      <c r="D379" s="79"/>
      <c r="E379" s="79"/>
      <c r="F379" s="79"/>
      <c r="G379" s="79"/>
      <c r="H379" s="79"/>
      <c r="I379" s="79"/>
      <c r="J379" s="130"/>
      <c r="K379" s="130"/>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row>
    <row r="380" spans="1:34" ht="15.75" customHeight="1">
      <c r="A380" s="79"/>
      <c r="B380" s="79"/>
      <c r="C380" s="79"/>
      <c r="D380" s="79"/>
      <c r="E380" s="79"/>
      <c r="F380" s="79"/>
      <c r="G380" s="79"/>
      <c r="H380" s="79"/>
      <c r="I380" s="79"/>
      <c r="J380" s="130"/>
      <c r="K380" s="130"/>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row>
    <row r="381" spans="1:34" ht="15.75" customHeight="1">
      <c r="A381" s="79"/>
      <c r="B381" s="79"/>
      <c r="C381" s="79"/>
      <c r="D381" s="79"/>
      <c r="E381" s="79"/>
      <c r="F381" s="79"/>
      <c r="G381" s="79"/>
      <c r="H381" s="79"/>
      <c r="I381" s="79"/>
      <c r="J381" s="130"/>
      <c r="K381" s="130"/>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row>
    <row r="382" spans="1:34" ht="15.75" customHeight="1">
      <c r="A382" s="79"/>
      <c r="B382" s="79"/>
      <c r="C382" s="79"/>
      <c r="D382" s="79"/>
      <c r="E382" s="79"/>
      <c r="F382" s="79"/>
      <c r="G382" s="79"/>
      <c r="H382" s="79"/>
      <c r="I382" s="79"/>
      <c r="J382" s="130"/>
      <c r="K382" s="130"/>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row>
    <row r="383" spans="1:34" ht="15.75" customHeight="1">
      <c r="A383" s="79"/>
      <c r="B383" s="79"/>
      <c r="C383" s="79"/>
      <c r="D383" s="79"/>
      <c r="E383" s="79"/>
      <c r="F383" s="79"/>
      <c r="G383" s="79"/>
      <c r="H383" s="79"/>
      <c r="I383" s="79"/>
      <c r="J383" s="130"/>
      <c r="K383" s="130"/>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row>
    <row r="384" spans="1:34" ht="15.75" customHeight="1">
      <c r="A384" s="79"/>
      <c r="B384" s="79"/>
      <c r="C384" s="79"/>
      <c r="D384" s="79"/>
      <c r="E384" s="79"/>
      <c r="F384" s="79"/>
      <c r="G384" s="79"/>
      <c r="H384" s="79"/>
      <c r="I384" s="79"/>
      <c r="J384" s="130"/>
      <c r="K384" s="130"/>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row>
    <row r="385" spans="1:34" ht="15.75" customHeight="1">
      <c r="A385" s="79"/>
      <c r="B385" s="79"/>
      <c r="C385" s="79"/>
      <c r="D385" s="79"/>
      <c r="E385" s="79"/>
      <c r="F385" s="79"/>
      <c r="G385" s="79"/>
      <c r="H385" s="79"/>
      <c r="I385" s="79"/>
      <c r="J385" s="130"/>
      <c r="K385" s="130"/>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row>
    <row r="386" spans="1:34" ht="15.75" customHeight="1">
      <c r="A386" s="79"/>
      <c r="B386" s="79"/>
      <c r="C386" s="79"/>
      <c r="D386" s="79"/>
      <c r="E386" s="79"/>
      <c r="F386" s="79"/>
      <c r="G386" s="79"/>
      <c r="H386" s="79"/>
      <c r="I386" s="79"/>
      <c r="J386" s="130"/>
      <c r="K386" s="130"/>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row>
    <row r="387" spans="1:34" ht="15.75" customHeight="1">
      <c r="A387" s="79"/>
      <c r="B387" s="79"/>
      <c r="C387" s="79"/>
      <c r="D387" s="79"/>
      <c r="E387" s="79"/>
      <c r="F387" s="79"/>
      <c r="G387" s="79"/>
      <c r="H387" s="79"/>
      <c r="I387" s="79"/>
      <c r="J387" s="130"/>
      <c r="K387" s="130"/>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row>
    <row r="388" spans="1:34" ht="15.75" customHeight="1">
      <c r="A388" s="79"/>
      <c r="B388" s="79"/>
      <c r="C388" s="79"/>
      <c r="D388" s="79"/>
      <c r="E388" s="79"/>
      <c r="F388" s="79"/>
      <c r="G388" s="79"/>
      <c r="H388" s="79"/>
      <c r="I388" s="79"/>
      <c r="J388" s="130"/>
      <c r="K388" s="130"/>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row>
    <row r="389" spans="1:34" ht="15.75" customHeight="1">
      <c r="A389" s="79"/>
      <c r="B389" s="79"/>
      <c r="C389" s="79"/>
      <c r="D389" s="79"/>
      <c r="E389" s="79"/>
      <c r="F389" s="79"/>
      <c r="G389" s="79"/>
      <c r="H389" s="79"/>
      <c r="I389" s="79"/>
      <c r="J389" s="130"/>
      <c r="K389" s="130"/>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row>
    <row r="390" spans="1:34" ht="15.75" customHeight="1">
      <c r="A390" s="79"/>
      <c r="B390" s="79"/>
      <c r="C390" s="79"/>
      <c r="D390" s="79"/>
      <c r="E390" s="79"/>
      <c r="F390" s="79"/>
      <c r="G390" s="79"/>
      <c r="H390" s="79"/>
      <c r="I390" s="79"/>
      <c r="J390" s="130"/>
      <c r="K390" s="130"/>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row>
    <row r="391" spans="1:34" ht="15.75" customHeight="1">
      <c r="A391" s="79"/>
      <c r="B391" s="79"/>
      <c r="C391" s="79"/>
      <c r="D391" s="79"/>
      <c r="E391" s="79"/>
      <c r="F391" s="79"/>
      <c r="G391" s="79"/>
      <c r="H391" s="79"/>
      <c r="I391" s="79"/>
      <c r="J391" s="130"/>
      <c r="K391" s="130"/>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row>
    <row r="392" spans="1:34" ht="15.75" customHeight="1">
      <c r="A392" s="79"/>
      <c r="B392" s="79"/>
      <c r="C392" s="79"/>
      <c r="D392" s="79"/>
      <c r="E392" s="79"/>
      <c r="F392" s="79"/>
      <c r="G392" s="79"/>
      <c r="H392" s="79"/>
      <c r="I392" s="79"/>
      <c r="J392" s="130"/>
      <c r="K392" s="130"/>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row>
    <row r="393" spans="1:34" ht="15.75" customHeight="1">
      <c r="A393" s="79"/>
      <c r="B393" s="79"/>
      <c r="C393" s="79"/>
      <c r="D393" s="79"/>
      <c r="E393" s="79"/>
      <c r="F393" s="79"/>
      <c r="G393" s="79"/>
      <c r="H393" s="79"/>
      <c r="I393" s="79"/>
      <c r="J393" s="130"/>
      <c r="K393" s="130"/>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row>
    <row r="394" spans="1:34" ht="15.75" customHeight="1">
      <c r="A394" s="79"/>
      <c r="B394" s="79"/>
      <c r="C394" s="79"/>
      <c r="D394" s="79"/>
      <c r="E394" s="79"/>
      <c r="F394" s="79"/>
      <c r="G394" s="79"/>
      <c r="H394" s="79"/>
      <c r="I394" s="79"/>
      <c r="J394" s="130"/>
      <c r="K394" s="130"/>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row>
    <row r="395" spans="1:34" ht="15.75" customHeight="1">
      <c r="A395" s="79"/>
      <c r="B395" s="79"/>
      <c r="C395" s="79"/>
      <c r="D395" s="79"/>
      <c r="E395" s="79"/>
      <c r="F395" s="79"/>
      <c r="G395" s="79"/>
      <c r="H395" s="79"/>
      <c r="I395" s="79"/>
      <c r="J395" s="130"/>
      <c r="K395" s="130"/>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row>
    <row r="396" spans="1:34" ht="15.75" customHeight="1">
      <c r="A396" s="79"/>
      <c r="B396" s="79"/>
      <c r="C396" s="79"/>
      <c r="D396" s="79"/>
      <c r="E396" s="79"/>
      <c r="F396" s="79"/>
      <c r="G396" s="79"/>
      <c r="H396" s="79"/>
      <c r="I396" s="79"/>
      <c r="J396" s="130"/>
      <c r="K396" s="130"/>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row>
    <row r="397" spans="1:34" ht="15.75" customHeight="1">
      <c r="A397" s="79"/>
      <c r="B397" s="79"/>
      <c r="C397" s="79"/>
      <c r="D397" s="79"/>
      <c r="E397" s="79"/>
      <c r="F397" s="79"/>
      <c r="G397" s="79"/>
      <c r="H397" s="79"/>
      <c r="I397" s="79"/>
      <c r="J397" s="130"/>
      <c r="K397" s="130"/>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row>
    <row r="398" spans="1:34" ht="15.75" customHeight="1">
      <c r="A398" s="79"/>
      <c r="B398" s="79"/>
      <c r="C398" s="79"/>
      <c r="D398" s="79"/>
      <c r="E398" s="79"/>
      <c r="F398" s="79"/>
      <c r="G398" s="79"/>
      <c r="H398" s="79"/>
      <c r="I398" s="79"/>
      <c r="J398" s="130"/>
      <c r="K398" s="130"/>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row>
    <row r="399" spans="1:34" ht="15.75" customHeight="1">
      <c r="A399" s="79"/>
      <c r="B399" s="79"/>
      <c r="C399" s="79"/>
      <c r="D399" s="79"/>
      <c r="E399" s="79"/>
      <c r="F399" s="79"/>
      <c r="G399" s="79"/>
      <c r="H399" s="79"/>
      <c r="I399" s="79"/>
      <c r="J399" s="130"/>
      <c r="K399" s="130"/>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row>
    <row r="400" spans="1:34" ht="15.75" customHeight="1">
      <c r="A400" s="79"/>
      <c r="B400" s="79"/>
      <c r="C400" s="79"/>
      <c r="D400" s="79"/>
      <c r="E400" s="79"/>
      <c r="F400" s="79"/>
      <c r="G400" s="79"/>
      <c r="H400" s="79"/>
      <c r="I400" s="79"/>
      <c r="J400" s="130"/>
      <c r="K400" s="130"/>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row>
    <row r="401" spans="1:34" ht="15.75" customHeight="1">
      <c r="A401" s="79"/>
      <c r="B401" s="79"/>
      <c r="C401" s="79"/>
      <c r="D401" s="79"/>
      <c r="E401" s="79"/>
      <c r="F401" s="79"/>
      <c r="G401" s="79"/>
      <c r="H401" s="79"/>
      <c r="I401" s="79"/>
      <c r="J401" s="130"/>
      <c r="K401" s="130"/>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row>
    <row r="402" spans="1:34" ht="15.75" customHeight="1">
      <c r="A402" s="79"/>
      <c r="B402" s="79"/>
      <c r="C402" s="79"/>
      <c r="D402" s="79"/>
      <c r="E402" s="79"/>
      <c r="F402" s="79"/>
      <c r="G402" s="79"/>
      <c r="H402" s="79"/>
      <c r="I402" s="79"/>
      <c r="J402" s="130"/>
      <c r="K402" s="130"/>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row>
    <row r="403" spans="1:34" ht="15.75" customHeight="1">
      <c r="A403" s="79"/>
      <c r="B403" s="79"/>
      <c r="C403" s="79"/>
      <c r="D403" s="79"/>
      <c r="E403" s="79"/>
      <c r="F403" s="79"/>
      <c r="G403" s="79"/>
      <c r="H403" s="79"/>
      <c r="I403" s="79"/>
      <c r="J403" s="130"/>
      <c r="K403" s="130"/>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row>
    <row r="404" spans="1:34" ht="15.75" customHeight="1">
      <c r="A404" s="79"/>
      <c r="B404" s="79"/>
      <c r="C404" s="79"/>
      <c r="D404" s="79"/>
      <c r="E404" s="79"/>
      <c r="F404" s="79"/>
      <c r="G404" s="79"/>
      <c r="H404" s="79"/>
      <c r="I404" s="79"/>
      <c r="J404" s="130"/>
      <c r="K404" s="130"/>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row>
    <row r="405" spans="1:34" ht="15.75" customHeight="1">
      <c r="A405" s="79"/>
      <c r="B405" s="79"/>
      <c r="C405" s="79"/>
      <c r="D405" s="79"/>
      <c r="E405" s="79"/>
      <c r="F405" s="79"/>
      <c r="G405" s="79"/>
      <c r="H405" s="79"/>
      <c r="I405" s="79"/>
      <c r="J405" s="130"/>
      <c r="K405" s="130"/>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row>
    <row r="406" spans="1:34" ht="15.75" customHeight="1">
      <c r="A406" s="79"/>
      <c r="B406" s="79"/>
      <c r="C406" s="79"/>
      <c r="D406" s="79"/>
      <c r="E406" s="79"/>
      <c r="F406" s="79"/>
      <c r="G406" s="79"/>
      <c r="H406" s="79"/>
      <c r="I406" s="79"/>
      <c r="J406" s="130"/>
      <c r="K406" s="130"/>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row>
    <row r="407" spans="1:34" ht="15.75" customHeight="1">
      <c r="A407" s="79"/>
      <c r="B407" s="79"/>
      <c r="C407" s="79"/>
      <c r="D407" s="79"/>
      <c r="E407" s="79"/>
      <c r="F407" s="79"/>
      <c r="G407" s="79"/>
      <c r="H407" s="79"/>
      <c r="I407" s="79"/>
      <c r="J407" s="130"/>
      <c r="K407" s="130"/>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row>
    <row r="408" spans="1:34" ht="15.75" customHeight="1">
      <c r="A408" s="79"/>
      <c r="B408" s="79"/>
      <c r="C408" s="79"/>
      <c r="D408" s="79"/>
      <c r="E408" s="79"/>
      <c r="F408" s="79"/>
      <c r="G408" s="79"/>
      <c r="H408" s="79"/>
      <c r="I408" s="79"/>
      <c r="J408" s="130"/>
      <c r="K408" s="130"/>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row>
    <row r="409" spans="1:34" ht="15.75" customHeight="1">
      <c r="A409" s="79"/>
      <c r="B409" s="79"/>
      <c r="C409" s="79"/>
      <c r="D409" s="79"/>
      <c r="E409" s="79"/>
      <c r="F409" s="79"/>
      <c r="G409" s="79"/>
      <c r="H409" s="79"/>
      <c r="I409" s="79"/>
      <c r="J409" s="130"/>
      <c r="K409" s="130"/>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row>
    <row r="410" spans="1:34" ht="15.75" customHeight="1">
      <c r="A410" s="79"/>
      <c r="B410" s="79"/>
      <c r="C410" s="79"/>
      <c r="D410" s="79"/>
      <c r="E410" s="79"/>
      <c r="F410" s="79"/>
      <c r="G410" s="79"/>
      <c r="H410" s="79"/>
      <c r="I410" s="79"/>
      <c r="J410" s="130"/>
      <c r="K410" s="130"/>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row>
    <row r="411" spans="1:34" ht="15.75" customHeight="1">
      <c r="A411" s="79"/>
      <c r="B411" s="79"/>
      <c r="C411" s="79"/>
      <c r="D411" s="79"/>
      <c r="E411" s="79"/>
      <c r="F411" s="79"/>
      <c r="G411" s="79"/>
      <c r="H411" s="79"/>
      <c r="I411" s="79"/>
      <c r="J411" s="130"/>
      <c r="K411" s="130"/>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row>
    <row r="412" spans="1:34" ht="15.75" customHeight="1">
      <c r="A412" s="79"/>
      <c r="B412" s="79"/>
      <c r="C412" s="79"/>
      <c r="D412" s="79"/>
      <c r="E412" s="79"/>
      <c r="F412" s="79"/>
      <c r="G412" s="79"/>
      <c r="H412" s="79"/>
      <c r="I412" s="79"/>
      <c r="J412" s="130"/>
      <c r="K412" s="130"/>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row>
    <row r="413" spans="1:34" ht="15.75" customHeight="1">
      <c r="A413" s="79"/>
      <c r="B413" s="79"/>
      <c r="C413" s="79"/>
      <c r="D413" s="79"/>
      <c r="E413" s="79"/>
      <c r="F413" s="79"/>
      <c r="G413" s="79"/>
      <c r="H413" s="79"/>
      <c r="I413" s="79"/>
      <c r="J413" s="130"/>
      <c r="K413" s="130"/>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row>
    <row r="414" spans="1:34" ht="15.75" customHeight="1">
      <c r="A414" s="79"/>
      <c r="B414" s="79"/>
      <c r="C414" s="79"/>
      <c r="D414" s="79"/>
      <c r="E414" s="79"/>
      <c r="F414" s="79"/>
      <c r="G414" s="79"/>
      <c r="H414" s="79"/>
      <c r="I414" s="79"/>
      <c r="J414" s="130"/>
      <c r="K414" s="130"/>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row>
    <row r="415" spans="1:34" ht="15.75" customHeight="1">
      <c r="A415" s="79"/>
      <c r="B415" s="79"/>
      <c r="C415" s="79"/>
      <c r="D415" s="79"/>
      <c r="E415" s="79"/>
      <c r="F415" s="79"/>
      <c r="G415" s="79"/>
      <c r="H415" s="79"/>
      <c r="I415" s="79"/>
      <c r="J415" s="130"/>
      <c r="K415" s="130"/>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row>
    <row r="416" spans="1:34" ht="15.75" customHeight="1">
      <c r="A416" s="79"/>
      <c r="B416" s="79"/>
      <c r="C416" s="79"/>
      <c r="D416" s="79"/>
      <c r="E416" s="79"/>
      <c r="F416" s="79"/>
      <c r="G416" s="79"/>
      <c r="H416" s="79"/>
      <c r="I416" s="79"/>
      <c r="J416" s="130"/>
      <c r="K416" s="130"/>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row>
    <row r="417" spans="1:34" ht="15.75" customHeight="1">
      <c r="A417" s="79"/>
      <c r="B417" s="79"/>
      <c r="C417" s="79"/>
      <c r="D417" s="79"/>
      <c r="E417" s="79"/>
      <c r="F417" s="79"/>
      <c r="G417" s="79"/>
      <c r="H417" s="79"/>
      <c r="I417" s="79"/>
      <c r="J417" s="130"/>
      <c r="K417" s="130"/>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row>
    <row r="418" spans="1:34" ht="15.75" customHeight="1">
      <c r="A418" s="79"/>
      <c r="B418" s="79"/>
      <c r="C418" s="79"/>
      <c r="D418" s="79"/>
      <c r="E418" s="79"/>
      <c r="F418" s="79"/>
      <c r="G418" s="79"/>
      <c r="H418" s="79"/>
      <c r="I418" s="79"/>
      <c r="J418" s="130"/>
      <c r="K418" s="130"/>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row>
    <row r="419" spans="1:34" ht="15.75" customHeight="1">
      <c r="A419" s="79"/>
      <c r="B419" s="79"/>
      <c r="C419" s="79"/>
      <c r="D419" s="79"/>
      <c r="E419" s="79"/>
      <c r="F419" s="79"/>
      <c r="G419" s="79"/>
      <c r="H419" s="79"/>
      <c r="I419" s="79"/>
      <c r="J419" s="130"/>
      <c r="K419" s="130"/>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row>
    <row r="420" spans="1:34" ht="15.75" customHeight="1">
      <c r="A420" s="79"/>
      <c r="B420" s="79"/>
      <c r="C420" s="79"/>
      <c r="D420" s="79"/>
      <c r="E420" s="79"/>
      <c r="F420" s="79"/>
      <c r="G420" s="79"/>
      <c r="H420" s="79"/>
      <c r="I420" s="79"/>
      <c r="J420" s="130"/>
      <c r="K420" s="130"/>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row>
    <row r="421" spans="1:34" ht="15.75" customHeight="1">
      <c r="A421" s="79"/>
      <c r="B421" s="79"/>
      <c r="C421" s="79"/>
      <c r="D421" s="79"/>
      <c r="E421" s="79"/>
      <c r="F421" s="79"/>
      <c r="G421" s="79"/>
      <c r="H421" s="79"/>
      <c r="I421" s="79"/>
      <c r="J421" s="130"/>
      <c r="K421" s="130"/>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row>
    <row r="422" spans="1:34" ht="15.75" customHeight="1">
      <c r="A422" s="79"/>
      <c r="B422" s="79"/>
      <c r="C422" s="79"/>
      <c r="D422" s="79"/>
      <c r="E422" s="79"/>
      <c r="F422" s="79"/>
      <c r="G422" s="79"/>
      <c r="H422" s="79"/>
      <c r="I422" s="79"/>
      <c r="J422" s="130"/>
      <c r="K422" s="130"/>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row>
    <row r="423" spans="1:34" ht="15.75" customHeight="1">
      <c r="A423" s="79"/>
      <c r="B423" s="79"/>
      <c r="C423" s="79"/>
      <c r="D423" s="79"/>
      <c r="E423" s="79"/>
      <c r="F423" s="79"/>
      <c r="G423" s="79"/>
      <c r="H423" s="79"/>
      <c r="I423" s="79"/>
      <c r="J423" s="130"/>
      <c r="K423" s="130"/>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row>
    <row r="424" spans="1:34" ht="15.75" customHeight="1">
      <c r="A424" s="79"/>
      <c r="B424" s="79"/>
      <c r="C424" s="79"/>
      <c r="D424" s="79"/>
      <c r="E424" s="79"/>
      <c r="F424" s="79"/>
      <c r="G424" s="79"/>
      <c r="H424" s="79"/>
      <c r="I424" s="79"/>
      <c r="J424" s="130"/>
      <c r="K424" s="130"/>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row>
    <row r="425" spans="1:34" ht="15.75" customHeight="1">
      <c r="A425" s="79"/>
      <c r="B425" s="79"/>
      <c r="C425" s="79"/>
      <c r="D425" s="79"/>
      <c r="E425" s="79"/>
      <c r="F425" s="79"/>
      <c r="G425" s="79"/>
      <c r="H425" s="79"/>
      <c r="I425" s="79"/>
      <c r="J425" s="130"/>
      <c r="K425" s="130"/>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row>
    <row r="426" spans="1:34" ht="15.75" customHeight="1">
      <c r="A426" s="79"/>
      <c r="B426" s="79"/>
      <c r="C426" s="79"/>
      <c r="D426" s="79"/>
      <c r="E426" s="79"/>
      <c r="F426" s="79"/>
      <c r="G426" s="79"/>
      <c r="H426" s="79"/>
      <c r="I426" s="79"/>
      <c r="J426" s="130"/>
      <c r="K426" s="130"/>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row>
    <row r="427" spans="1:34" ht="15.75" customHeight="1">
      <c r="A427" s="79"/>
      <c r="B427" s="79"/>
      <c r="C427" s="79"/>
      <c r="D427" s="79"/>
      <c r="E427" s="79"/>
      <c r="F427" s="79"/>
      <c r="G427" s="79"/>
      <c r="H427" s="79"/>
      <c r="I427" s="79"/>
      <c r="J427" s="130"/>
      <c r="K427" s="130"/>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row>
    <row r="428" spans="1:34" ht="15.75" customHeight="1">
      <c r="A428" s="79"/>
      <c r="B428" s="79"/>
      <c r="C428" s="79"/>
      <c r="D428" s="79"/>
      <c r="E428" s="79"/>
      <c r="F428" s="79"/>
      <c r="G428" s="79"/>
      <c r="H428" s="79"/>
      <c r="I428" s="79"/>
      <c r="J428" s="130"/>
      <c r="K428" s="130"/>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row>
    <row r="429" spans="1:34" ht="15.75" customHeight="1">
      <c r="A429" s="79"/>
      <c r="B429" s="79"/>
      <c r="C429" s="79"/>
      <c r="D429" s="79"/>
      <c r="E429" s="79"/>
      <c r="F429" s="79"/>
      <c r="G429" s="79"/>
      <c r="H429" s="79"/>
      <c r="I429" s="79"/>
      <c r="J429" s="130"/>
      <c r="K429" s="130"/>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row>
    <row r="430" spans="1:34" ht="15.75" customHeight="1">
      <c r="A430" s="79"/>
      <c r="B430" s="79"/>
      <c r="C430" s="79"/>
      <c r="D430" s="79"/>
      <c r="E430" s="79"/>
      <c r="F430" s="79"/>
      <c r="G430" s="79"/>
      <c r="H430" s="79"/>
      <c r="I430" s="79"/>
      <c r="J430" s="130"/>
      <c r="K430" s="130"/>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row>
    <row r="431" spans="1:34" ht="15.75" customHeight="1">
      <c r="A431" s="79"/>
      <c r="B431" s="79"/>
      <c r="C431" s="79"/>
      <c r="D431" s="79"/>
      <c r="E431" s="79"/>
      <c r="F431" s="79"/>
      <c r="G431" s="79"/>
      <c r="H431" s="79"/>
      <c r="I431" s="79"/>
      <c r="J431" s="130"/>
      <c r="K431" s="130"/>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row>
    <row r="432" spans="1:34" ht="15.75" customHeight="1">
      <c r="A432" s="79"/>
      <c r="B432" s="79"/>
      <c r="C432" s="79"/>
      <c r="D432" s="79"/>
      <c r="E432" s="79"/>
      <c r="F432" s="79"/>
      <c r="G432" s="79"/>
      <c r="H432" s="79"/>
      <c r="I432" s="79"/>
      <c r="J432" s="130"/>
      <c r="K432" s="130"/>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row>
    <row r="433" spans="1:34" ht="15.75" customHeight="1">
      <c r="A433" s="79"/>
      <c r="B433" s="79"/>
      <c r="C433" s="79"/>
      <c r="D433" s="79"/>
      <c r="E433" s="79"/>
      <c r="F433" s="79"/>
      <c r="G433" s="79"/>
      <c r="H433" s="79"/>
      <c r="I433" s="79"/>
      <c r="J433" s="130"/>
      <c r="K433" s="130"/>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row>
    <row r="434" spans="1:34" ht="15.75" customHeight="1">
      <c r="A434" s="79"/>
      <c r="B434" s="79"/>
      <c r="C434" s="79"/>
      <c r="D434" s="79"/>
      <c r="E434" s="79"/>
      <c r="F434" s="79"/>
      <c r="G434" s="79"/>
      <c r="H434" s="79"/>
      <c r="I434" s="79"/>
      <c r="J434" s="130"/>
      <c r="K434" s="130"/>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row>
    <row r="435" spans="1:34" ht="15.75" customHeight="1">
      <c r="A435" s="79"/>
      <c r="B435" s="79"/>
      <c r="C435" s="79"/>
      <c r="D435" s="79"/>
      <c r="E435" s="79"/>
      <c r="F435" s="79"/>
      <c r="G435" s="79"/>
      <c r="H435" s="79"/>
      <c r="I435" s="79"/>
      <c r="J435" s="130"/>
      <c r="K435" s="130"/>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row>
    <row r="436" spans="1:34" ht="15.75" customHeight="1">
      <c r="A436" s="79"/>
      <c r="B436" s="79"/>
      <c r="C436" s="79"/>
      <c r="D436" s="79"/>
      <c r="E436" s="79"/>
      <c r="F436" s="79"/>
      <c r="G436" s="79"/>
      <c r="H436" s="79"/>
      <c r="I436" s="79"/>
      <c r="J436" s="130"/>
      <c r="K436" s="130"/>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row>
    <row r="437" spans="1:34" ht="15.75" customHeight="1">
      <c r="A437" s="79"/>
      <c r="B437" s="79"/>
      <c r="C437" s="79"/>
      <c r="D437" s="79"/>
      <c r="E437" s="79"/>
      <c r="F437" s="79"/>
      <c r="G437" s="79"/>
      <c r="H437" s="79"/>
      <c r="I437" s="79"/>
      <c r="J437" s="130"/>
      <c r="K437" s="130"/>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row>
    <row r="438" spans="1:34" ht="15.75" customHeight="1">
      <c r="A438" s="79"/>
      <c r="B438" s="79"/>
      <c r="C438" s="79"/>
      <c r="D438" s="79"/>
      <c r="E438" s="79"/>
      <c r="F438" s="79"/>
      <c r="G438" s="79"/>
      <c r="H438" s="79"/>
      <c r="I438" s="79"/>
      <c r="J438" s="130"/>
      <c r="K438" s="130"/>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row>
    <row r="439" spans="1:34" ht="15.75" customHeight="1">
      <c r="A439" s="79"/>
      <c r="B439" s="79"/>
      <c r="C439" s="79"/>
      <c r="D439" s="79"/>
      <c r="E439" s="79"/>
      <c r="F439" s="79"/>
      <c r="G439" s="79"/>
      <c r="H439" s="79"/>
      <c r="I439" s="79"/>
      <c r="J439" s="130"/>
      <c r="K439" s="130"/>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row>
    <row r="440" spans="1:34" ht="15.75" customHeight="1">
      <c r="A440" s="79"/>
      <c r="B440" s="79"/>
      <c r="C440" s="79"/>
      <c r="D440" s="79"/>
      <c r="E440" s="79"/>
      <c r="F440" s="79"/>
      <c r="G440" s="79"/>
      <c r="H440" s="79"/>
      <c r="I440" s="79"/>
      <c r="J440" s="130"/>
      <c r="K440" s="130"/>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row>
    <row r="441" spans="1:34" ht="15.75" customHeight="1">
      <c r="A441" s="79"/>
      <c r="B441" s="79"/>
      <c r="C441" s="79"/>
      <c r="D441" s="79"/>
      <c r="E441" s="79"/>
      <c r="F441" s="79"/>
      <c r="G441" s="79"/>
      <c r="H441" s="79"/>
      <c r="I441" s="79"/>
      <c r="J441" s="130"/>
      <c r="K441" s="130"/>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row>
    <row r="442" spans="1:34" ht="15.75" customHeight="1">
      <c r="A442" s="79"/>
      <c r="B442" s="79"/>
      <c r="C442" s="79"/>
      <c r="D442" s="79"/>
      <c r="E442" s="79"/>
      <c r="F442" s="79"/>
      <c r="G442" s="79"/>
      <c r="H442" s="79"/>
      <c r="I442" s="79"/>
      <c r="J442" s="130"/>
      <c r="K442" s="130"/>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row>
    <row r="443" spans="1:34" ht="15.75" customHeight="1">
      <c r="A443" s="79"/>
      <c r="B443" s="79"/>
      <c r="C443" s="79"/>
      <c r="D443" s="79"/>
      <c r="E443" s="79"/>
      <c r="F443" s="79"/>
      <c r="G443" s="79"/>
      <c r="H443" s="79"/>
      <c r="I443" s="79"/>
      <c r="J443" s="130"/>
      <c r="K443" s="130"/>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row>
    <row r="444" spans="1:34" ht="15.75" customHeight="1">
      <c r="A444" s="79"/>
      <c r="B444" s="79"/>
      <c r="C444" s="79"/>
      <c r="D444" s="79"/>
      <c r="E444" s="79"/>
      <c r="F444" s="79"/>
      <c r="G444" s="79"/>
      <c r="H444" s="79"/>
      <c r="I444" s="79"/>
      <c r="J444" s="130"/>
      <c r="K444" s="130"/>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row>
    <row r="445" spans="1:34" ht="15.75" customHeight="1">
      <c r="A445" s="79"/>
      <c r="B445" s="79"/>
      <c r="C445" s="79"/>
      <c r="D445" s="79"/>
      <c r="E445" s="79"/>
      <c r="F445" s="79"/>
      <c r="G445" s="79"/>
      <c r="H445" s="79"/>
      <c r="I445" s="79"/>
      <c r="J445" s="130"/>
      <c r="K445" s="130"/>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row>
    <row r="446" spans="1:34" ht="15.75" customHeight="1">
      <c r="A446" s="79"/>
      <c r="B446" s="79"/>
      <c r="C446" s="79"/>
      <c r="D446" s="79"/>
      <c r="E446" s="79"/>
      <c r="F446" s="79"/>
      <c r="G446" s="79"/>
      <c r="H446" s="79"/>
      <c r="I446" s="79"/>
      <c r="J446" s="130"/>
      <c r="K446" s="130"/>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row>
    <row r="447" spans="1:34" ht="15.75" customHeight="1">
      <c r="A447" s="79"/>
      <c r="B447" s="79"/>
      <c r="C447" s="79"/>
      <c r="D447" s="79"/>
      <c r="E447" s="79"/>
      <c r="F447" s="79"/>
      <c r="G447" s="79"/>
      <c r="H447" s="79"/>
      <c r="I447" s="79"/>
      <c r="J447" s="130"/>
      <c r="K447" s="130"/>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row>
    <row r="448" spans="1:34" ht="15.75" customHeight="1">
      <c r="A448" s="79"/>
      <c r="B448" s="79"/>
      <c r="C448" s="79"/>
      <c r="D448" s="79"/>
      <c r="E448" s="79"/>
      <c r="F448" s="79"/>
      <c r="G448" s="79"/>
      <c r="H448" s="79"/>
      <c r="I448" s="79"/>
      <c r="J448" s="130"/>
      <c r="K448" s="130"/>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row>
    <row r="449" spans="1:34" ht="15.75" customHeight="1">
      <c r="A449" s="79"/>
      <c r="B449" s="79"/>
      <c r="C449" s="79"/>
      <c r="D449" s="79"/>
      <c r="E449" s="79"/>
      <c r="F449" s="79"/>
      <c r="G449" s="79"/>
      <c r="H449" s="79"/>
      <c r="I449" s="79"/>
      <c r="J449" s="130"/>
      <c r="K449" s="130"/>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row>
    <row r="450" spans="1:34" ht="15.75" customHeight="1">
      <c r="A450" s="79"/>
      <c r="B450" s="79"/>
      <c r="C450" s="79"/>
      <c r="D450" s="79"/>
      <c r="E450" s="79"/>
      <c r="F450" s="79"/>
      <c r="G450" s="79"/>
      <c r="H450" s="79"/>
      <c r="I450" s="79"/>
      <c r="J450" s="130"/>
      <c r="K450" s="130"/>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row>
    <row r="451" spans="1:34" ht="15.75" customHeight="1">
      <c r="A451" s="79"/>
      <c r="B451" s="79"/>
      <c r="C451" s="79"/>
      <c r="D451" s="79"/>
      <c r="E451" s="79"/>
      <c r="F451" s="79"/>
      <c r="G451" s="79"/>
      <c r="H451" s="79"/>
      <c r="I451" s="79"/>
      <c r="J451" s="130"/>
      <c r="K451" s="130"/>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row>
    <row r="452" spans="1:34" ht="15.75" customHeight="1">
      <c r="A452" s="79"/>
      <c r="B452" s="79"/>
      <c r="C452" s="79"/>
      <c r="D452" s="79"/>
      <c r="E452" s="79"/>
      <c r="F452" s="79"/>
      <c r="G452" s="79"/>
      <c r="H452" s="79"/>
      <c r="I452" s="79"/>
      <c r="J452" s="130"/>
      <c r="K452" s="130"/>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row>
    <row r="453" spans="1:34" ht="15.75" customHeight="1">
      <c r="A453" s="79"/>
      <c r="B453" s="79"/>
      <c r="C453" s="79"/>
      <c r="D453" s="79"/>
      <c r="E453" s="79"/>
      <c r="F453" s="79"/>
      <c r="G453" s="79"/>
      <c r="H453" s="79"/>
      <c r="I453" s="79"/>
      <c r="J453" s="130"/>
      <c r="K453" s="130"/>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row>
    <row r="454" spans="1:34" ht="15.75" customHeight="1">
      <c r="A454" s="79"/>
      <c r="B454" s="79"/>
      <c r="C454" s="79"/>
      <c r="D454" s="79"/>
      <c r="E454" s="79"/>
      <c r="F454" s="79"/>
      <c r="G454" s="79"/>
      <c r="H454" s="79"/>
      <c r="I454" s="79"/>
      <c r="J454" s="130"/>
      <c r="K454" s="130"/>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row>
    <row r="455" spans="1:34" ht="15.75" customHeight="1">
      <c r="A455" s="79"/>
      <c r="B455" s="79"/>
      <c r="C455" s="79"/>
      <c r="D455" s="79"/>
      <c r="E455" s="79"/>
      <c r="F455" s="79"/>
      <c r="G455" s="79"/>
      <c r="H455" s="79"/>
      <c r="I455" s="79"/>
      <c r="J455" s="130"/>
      <c r="K455" s="130"/>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row>
    <row r="456" spans="1:34" ht="15.75" customHeight="1">
      <c r="A456" s="79"/>
      <c r="B456" s="79"/>
      <c r="C456" s="79"/>
      <c r="D456" s="79"/>
      <c r="E456" s="79"/>
      <c r="F456" s="79"/>
      <c r="G456" s="79"/>
      <c r="H456" s="79"/>
      <c r="I456" s="79"/>
      <c r="J456" s="130"/>
      <c r="K456" s="130"/>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row>
    <row r="457" spans="1:34" ht="15.75" customHeight="1">
      <c r="A457" s="79"/>
      <c r="B457" s="79"/>
      <c r="C457" s="79"/>
      <c r="D457" s="79"/>
      <c r="E457" s="79"/>
      <c r="F457" s="79"/>
      <c r="G457" s="79"/>
      <c r="H457" s="79"/>
      <c r="I457" s="79"/>
      <c r="J457" s="130"/>
      <c r="K457" s="130"/>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row>
    <row r="458" spans="1:34" ht="15.75" customHeight="1">
      <c r="A458" s="79"/>
      <c r="B458" s="79"/>
      <c r="C458" s="79"/>
      <c r="D458" s="79"/>
      <c r="E458" s="79"/>
      <c r="F458" s="79"/>
      <c r="G458" s="79"/>
      <c r="H458" s="79"/>
      <c r="I458" s="79"/>
      <c r="J458" s="130"/>
      <c r="K458" s="130"/>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row>
    <row r="459" spans="1:34" ht="15.75" customHeight="1">
      <c r="A459" s="79"/>
      <c r="B459" s="79"/>
      <c r="C459" s="79"/>
      <c r="D459" s="79"/>
      <c r="E459" s="79"/>
      <c r="F459" s="79"/>
      <c r="G459" s="79"/>
      <c r="H459" s="79"/>
      <c r="I459" s="79"/>
      <c r="J459" s="130"/>
      <c r="K459" s="130"/>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row>
    <row r="460" spans="1:34" ht="15.75" customHeight="1">
      <c r="A460" s="79"/>
      <c r="B460" s="79"/>
      <c r="C460" s="79"/>
      <c r="D460" s="79"/>
      <c r="E460" s="79"/>
      <c r="F460" s="79"/>
      <c r="G460" s="79"/>
      <c r="H460" s="79"/>
      <c r="I460" s="79"/>
      <c r="J460" s="130"/>
      <c r="K460" s="130"/>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row>
    <row r="461" spans="1:34" ht="15.75" customHeight="1">
      <c r="A461" s="79"/>
      <c r="B461" s="79"/>
      <c r="C461" s="79"/>
      <c r="D461" s="79"/>
      <c r="E461" s="79"/>
      <c r="F461" s="79"/>
      <c r="G461" s="79"/>
      <c r="H461" s="79"/>
      <c r="I461" s="79"/>
      <c r="J461" s="130"/>
      <c r="K461" s="130"/>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row>
    <row r="462" spans="1:34" ht="15.75" customHeight="1">
      <c r="A462" s="79"/>
      <c r="B462" s="79"/>
      <c r="C462" s="79"/>
      <c r="D462" s="79"/>
      <c r="E462" s="79"/>
      <c r="F462" s="79"/>
      <c r="G462" s="79"/>
      <c r="H462" s="79"/>
      <c r="I462" s="79"/>
      <c r="J462" s="130"/>
      <c r="K462" s="130"/>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row>
    <row r="463" spans="1:34" ht="15.75" customHeight="1">
      <c r="A463" s="79"/>
      <c r="B463" s="79"/>
      <c r="C463" s="79"/>
      <c r="D463" s="79"/>
      <c r="E463" s="79"/>
      <c r="F463" s="79"/>
      <c r="G463" s="79"/>
      <c r="H463" s="79"/>
      <c r="I463" s="79"/>
      <c r="J463" s="130"/>
      <c r="K463" s="130"/>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row>
    <row r="464" spans="1:34" ht="15.75" customHeight="1">
      <c r="A464" s="79"/>
      <c r="B464" s="79"/>
      <c r="C464" s="79"/>
      <c r="D464" s="79"/>
      <c r="E464" s="79"/>
      <c r="F464" s="79"/>
      <c r="G464" s="79"/>
      <c r="H464" s="79"/>
      <c r="I464" s="79"/>
      <c r="J464" s="130"/>
      <c r="K464" s="130"/>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row>
    <row r="465" spans="1:34" ht="15.75" customHeight="1">
      <c r="A465" s="79"/>
      <c r="B465" s="79"/>
      <c r="C465" s="79"/>
      <c r="D465" s="79"/>
      <c r="E465" s="79"/>
      <c r="F465" s="79"/>
      <c r="G465" s="79"/>
      <c r="H465" s="79"/>
      <c r="I465" s="79"/>
      <c r="J465" s="130"/>
      <c r="K465" s="130"/>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row>
    <row r="466" spans="1:34" ht="15.75" customHeight="1">
      <c r="A466" s="79"/>
      <c r="B466" s="79"/>
      <c r="C466" s="79"/>
      <c r="D466" s="79"/>
      <c r="E466" s="79"/>
      <c r="F466" s="79"/>
      <c r="G466" s="79"/>
      <c r="H466" s="79"/>
      <c r="I466" s="79"/>
      <c r="J466" s="130"/>
      <c r="K466" s="130"/>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row>
    <row r="467" spans="1:34" ht="15.75" customHeight="1">
      <c r="A467" s="79"/>
      <c r="B467" s="79"/>
      <c r="C467" s="79"/>
      <c r="D467" s="79"/>
      <c r="E467" s="79"/>
      <c r="F467" s="79"/>
      <c r="G467" s="79"/>
      <c r="H467" s="79"/>
      <c r="I467" s="79"/>
      <c r="J467" s="130"/>
      <c r="K467" s="130"/>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row>
    <row r="468" spans="1:34" ht="15.75" customHeight="1">
      <c r="A468" s="79"/>
      <c r="B468" s="79"/>
      <c r="C468" s="79"/>
      <c r="D468" s="79"/>
      <c r="E468" s="79"/>
      <c r="F468" s="79"/>
      <c r="G468" s="79"/>
      <c r="H468" s="79"/>
      <c r="I468" s="79"/>
      <c r="J468" s="130"/>
      <c r="K468" s="130"/>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row>
    <row r="469" spans="1:34" ht="15.75" customHeight="1">
      <c r="A469" s="79"/>
      <c r="B469" s="79"/>
      <c r="C469" s="79"/>
      <c r="D469" s="79"/>
      <c r="E469" s="79"/>
      <c r="F469" s="79"/>
      <c r="G469" s="79"/>
      <c r="H469" s="79"/>
      <c r="I469" s="79"/>
      <c r="J469" s="130"/>
      <c r="K469" s="130"/>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row>
    <row r="470" spans="1:34" ht="15.75" customHeight="1">
      <c r="A470" s="79"/>
      <c r="B470" s="79"/>
      <c r="C470" s="79"/>
      <c r="D470" s="79"/>
      <c r="E470" s="79"/>
      <c r="F470" s="79"/>
      <c r="G470" s="79"/>
      <c r="H470" s="79"/>
      <c r="I470" s="79"/>
      <c r="J470" s="130"/>
      <c r="K470" s="130"/>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row>
    <row r="471" spans="1:34" ht="15.75" customHeight="1">
      <c r="A471" s="79"/>
      <c r="B471" s="79"/>
      <c r="C471" s="79"/>
      <c r="D471" s="79"/>
      <c r="E471" s="79"/>
      <c r="F471" s="79"/>
      <c r="G471" s="79"/>
      <c r="H471" s="79"/>
      <c r="I471" s="79"/>
      <c r="J471" s="130"/>
      <c r="K471" s="130"/>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row>
    <row r="472" spans="1:34" ht="15.75" customHeight="1">
      <c r="A472" s="79"/>
      <c r="B472" s="79"/>
      <c r="C472" s="79"/>
      <c r="D472" s="79"/>
      <c r="E472" s="79"/>
      <c r="F472" s="79"/>
      <c r="G472" s="79"/>
      <c r="H472" s="79"/>
      <c r="I472" s="79"/>
      <c r="J472" s="130"/>
      <c r="K472" s="130"/>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row>
    <row r="473" spans="1:34" ht="15.75" customHeight="1">
      <c r="A473" s="79"/>
      <c r="B473" s="79"/>
      <c r="C473" s="79"/>
      <c r="D473" s="79"/>
      <c r="E473" s="79"/>
      <c r="F473" s="79"/>
      <c r="G473" s="79"/>
      <c r="H473" s="79"/>
      <c r="I473" s="79"/>
      <c r="J473" s="130"/>
      <c r="K473" s="130"/>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row>
    <row r="474" spans="1:34" ht="15.75" customHeight="1">
      <c r="A474" s="79"/>
      <c r="B474" s="79"/>
      <c r="C474" s="79"/>
      <c r="D474" s="79"/>
      <c r="E474" s="79"/>
      <c r="F474" s="79"/>
      <c r="G474" s="79"/>
      <c r="H474" s="79"/>
      <c r="I474" s="79"/>
      <c r="J474" s="130"/>
      <c r="K474" s="130"/>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row>
    <row r="475" spans="1:34" ht="15.75" customHeight="1">
      <c r="A475" s="79"/>
      <c r="B475" s="79"/>
      <c r="C475" s="79"/>
      <c r="D475" s="79"/>
      <c r="E475" s="79"/>
      <c r="F475" s="79"/>
      <c r="G475" s="79"/>
      <c r="H475" s="79"/>
      <c r="I475" s="79"/>
      <c r="J475" s="130"/>
      <c r="K475" s="130"/>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row>
    <row r="476" spans="1:34" ht="15.75" customHeight="1">
      <c r="A476" s="79"/>
      <c r="B476" s="79"/>
      <c r="C476" s="79"/>
      <c r="D476" s="79"/>
      <c r="E476" s="79"/>
      <c r="F476" s="79"/>
      <c r="G476" s="79"/>
      <c r="H476" s="79"/>
      <c r="I476" s="79"/>
      <c r="J476" s="130"/>
      <c r="K476" s="130"/>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row>
    <row r="477" spans="1:34" ht="15.75" customHeight="1">
      <c r="A477" s="79"/>
      <c r="B477" s="79"/>
      <c r="C477" s="79"/>
      <c r="D477" s="79"/>
      <c r="E477" s="79"/>
      <c r="F477" s="79"/>
      <c r="G477" s="79"/>
      <c r="H477" s="79"/>
      <c r="I477" s="79"/>
      <c r="J477" s="130"/>
      <c r="K477" s="130"/>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row>
    <row r="478" spans="1:34" ht="15.75" customHeight="1">
      <c r="A478" s="79"/>
      <c r="B478" s="79"/>
      <c r="C478" s="79"/>
      <c r="D478" s="79"/>
      <c r="E478" s="79"/>
      <c r="F478" s="79"/>
      <c r="G478" s="79"/>
      <c r="H478" s="79"/>
      <c r="I478" s="79"/>
      <c r="J478" s="130"/>
      <c r="K478" s="130"/>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row>
    <row r="479" spans="1:34" ht="15.75" customHeight="1">
      <c r="A479" s="79"/>
      <c r="B479" s="79"/>
      <c r="C479" s="79"/>
      <c r="D479" s="79"/>
      <c r="E479" s="79"/>
      <c r="F479" s="79"/>
      <c r="G479" s="79"/>
      <c r="H479" s="79"/>
      <c r="I479" s="79"/>
      <c r="J479" s="130"/>
      <c r="K479" s="130"/>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row>
    <row r="480" spans="1:34" ht="15.75" customHeight="1">
      <c r="A480" s="79"/>
      <c r="B480" s="79"/>
      <c r="C480" s="79"/>
      <c r="D480" s="79"/>
      <c r="E480" s="79"/>
      <c r="F480" s="79"/>
      <c r="G480" s="79"/>
      <c r="H480" s="79"/>
      <c r="I480" s="79"/>
      <c r="J480" s="130"/>
      <c r="K480" s="130"/>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row>
    <row r="481" spans="1:34" ht="15.75" customHeight="1">
      <c r="A481" s="79"/>
      <c r="B481" s="79"/>
      <c r="C481" s="79"/>
      <c r="D481" s="79"/>
      <c r="E481" s="79"/>
      <c r="F481" s="79"/>
      <c r="G481" s="79"/>
      <c r="H481" s="79"/>
      <c r="I481" s="79"/>
      <c r="J481" s="130"/>
      <c r="K481" s="130"/>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row>
    <row r="482" spans="1:34" ht="15.75" customHeight="1">
      <c r="A482" s="79"/>
      <c r="B482" s="79"/>
      <c r="C482" s="79"/>
      <c r="D482" s="79"/>
      <c r="E482" s="79"/>
      <c r="F482" s="79"/>
      <c r="G482" s="79"/>
      <c r="H482" s="79"/>
      <c r="I482" s="79"/>
      <c r="J482" s="130"/>
      <c r="K482" s="130"/>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row>
    <row r="483" spans="1:34" ht="15.75" customHeight="1">
      <c r="A483" s="79"/>
      <c r="B483" s="79"/>
      <c r="C483" s="79"/>
      <c r="D483" s="79"/>
      <c r="E483" s="79"/>
      <c r="F483" s="79"/>
      <c r="G483" s="79"/>
      <c r="H483" s="79"/>
      <c r="I483" s="79"/>
      <c r="J483" s="130"/>
      <c r="K483" s="130"/>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row>
    <row r="484" spans="1:34" ht="15.75" customHeight="1">
      <c r="A484" s="79"/>
      <c r="B484" s="79"/>
      <c r="C484" s="79"/>
      <c r="D484" s="79"/>
      <c r="E484" s="79"/>
      <c r="F484" s="79"/>
      <c r="G484" s="79"/>
      <c r="H484" s="79"/>
      <c r="I484" s="79"/>
      <c r="J484" s="130"/>
      <c r="K484" s="130"/>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row>
    <row r="485" spans="1:34" ht="15.75" customHeight="1">
      <c r="A485" s="79"/>
      <c r="B485" s="79"/>
      <c r="C485" s="79"/>
      <c r="D485" s="79"/>
      <c r="E485" s="79"/>
      <c r="F485" s="79"/>
      <c r="G485" s="79"/>
      <c r="H485" s="79"/>
      <c r="I485" s="79"/>
      <c r="J485" s="130"/>
      <c r="K485" s="130"/>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row>
    <row r="486" spans="1:34" ht="15.75" customHeight="1">
      <c r="A486" s="79"/>
      <c r="B486" s="79"/>
      <c r="C486" s="79"/>
      <c r="D486" s="79"/>
      <c r="E486" s="79"/>
      <c r="F486" s="79"/>
      <c r="G486" s="79"/>
      <c r="H486" s="79"/>
      <c r="I486" s="79"/>
      <c r="J486" s="130"/>
      <c r="K486" s="130"/>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row>
    <row r="487" spans="1:34" ht="15.75" customHeight="1">
      <c r="A487" s="79"/>
      <c r="B487" s="79"/>
      <c r="C487" s="79"/>
      <c r="D487" s="79"/>
      <c r="E487" s="79"/>
      <c r="F487" s="79"/>
      <c r="G487" s="79"/>
      <c r="H487" s="79"/>
      <c r="I487" s="79"/>
      <c r="J487" s="130"/>
      <c r="K487" s="130"/>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row>
    <row r="488" spans="1:34" ht="15.75" customHeight="1">
      <c r="A488" s="79"/>
      <c r="B488" s="79"/>
      <c r="C488" s="79"/>
      <c r="D488" s="79"/>
      <c r="E488" s="79"/>
      <c r="F488" s="79"/>
      <c r="G488" s="79"/>
      <c r="H488" s="79"/>
      <c r="I488" s="79"/>
      <c r="J488" s="130"/>
      <c r="K488" s="130"/>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row>
    <row r="489" spans="1:34" ht="15.75" customHeight="1">
      <c r="A489" s="79"/>
      <c r="B489" s="79"/>
      <c r="C489" s="79"/>
      <c r="D489" s="79"/>
      <c r="E489" s="79"/>
      <c r="F489" s="79"/>
      <c r="G489" s="79"/>
      <c r="H489" s="79"/>
      <c r="I489" s="79"/>
      <c r="J489" s="130"/>
      <c r="K489" s="130"/>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row>
    <row r="490" spans="1:34" ht="15.75" customHeight="1">
      <c r="A490" s="79"/>
      <c r="B490" s="79"/>
      <c r="C490" s="79"/>
      <c r="D490" s="79"/>
      <c r="E490" s="79"/>
      <c r="F490" s="79"/>
      <c r="G490" s="79"/>
      <c r="H490" s="79"/>
      <c r="I490" s="79"/>
      <c r="J490" s="130"/>
      <c r="K490" s="130"/>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row>
    <row r="491" spans="1:34" ht="15.75" customHeight="1">
      <c r="A491" s="79"/>
      <c r="B491" s="79"/>
      <c r="C491" s="79"/>
      <c r="D491" s="79"/>
      <c r="E491" s="79"/>
      <c r="F491" s="79"/>
      <c r="G491" s="79"/>
      <c r="H491" s="79"/>
      <c r="I491" s="79"/>
      <c r="J491" s="130"/>
      <c r="K491" s="130"/>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row>
    <row r="492" spans="1:34" ht="15.75" customHeight="1">
      <c r="A492" s="79"/>
      <c r="B492" s="79"/>
      <c r="C492" s="79"/>
      <c r="D492" s="79"/>
      <c r="E492" s="79"/>
      <c r="F492" s="79"/>
      <c r="G492" s="79"/>
      <c r="H492" s="79"/>
      <c r="I492" s="79"/>
      <c r="J492" s="130"/>
      <c r="K492" s="130"/>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row>
    <row r="493" spans="1:34" ht="15.75" customHeight="1">
      <c r="A493" s="79"/>
      <c r="B493" s="79"/>
      <c r="C493" s="79"/>
      <c r="D493" s="79"/>
      <c r="E493" s="79"/>
      <c r="F493" s="79"/>
      <c r="G493" s="79"/>
      <c r="H493" s="79"/>
      <c r="I493" s="79"/>
      <c r="J493" s="130"/>
      <c r="K493" s="130"/>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row>
    <row r="494" spans="1:34" ht="15.75" customHeight="1">
      <c r="A494" s="79"/>
      <c r="B494" s="79"/>
      <c r="C494" s="79"/>
      <c r="D494" s="79"/>
      <c r="E494" s="79"/>
      <c r="F494" s="79"/>
      <c r="G494" s="79"/>
      <c r="H494" s="79"/>
      <c r="I494" s="79"/>
      <c r="J494" s="130"/>
      <c r="K494" s="130"/>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row>
    <row r="495" spans="1:34" ht="15.75" customHeight="1">
      <c r="A495" s="79"/>
      <c r="B495" s="79"/>
      <c r="C495" s="79"/>
      <c r="D495" s="79"/>
      <c r="E495" s="79"/>
      <c r="F495" s="79"/>
      <c r="G495" s="79"/>
      <c r="H495" s="79"/>
      <c r="I495" s="79"/>
      <c r="J495" s="130"/>
      <c r="K495" s="130"/>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row>
    <row r="496" spans="1:34" ht="15.75" customHeight="1">
      <c r="A496" s="79"/>
      <c r="B496" s="79"/>
      <c r="C496" s="79"/>
      <c r="D496" s="79"/>
      <c r="E496" s="79"/>
      <c r="F496" s="79"/>
      <c r="G496" s="79"/>
      <c r="H496" s="79"/>
      <c r="I496" s="79"/>
      <c r="J496" s="130"/>
      <c r="K496" s="130"/>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row>
    <row r="497" spans="1:34" ht="15.75" customHeight="1">
      <c r="A497" s="79"/>
      <c r="B497" s="79"/>
      <c r="C497" s="79"/>
      <c r="D497" s="79"/>
      <c r="E497" s="79"/>
      <c r="F497" s="79"/>
      <c r="G497" s="79"/>
      <c r="H497" s="79"/>
      <c r="I497" s="79"/>
      <c r="J497" s="130"/>
      <c r="K497" s="130"/>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row>
    <row r="498" spans="1:34" ht="15.75" customHeight="1">
      <c r="A498" s="79"/>
      <c r="B498" s="79"/>
      <c r="C498" s="79"/>
      <c r="D498" s="79"/>
      <c r="E498" s="79"/>
      <c r="F498" s="79"/>
      <c r="G498" s="79"/>
      <c r="H498" s="79"/>
      <c r="I498" s="79"/>
      <c r="J498" s="130"/>
      <c r="K498" s="130"/>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row>
    <row r="499" spans="1:34" ht="15.75" customHeight="1">
      <c r="A499" s="79"/>
      <c r="B499" s="79"/>
      <c r="C499" s="79"/>
      <c r="D499" s="79"/>
      <c r="E499" s="79"/>
      <c r="F499" s="79"/>
      <c r="G499" s="79"/>
      <c r="H499" s="79"/>
      <c r="I499" s="79"/>
      <c r="J499" s="130"/>
      <c r="K499" s="130"/>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row>
    <row r="500" spans="1:34" ht="15.75" customHeight="1">
      <c r="A500" s="79"/>
      <c r="B500" s="79"/>
      <c r="C500" s="79"/>
      <c r="D500" s="79"/>
      <c r="E500" s="79"/>
      <c r="F500" s="79"/>
      <c r="G500" s="79"/>
      <c r="H500" s="79"/>
      <c r="I500" s="79"/>
      <c r="J500" s="130"/>
      <c r="K500" s="130"/>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row>
    <row r="501" spans="1:34" ht="15.75" customHeight="1">
      <c r="A501" s="79"/>
      <c r="B501" s="79"/>
      <c r="C501" s="79"/>
      <c r="D501" s="79"/>
      <c r="E501" s="79"/>
      <c r="F501" s="79"/>
      <c r="G501" s="79"/>
      <c r="H501" s="79"/>
      <c r="I501" s="79"/>
      <c r="J501" s="130"/>
      <c r="K501" s="130"/>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row>
    <row r="502" spans="1:34" ht="15.75" customHeight="1">
      <c r="A502" s="79"/>
      <c r="B502" s="79"/>
      <c r="C502" s="79"/>
      <c r="D502" s="79"/>
      <c r="E502" s="79"/>
      <c r="F502" s="79"/>
      <c r="G502" s="79"/>
      <c r="H502" s="79"/>
      <c r="I502" s="79"/>
      <c r="J502" s="130"/>
      <c r="K502" s="130"/>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row>
    <row r="503" spans="1:34" ht="15.75" customHeight="1">
      <c r="A503" s="79"/>
      <c r="B503" s="79"/>
      <c r="C503" s="79"/>
      <c r="D503" s="79"/>
      <c r="E503" s="79"/>
      <c r="F503" s="79"/>
      <c r="G503" s="79"/>
      <c r="H503" s="79"/>
      <c r="I503" s="79"/>
      <c r="J503" s="130"/>
      <c r="K503" s="130"/>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row>
    <row r="504" spans="1:34" ht="15.75" customHeight="1">
      <c r="A504" s="79"/>
      <c r="B504" s="79"/>
      <c r="C504" s="79"/>
      <c r="D504" s="79"/>
      <c r="E504" s="79"/>
      <c r="F504" s="79"/>
      <c r="G504" s="79"/>
      <c r="H504" s="79"/>
      <c r="I504" s="79"/>
      <c r="J504" s="130"/>
      <c r="K504" s="130"/>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row>
    <row r="505" spans="1:34" ht="15.75" customHeight="1">
      <c r="A505" s="79"/>
      <c r="B505" s="79"/>
      <c r="C505" s="79"/>
      <c r="D505" s="79"/>
      <c r="E505" s="79"/>
      <c r="F505" s="79"/>
      <c r="G505" s="79"/>
      <c r="H505" s="79"/>
      <c r="I505" s="79"/>
      <c r="J505" s="130"/>
      <c r="K505" s="130"/>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row>
    <row r="506" spans="1:34" ht="15.75" customHeight="1">
      <c r="A506" s="79"/>
      <c r="B506" s="79"/>
      <c r="C506" s="79"/>
      <c r="D506" s="79"/>
      <c r="E506" s="79"/>
      <c r="F506" s="79"/>
      <c r="G506" s="79"/>
      <c r="H506" s="79"/>
      <c r="I506" s="79"/>
      <c r="J506" s="130"/>
      <c r="K506" s="130"/>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row>
    <row r="507" spans="1:34" ht="15.75" customHeight="1">
      <c r="A507" s="79"/>
      <c r="B507" s="79"/>
      <c r="C507" s="79"/>
      <c r="D507" s="79"/>
      <c r="E507" s="79"/>
      <c r="F507" s="79"/>
      <c r="G507" s="79"/>
      <c r="H507" s="79"/>
      <c r="I507" s="79"/>
      <c r="J507" s="130"/>
      <c r="K507" s="130"/>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row>
    <row r="508" spans="1:34" ht="15.75" customHeight="1">
      <c r="A508" s="79"/>
      <c r="B508" s="79"/>
      <c r="C508" s="79"/>
      <c r="D508" s="79"/>
      <c r="E508" s="79"/>
      <c r="F508" s="79"/>
      <c r="G508" s="79"/>
      <c r="H508" s="79"/>
      <c r="I508" s="79"/>
      <c r="J508" s="130"/>
      <c r="K508" s="130"/>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row>
    <row r="509" spans="1:34" ht="15.75" customHeight="1">
      <c r="A509" s="79"/>
      <c r="B509" s="79"/>
      <c r="C509" s="79"/>
      <c r="D509" s="79"/>
      <c r="E509" s="79"/>
      <c r="F509" s="79"/>
      <c r="G509" s="79"/>
      <c r="H509" s="79"/>
      <c r="I509" s="79"/>
      <c r="J509" s="130"/>
      <c r="K509" s="130"/>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row>
    <row r="510" spans="1:34" ht="15.75" customHeight="1">
      <c r="A510" s="79"/>
      <c r="B510" s="79"/>
      <c r="C510" s="79"/>
      <c r="D510" s="79"/>
      <c r="E510" s="79"/>
      <c r="F510" s="79"/>
      <c r="G510" s="79"/>
      <c r="H510" s="79"/>
      <c r="I510" s="79"/>
      <c r="J510" s="130"/>
      <c r="K510" s="130"/>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row>
    <row r="511" spans="1:34" ht="15.75" customHeight="1">
      <c r="A511" s="79"/>
      <c r="B511" s="79"/>
      <c r="C511" s="79"/>
      <c r="D511" s="79"/>
      <c r="E511" s="79"/>
      <c r="F511" s="79"/>
      <c r="G511" s="79"/>
      <c r="H511" s="79"/>
      <c r="I511" s="79"/>
      <c r="J511" s="130"/>
      <c r="K511" s="130"/>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row>
    <row r="512" spans="1:34" ht="15.75" customHeight="1">
      <c r="A512" s="79"/>
      <c r="B512" s="79"/>
      <c r="C512" s="79"/>
      <c r="D512" s="79"/>
      <c r="E512" s="79"/>
      <c r="F512" s="79"/>
      <c r="G512" s="79"/>
      <c r="H512" s="79"/>
      <c r="I512" s="79"/>
      <c r="J512" s="130"/>
      <c r="K512" s="130"/>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row>
    <row r="513" spans="1:34" ht="15.75" customHeight="1">
      <c r="A513" s="79"/>
      <c r="B513" s="79"/>
      <c r="C513" s="79"/>
      <c r="D513" s="79"/>
      <c r="E513" s="79"/>
      <c r="F513" s="79"/>
      <c r="G513" s="79"/>
      <c r="H513" s="79"/>
      <c r="I513" s="79"/>
      <c r="J513" s="130"/>
      <c r="K513" s="130"/>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row>
    <row r="514" spans="1:34" ht="15.75" customHeight="1">
      <c r="A514" s="79"/>
      <c r="B514" s="79"/>
      <c r="C514" s="79"/>
      <c r="D514" s="79"/>
      <c r="E514" s="79"/>
      <c r="F514" s="79"/>
      <c r="G514" s="79"/>
      <c r="H514" s="79"/>
      <c r="I514" s="79"/>
      <c r="J514" s="130"/>
      <c r="K514" s="130"/>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row>
    <row r="515" spans="1:34" ht="15.75" customHeight="1">
      <c r="A515" s="79"/>
      <c r="B515" s="79"/>
      <c r="C515" s="79"/>
      <c r="D515" s="79"/>
      <c r="E515" s="79"/>
      <c r="F515" s="79"/>
      <c r="G515" s="79"/>
      <c r="H515" s="79"/>
      <c r="I515" s="79"/>
      <c r="J515" s="130"/>
      <c r="K515" s="130"/>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row>
    <row r="516" spans="1:34" ht="15.75" customHeight="1">
      <c r="A516" s="79"/>
      <c r="B516" s="79"/>
      <c r="C516" s="79"/>
      <c r="D516" s="79"/>
      <c r="E516" s="79"/>
      <c r="F516" s="79"/>
      <c r="G516" s="79"/>
      <c r="H516" s="79"/>
      <c r="I516" s="79"/>
      <c r="J516" s="130"/>
      <c r="K516" s="130"/>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ht="15.75" customHeight="1">
      <c r="A517" s="79"/>
      <c r="B517" s="79"/>
      <c r="C517" s="79"/>
      <c r="D517" s="79"/>
      <c r="E517" s="79"/>
      <c r="F517" s="79"/>
      <c r="G517" s="79"/>
      <c r="H517" s="79"/>
      <c r="I517" s="79"/>
      <c r="J517" s="130"/>
      <c r="K517" s="130"/>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row>
    <row r="518" spans="1:34" ht="15.75" customHeight="1">
      <c r="A518" s="79"/>
      <c r="B518" s="79"/>
      <c r="C518" s="79"/>
      <c r="D518" s="79"/>
      <c r="E518" s="79"/>
      <c r="F518" s="79"/>
      <c r="G518" s="79"/>
      <c r="H518" s="79"/>
      <c r="I518" s="79"/>
      <c r="J518" s="130"/>
      <c r="K518" s="130"/>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row>
    <row r="519" spans="1:34" ht="15.75" customHeight="1">
      <c r="A519" s="79"/>
      <c r="B519" s="79"/>
      <c r="C519" s="79"/>
      <c r="D519" s="79"/>
      <c r="E519" s="79"/>
      <c r="F519" s="79"/>
      <c r="G519" s="79"/>
      <c r="H519" s="79"/>
      <c r="I519" s="79"/>
      <c r="J519" s="130"/>
      <c r="K519" s="130"/>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row>
    <row r="520" spans="1:34" ht="15.75" customHeight="1">
      <c r="A520" s="79"/>
      <c r="B520" s="79"/>
      <c r="C520" s="79"/>
      <c r="D520" s="79"/>
      <c r="E520" s="79"/>
      <c r="F520" s="79"/>
      <c r="G520" s="79"/>
      <c r="H520" s="79"/>
      <c r="I520" s="79"/>
      <c r="J520" s="130"/>
      <c r="K520" s="130"/>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row>
    <row r="521" spans="1:34" ht="15.75" customHeight="1">
      <c r="A521" s="79"/>
      <c r="B521" s="79"/>
      <c r="C521" s="79"/>
      <c r="D521" s="79"/>
      <c r="E521" s="79"/>
      <c r="F521" s="79"/>
      <c r="G521" s="79"/>
      <c r="H521" s="79"/>
      <c r="I521" s="79"/>
      <c r="J521" s="130"/>
      <c r="K521" s="130"/>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row>
    <row r="522" spans="1:34" ht="15.75" customHeight="1">
      <c r="A522" s="79"/>
      <c r="B522" s="79"/>
      <c r="C522" s="79"/>
      <c r="D522" s="79"/>
      <c r="E522" s="79"/>
      <c r="F522" s="79"/>
      <c r="G522" s="79"/>
      <c r="H522" s="79"/>
      <c r="I522" s="79"/>
      <c r="J522" s="130"/>
      <c r="K522" s="130"/>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row>
    <row r="523" spans="1:34" ht="15.75" customHeight="1">
      <c r="A523" s="79"/>
      <c r="B523" s="79"/>
      <c r="C523" s="79"/>
      <c r="D523" s="79"/>
      <c r="E523" s="79"/>
      <c r="F523" s="79"/>
      <c r="G523" s="79"/>
      <c r="H523" s="79"/>
      <c r="I523" s="79"/>
      <c r="J523" s="130"/>
      <c r="K523" s="130"/>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row>
    <row r="524" spans="1:34" ht="15.75" customHeight="1">
      <c r="A524" s="79"/>
      <c r="B524" s="79"/>
      <c r="C524" s="79"/>
      <c r="D524" s="79"/>
      <c r="E524" s="79"/>
      <c r="F524" s="79"/>
      <c r="G524" s="79"/>
      <c r="H524" s="79"/>
      <c r="I524" s="79"/>
      <c r="J524" s="130"/>
      <c r="K524" s="130"/>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row>
    <row r="525" spans="1:34" ht="15.75" customHeight="1">
      <c r="A525" s="79"/>
      <c r="B525" s="79"/>
      <c r="C525" s="79"/>
      <c r="D525" s="79"/>
      <c r="E525" s="79"/>
      <c r="F525" s="79"/>
      <c r="G525" s="79"/>
      <c r="H525" s="79"/>
      <c r="I525" s="79"/>
      <c r="J525" s="130"/>
      <c r="K525" s="130"/>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row>
    <row r="526" spans="1:34" ht="15.75" customHeight="1">
      <c r="A526" s="79"/>
      <c r="B526" s="79"/>
      <c r="C526" s="79"/>
      <c r="D526" s="79"/>
      <c r="E526" s="79"/>
      <c r="F526" s="79"/>
      <c r="G526" s="79"/>
      <c r="H526" s="79"/>
      <c r="I526" s="79"/>
      <c r="J526" s="130"/>
      <c r="K526" s="130"/>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row>
    <row r="527" spans="1:34" ht="15.75" customHeight="1">
      <c r="A527" s="79"/>
      <c r="B527" s="79"/>
      <c r="C527" s="79"/>
      <c r="D527" s="79"/>
      <c r="E527" s="79"/>
      <c r="F527" s="79"/>
      <c r="G527" s="79"/>
      <c r="H527" s="79"/>
      <c r="I527" s="79"/>
      <c r="J527" s="130"/>
      <c r="K527" s="130"/>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row>
    <row r="528" spans="1:34" ht="15.75" customHeight="1">
      <c r="A528" s="79"/>
      <c r="B528" s="79"/>
      <c r="C528" s="79"/>
      <c r="D528" s="79"/>
      <c r="E528" s="79"/>
      <c r="F528" s="79"/>
      <c r="G528" s="79"/>
      <c r="H528" s="79"/>
      <c r="I528" s="79"/>
      <c r="J528" s="130"/>
      <c r="K528" s="130"/>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row>
    <row r="529" spans="1:34" ht="15.75" customHeight="1">
      <c r="A529" s="79"/>
      <c r="B529" s="79"/>
      <c r="C529" s="79"/>
      <c r="D529" s="79"/>
      <c r="E529" s="79"/>
      <c r="F529" s="79"/>
      <c r="G529" s="79"/>
      <c r="H529" s="79"/>
      <c r="I529" s="79"/>
      <c r="J529" s="130"/>
      <c r="K529" s="130"/>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row>
    <row r="530" spans="1:34" ht="15.75" customHeight="1">
      <c r="A530" s="79"/>
      <c r="B530" s="79"/>
      <c r="C530" s="79"/>
      <c r="D530" s="79"/>
      <c r="E530" s="79"/>
      <c r="F530" s="79"/>
      <c r="G530" s="79"/>
      <c r="H530" s="79"/>
      <c r="I530" s="79"/>
      <c r="J530" s="130"/>
      <c r="K530" s="130"/>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row>
    <row r="531" spans="1:34" ht="15.75" customHeight="1">
      <c r="A531" s="79"/>
      <c r="B531" s="79"/>
      <c r="C531" s="79"/>
      <c r="D531" s="79"/>
      <c r="E531" s="79"/>
      <c r="F531" s="79"/>
      <c r="G531" s="79"/>
      <c r="H531" s="79"/>
      <c r="I531" s="79"/>
      <c r="J531" s="130"/>
      <c r="K531" s="130"/>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row>
    <row r="532" spans="1:34" ht="15.75" customHeight="1">
      <c r="A532" s="79"/>
      <c r="B532" s="79"/>
      <c r="C532" s="79"/>
      <c r="D532" s="79"/>
      <c r="E532" s="79"/>
      <c r="F532" s="79"/>
      <c r="G532" s="79"/>
      <c r="H532" s="79"/>
      <c r="I532" s="79"/>
      <c r="J532" s="130"/>
      <c r="K532" s="130"/>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row>
    <row r="533" spans="1:34" ht="15.75" customHeight="1">
      <c r="A533" s="79"/>
      <c r="B533" s="79"/>
      <c r="C533" s="79"/>
      <c r="D533" s="79"/>
      <c r="E533" s="79"/>
      <c r="F533" s="79"/>
      <c r="G533" s="79"/>
      <c r="H533" s="79"/>
      <c r="I533" s="79"/>
      <c r="J533" s="130"/>
      <c r="K533" s="130"/>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row>
    <row r="534" spans="1:34" ht="15.75" customHeight="1">
      <c r="A534" s="79"/>
      <c r="B534" s="79"/>
      <c r="C534" s="79"/>
      <c r="D534" s="79"/>
      <c r="E534" s="79"/>
      <c r="F534" s="79"/>
      <c r="G534" s="79"/>
      <c r="H534" s="79"/>
      <c r="I534" s="79"/>
      <c r="J534" s="130"/>
      <c r="K534" s="130"/>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row>
    <row r="535" spans="1:34" ht="15.75" customHeight="1">
      <c r="A535" s="79"/>
      <c r="B535" s="79"/>
      <c r="C535" s="79"/>
      <c r="D535" s="79"/>
      <c r="E535" s="79"/>
      <c r="F535" s="79"/>
      <c r="G535" s="79"/>
      <c r="H535" s="79"/>
      <c r="I535" s="79"/>
      <c r="J535" s="130"/>
      <c r="K535" s="130"/>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row>
    <row r="536" spans="1:34" ht="15.75" customHeight="1">
      <c r="A536" s="79"/>
      <c r="B536" s="79"/>
      <c r="C536" s="79"/>
      <c r="D536" s="79"/>
      <c r="E536" s="79"/>
      <c r="F536" s="79"/>
      <c r="G536" s="79"/>
      <c r="H536" s="79"/>
      <c r="I536" s="79"/>
      <c r="J536" s="130"/>
      <c r="K536" s="130"/>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row>
    <row r="537" spans="1:34" ht="15.75" customHeight="1">
      <c r="A537" s="79"/>
      <c r="B537" s="79"/>
      <c r="C537" s="79"/>
      <c r="D537" s="79"/>
      <c r="E537" s="79"/>
      <c r="F537" s="79"/>
      <c r="G537" s="79"/>
      <c r="H537" s="79"/>
      <c r="I537" s="79"/>
      <c r="J537" s="130"/>
      <c r="K537" s="130"/>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row>
    <row r="538" spans="1:34" ht="15.75" customHeight="1">
      <c r="A538" s="79"/>
      <c r="B538" s="79"/>
      <c r="C538" s="79"/>
      <c r="D538" s="79"/>
      <c r="E538" s="79"/>
      <c r="F538" s="79"/>
      <c r="G538" s="79"/>
      <c r="H538" s="79"/>
      <c r="I538" s="79"/>
      <c r="J538" s="130"/>
      <c r="K538" s="130"/>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row>
    <row r="539" spans="1:34" ht="15.75" customHeight="1">
      <c r="A539" s="79"/>
      <c r="B539" s="79"/>
      <c r="C539" s="79"/>
      <c r="D539" s="79"/>
      <c r="E539" s="79"/>
      <c r="F539" s="79"/>
      <c r="G539" s="79"/>
      <c r="H539" s="79"/>
      <c r="I539" s="79"/>
      <c r="J539" s="130"/>
      <c r="K539" s="130"/>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row>
    <row r="540" spans="1:34" ht="15.75" customHeight="1">
      <c r="A540" s="79"/>
      <c r="B540" s="79"/>
      <c r="C540" s="79"/>
      <c r="D540" s="79"/>
      <c r="E540" s="79"/>
      <c r="F540" s="79"/>
      <c r="G540" s="79"/>
      <c r="H540" s="79"/>
      <c r="I540" s="79"/>
      <c r="J540" s="130"/>
      <c r="K540" s="130"/>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row>
    <row r="541" spans="1:34" ht="15.75" customHeight="1">
      <c r="A541" s="79"/>
      <c r="B541" s="79"/>
      <c r="C541" s="79"/>
      <c r="D541" s="79"/>
      <c r="E541" s="79"/>
      <c r="F541" s="79"/>
      <c r="G541" s="79"/>
      <c r="H541" s="79"/>
      <c r="I541" s="79"/>
      <c r="J541" s="130"/>
      <c r="K541" s="130"/>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row>
    <row r="542" spans="1:34" ht="15.75" customHeight="1">
      <c r="A542" s="79"/>
      <c r="B542" s="79"/>
      <c r="C542" s="79"/>
      <c r="D542" s="79"/>
      <c r="E542" s="79"/>
      <c r="F542" s="79"/>
      <c r="G542" s="79"/>
      <c r="H542" s="79"/>
      <c r="I542" s="79"/>
      <c r="J542" s="130"/>
      <c r="K542" s="130"/>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row>
    <row r="543" spans="1:34" ht="15.75" customHeight="1">
      <c r="A543" s="79"/>
      <c r="B543" s="79"/>
      <c r="C543" s="79"/>
      <c r="D543" s="79"/>
      <c r="E543" s="79"/>
      <c r="F543" s="79"/>
      <c r="G543" s="79"/>
      <c r="H543" s="79"/>
      <c r="I543" s="79"/>
      <c r="J543" s="130"/>
      <c r="K543" s="130"/>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row>
    <row r="544" spans="1:34" ht="15.75" customHeight="1">
      <c r="A544" s="79"/>
      <c r="B544" s="79"/>
      <c r="C544" s="79"/>
      <c r="D544" s="79"/>
      <c r="E544" s="79"/>
      <c r="F544" s="79"/>
      <c r="G544" s="79"/>
      <c r="H544" s="79"/>
      <c r="I544" s="79"/>
      <c r="J544" s="130"/>
      <c r="K544" s="130"/>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row>
    <row r="545" spans="1:34" ht="15.75" customHeight="1">
      <c r="A545" s="79"/>
      <c r="B545" s="79"/>
      <c r="C545" s="79"/>
      <c r="D545" s="79"/>
      <c r="E545" s="79"/>
      <c r="F545" s="79"/>
      <c r="G545" s="79"/>
      <c r="H545" s="79"/>
      <c r="I545" s="79"/>
      <c r="J545" s="130"/>
      <c r="K545" s="130"/>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row>
    <row r="546" spans="1:34" ht="15.75" customHeight="1">
      <c r="A546" s="79"/>
      <c r="B546" s="79"/>
      <c r="C546" s="79"/>
      <c r="D546" s="79"/>
      <c r="E546" s="79"/>
      <c r="F546" s="79"/>
      <c r="G546" s="79"/>
      <c r="H546" s="79"/>
      <c r="I546" s="79"/>
      <c r="J546" s="130"/>
      <c r="K546" s="130"/>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row>
    <row r="547" spans="1:34" ht="15.75" customHeight="1">
      <c r="A547" s="79"/>
      <c r="B547" s="79"/>
      <c r="C547" s="79"/>
      <c r="D547" s="79"/>
      <c r="E547" s="79"/>
      <c r="F547" s="79"/>
      <c r="G547" s="79"/>
      <c r="H547" s="79"/>
      <c r="I547" s="79"/>
      <c r="J547" s="130"/>
      <c r="K547" s="130"/>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row>
    <row r="548" spans="1:34" ht="15.75" customHeight="1">
      <c r="A548" s="79"/>
      <c r="B548" s="79"/>
      <c r="C548" s="79"/>
      <c r="D548" s="79"/>
      <c r="E548" s="79"/>
      <c r="F548" s="79"/>
      <c r="G548" s="79"/>
      <c r="H548" s="79"/>
      <c r="I548" s="79"/>
      <c r="J548" s="130"/>
      <c r="K548" s="130"/>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row>
    <row r="549" spans="1:34" ht="15.75" customHeight="1">
      <c r="A549" s="79"/>
      <c r="B549" s="79"/>
      <c r="C549" s="79"/>
      <c r="D549" s="79"/>
      <c r="E549" s="79"/>
      <c r="F549" s="79"/>
      <c r="G549" s="79"/>
      <c r="H549" s="79"/>
      <c r="I549" s="79"/>
      <c r="J549" s="130"/>
      <c r="K549" s="130"/>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row>
    <row r="550" spans="1:34" ht="15.75" customHeight="1">
      <c r="A550" s="79"/>
      <c r="B550" s="79"/>
      <c r="C550" s="79"/>
      <c r="D550" s="79"/>
      <c r="E550" s="79"/>
      <c r="F550" s="79"/>
      <c r="G550" s="79"/>
      <c r="H550" s="79"/>
      <c r="I550" s="79"/>
      <c r="J550" s="130"/>
      <c r="K550" s="130"/>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row>
    <row r="551" spans="1:34" ht="15.75" customHeight="1">
      <c r="A551" s="79"/>
      <c r="B551" s="79"/>
      <c r="C551" s="79"/>
      <c r="D551" s="79"/>
      <c r="E551" s="79"/>
      <c r="F551" s="79"/>
      <c r="G551" s="79"/>
      <c r="H551" s="79"/>
      <c r="I551" s="79"/>
      <c r="J551" s="130"/>
      <c r="K551" s="130"/>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row>
    <row r="552" spans="1:34" ht="15.75" customHeight="1">
      <c r="A552" s="79"/>
      <c r="B552" s="79"/>
      <c r="C552" s="79"/>
      <c r="D552" s="79"/>
      <c r="E552" s="79"/>
      <c r="F552" s="79"/>
      <c r="G552" s="79"/>
      <c r="H552" s="79"/>
      <c r="I552" s="79"/>
      <c r="J552" s="130"/>
      <c r="K552" s="130"/>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row>
    <row r="553" spans="1:34" ht="15.75" customHeight="1">
      <c r="A553" s="79"/>
      <c r="B553" s="79"/>
      <c r="C553" s="79"/>
      <c r="D553" s="79"/>
      <c r="E553" s="79"/>
      <c r="F553" s="79"/>
      <c r="G553" s="79"/>
      <c r="H553" s="79"/>
      <c r="I553" s="79"/>
      <c r="J553" s="130"/>
      <c r="K553" s="130"/>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row>
    <row r="554" spans="1:34" ht="15.75" customHeight="1">
      <c r="A554" s="79"/>
      <c r="B554" s="79"/>
      <c r="C554" s="79"/>
      <c r="D554" s="79"/>
      <c r="E554" s="79"/>
      <c r="F554" s="79"/>
      <c r="G554" s="79"/>
      <c r="H554" s="79"/>
      <c r="I554" s="79"/>
      <c r="J554" s="130"/>
      <c r="K554" s="130"/>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row>
    <row r="555" spans="1:34" ht="15.75" customHeight="1">
      <c r="A555" s="79"/>
      <c r="B555" s="79"/>
      <c r="C555" s="79"/>
      <c r="D555" s="79"/>
      <c r="E555" s="79"/>
      <c r="F555" s="79"/>
      <c r="G555" s="79"/>
      <c r="H555" s="79"/>
      <c r="I555" s="79"/>
      <c r="J555" s="130"/>
      <c r="K555" s="130"/>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row>
    <row r="556" spans="1:34" ht="15.75" customHeight="1">
      <c r="A556" s="79"/>
      <c r="B556" s="79"/>
      <c r="C556" s="79"/>
      <c r="D556" s="79"/>
      <c r="E556" s="79"/>
      <c r="F556" s="79"/>
      <c r="G556" s="79"/>
      <c r="H556" s="79"/>
      <c r="I556" s="79"/>
      <c r="J556" s="130"/>
      <c r="K556" s="130"/>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row>
    <row r="557" spans="1:34" ht="15.75" customHeight="1">
      <c r="A557" s="79"/>
      <c r="B557" s="79"/>
      <c r="C557" s="79"/>
      <c r="D557" s="79"/>
      <c r="E557" s="79"/>
      <c r="F557" s="79"/>
      <c r="G557" s="79"/>
      <c r="H557" s="79"/>
      <c r="I557" s="79"/>
      <c r="J557" s="130"/>
      <c r="K557" s="130"/>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row>
    <row r="558" spans="1:34" ht="15.75" customHeight="1">
      <c r="A558" s="79"/>
      <c r="B558" s="79"/>
      <c r="C558" s="79"/>
      <c r="D558" s="79"/>
      <c r="E558" s="79"/>
      <c r="F558" s="79"/>
      <c r="G558" s="79"/>
      <c r="H558" s="79"/>
      <c r="I558" s="79"/>
      <c r="J558" s="130"/>
      <c r="K558" s="130"/>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row>
    <row r="559" spans="1:34" ht="15.75" customHeight="1">
      <c r="A559" s="79"/>
      <c r="B559" s="79"/>
      <c r="C559" s="79"/>
      <c r="D559" s="79"/>
      <c r="E559" s="79"/>
      <c r="F559" s="79"/>
      <c r="G559" s="79"/>
      <c r="H559" s="79"/>
      <c r="I559" s="79"/>
      <c r="J559" s="130"/>
      <c r="K559" s="130"/>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row>
    <row r="560" spans="1:34" ht="15.75" customHeight="1">
      <c r="A560" s="79"/>
      <c r="B560" s="79"/>
      <c r="C560" s="79"/>
      <c r="D560" s="79"/>
      <c r="E560" s="79"/>
      <c r="F560" s="79"/>
      <c r="G560" s="79"/>
      <c r="H560" s="79"/>
      <c r="I560" s="79"/>
      <c r="J560" s="130"/>
      <c r="K560" s="130"/>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row>
    <row r="561" spans="1:34" ht="15.75" customHeight="1">
      <c r="A561" s="79"/>
      <c r="B561" s="79"/>
      <c r="C561" s="79"/>
      <c r="D561" s="79"/>
      <c r="E561" s="79"/>
      <c r="F561" s="79"/>
      <c r="G561" s="79"/>
      <c r="H561" s="79"/>
      <c r="I561" s="79"/>
      <c r="J561" s="130"/>
      <c r="K561" s="130"/>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row>
    <row r="562" spans="1:34" ht="15.75" customHeight="1">
      <c r="A562" s="79"/>
      <c r="B562" s="79"/>
      <c r="C562" s="79"/>
      <c r="D562" s="79"/>
      <c r="E562" s="79"/>
      <c r="F562" s="79"/>
      <c r="G562" s="79"/>
      <c r="H562" s="79"/>
      <c r="I562" s="79"/>
      <c r="J562" s="130"/>
      <c r="K562" s="130"/>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row>
    <row r="563" spans="1:34" ht="15.75" customHeight="1">
      <c r="A563" s="79"/>
      <c r="B563" s="79"/>
      <c r="C563" s="79"/>
      <c r="D563" s="79"/>
      <c r="E563" s="79"/>
      <c r="F563" s="79"/>
      <c r="G563" s="79"/>
      <c r="H563" s="79"/>
      <c r="I563" s="79"/>
      <c r="J563" s="130"/>
      <c r="K563" s="130"/>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row>
    <row r="564" spans="1:34" ht="15.75" customHeight="1">
      <c r="A564" s="79"/>
      <c r="B564" s="79"/>
      <c r="C564" s="79"/>
      <c r="D564" s="79"/>
      <c r="E564" s="79"/>
      <c r="F564" s="79"/>
      <c r="G564" s="79"/>
      <c r="H564" s="79"/>
      <c r="I564" s="79"/>
      <c r="J564" s="130"/>
      <c r="K564" s="130"/>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row>
    <row r="565" spans="1:34" ht="15.75" customHeight="1">
      <c r="A565" s="79"/>
      <c r="B565" s="79"/>
      <c r="C565" s="79"/>
      <c r="D565" s="79"/>
      <c r="E565" s="79"/>
      <c r="F565" s="79"/>
      <c r="G565" s="79"/>
      <c r="H565" s="79"/>
      <c r="I565" s="79"/>
      <c r="J565" s="130"/>
      <c r="K565" s="130"/>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row>
    <row r="566" spans="1:34" ht="15.75" customHeight="1">
      <c r="A566" s="79"/>
      <c r="B566" s="79"/>
      <c r="C566" s="79"/>
      <c r="D566" s="79"/>
      <c r="E566" s="79"/>
      <c r="F566" s="79"/>
      <c r="G566" s="79"/>
      <c r="H566" s="79"/>
      <c r="I566" s="79"/>
      <c r="J566" s="130"/>
      <c r="K566" s="130"/>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row>
    <row r="567" spans="1:34" ht="15.75" customHeight="1">
      <c r="A567" s="79"/>
      <c r="B567" s="79"/>
      <c r="C567" s="79"/>
      <c r="D567" s="79"/>
      <c r="E567" s="79"/>
      <c r="F567" s="79"/>
      <c r="G567" s="79"/>
      <c r="H567" s="79"/>
      <c r="I567" s="79"/>
      <c r="J567" s="130"/>
      <c r="K567" s="130"/>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row>
    <row r="568" spans="1:34" ht="15.75" customHeight="1">
      <c r="A568" s="79"/>
      <c r="B568" s="79"/>
      <c r="C568" s="79"/>
      <c r="D568" s="79"/>
      <c r="E568" s="79"/>
      <c r="F568" s="79"/>
      <c r="G568" s="79"/>
      <c r="H568" s="79"/>
      <c r="I568" s="79"/>
      <c r="J568" s="130"/>
      <c r="K568" s="130"/>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row>
    <row r="569" spans="1:34" ht="15.75" customHeight="1">
      <c r="A569" s="79"/>
      <c r="B569" s="79"/>
      <c r="C569" s="79"/>
      <c r="D569" s="79"/>
      <c r="E569" s="79"/>
      <c r="F569" s="79"/>
      <c r="G569" s="79"/>
      <c r="H569" s="79"/>
      <c r="I569" s="79"/>
      <c r="J569" s="130"/>
      <c r="K569" s="130"/>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row>
    <row r="570" spans="1:34" ht="15.75" customHeight="1">
      <c r="A570" s="79"/>
      <c r="B570" s="79"/>
      <c r="C570" s="79"/>
      <c r="D570" s="79"/>
      <c r="E570" s="79"/>
      <c r="F570" s="79"/>
      <c r="G570" s="79"/>
      <c r="H570" s="79"/>
      <c r="I570" s="79"/>
      <c r="J570" s="130"/>
      <c r="K570" s="130"/>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row>
    <row r="571" spans="1:34" ht="15.75" customHeight="1">
      <c r="A571" s="79"/>
      <c r="B571" s="79"/>
      <c r="C571" s="79"/>
      <c r="D571" s="79"/>
      <c r="E571" s="79"/>
      <c r="F571" s="79"/>
      <c r="G571" s="79"/>
      <c r="H571" s="79"/>
      <c r="I571" s="79"/>
      <c r="J571" s="130"/>
      <c r="K571" s="130"/>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row>
    <row r="572" spans="1:34" ht="15.75" customHeight="1">
      <c r="A572" s="79"/>
      <c r="B572" s="79"/>
      <c r="C572" s="79"/>
      <c r="D572" s="79"/>
      <c r="E572" s="79"/>
      <c r="F572" s="79"/>
      <c r="G572" s="79"/>
      <c r="H572" s="79"/>
      <c r="I572" s="79"/>
      <c r="J572" s="130"/>
      <c r="K572" s="130"/>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row>
    <row r="573" spans="1:34" ht="15.75" customHeight="1">
      <c r="A573" s="79"/>
      <c r="B573" s="79"/>
      <c r="C573" s="79"/>
      <c r="D573" s="79"/>
      <c r="E573" s="79"/>
      <c r="F573" s="79"/>
      <c r="G573" s="79"/>
      <c r="H573" s="79"/>
      <c r="I573" s="79"/>
      <c r="J573" s="130"/>
      <c r="K573" s="130"/>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row>
    <row r="574" spans="1:34" ht="15.75" customHeight="1">
      <c r="A574" s="79"/>
      <c r="B574" s="79"/>
      <c r="C574" s="79"/>
      <c r="D574" s="79"/>
      <c r="E574" s="79"/>
      <c r="F574" s="79"/>
      <c r="G574" s="79"/>
      <c r="H574" s="79"/>
      <c r="I574" s="79"/>
      <c r="J574" s="130"/>
      <c r="K574" s="130"/>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row>
    <row r="575" spans="1:34" ht="15.75" customHeight="1">
      <c r="A575" s="79"/>
      <c r="B575" s="79"/>
      <c r="C575" s="79"/>
      <c r="D575" s="79"/>
      <c r="E575" s="79"/>
      <c r="F575" s="79"/>
      <c r="G575" s="79"/>
      <c r="H575" s="79"/>
      <c r="I575" s="79"/>
      <c r="J575" s="130"/>
      <c r="K575" s="130"/>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row>
    <row r="576" spans="1:34" ht="15.75" customHeight="1">
      <c r="A576" s="79"/>
      <c r="B576" s="79"/>
      <c r="C576" s="79"/>
      <c r="D576" s="79"/>
      <c r="E576" s="79"/>
      <c r="F576" s="79"/>
      <c r="G576" s="79"/>
      <c r="H576" s="79"/>
      <c r="I576" s="79"/>
      <c r="J576" s="130"/>
      <c r="K576" s="130"/>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row>
    <row r="577" spans="1:34" ht="15.75" customHeight="1">
      <c r="A577" s="79"/>
      <c r="B577" s="79"/>
      <c r="C577" s="79"/>
      <c r="D577" s="79"/>
      <c r="E577" s="79"/>
      <c r="F577" s="79"/>
      <c r="G577" s="79"/>
      <c r="H577" s="79"/>
      <c r="I577" s="79"/>
      <c r="J577" s="130"/>
      <c r="K577" s="130"/>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row>
    <row r="578" spans="1:34" ht="15.75" customHeight="1">
      <c r="A578" s="79"/>
      <c r="B578" s="79"/>
      <c r="C578" s="79"/>
      <c r="D578" s="79"/>
      <c r="E578" s="79"/>
      <c r="F578" s="79"/>
      <c r="G578" s="79"/>
      <c r="H578" s="79"/>
      <c r="I578" s="79"/>
      <c r="J578" s="130"/>
      <c r="K578" s="130"/>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row>
    <row r="579" spans="1:34" ht="15.75" customHeight="1">
      <c r="A579" s="79"/>
      <c r="B579" s="79"/>
      <c r="C579" s="79"/>
      <c r="D579" s="79"/>
      <c r="E579" s="79"/>
      <c r="F579" s="79"/>
      <c r="G579" s="79"/>
      <c r="H579" s="79"/>
      <c r="I579" s="79"/>
      <c r="J579" s="130"/>
      <c r="K579" s="130"/>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row>
    <row r="580" spans="1:34" ht="15.75" customHeight="1">
      <c r="A580" s="79"/>
      <c r="B580" s="79"/>
      <c r="C580" s="79"/>
      <c r="D580" s="79"/>
      <c r="E580" s="79"/>
      <c r="F580" s="79"/>
      <c r="G580" s="79"/>
      <c r="H580" s="79"/>
      <c r="I580" s="79"/>
      <c r="J580" s="130"/>
      <c r="K580" s="130"/>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row>
    <row r="581" spans="1:34" ht="15.75" customHeight="1">
      <c r="A581" s="79"/>
      <c r="B581" s="79"/>
      <c r="C581" s="79"/>
      <c r="D581" s="79"/>
      <c r="E581" s="79"/>
      <c r="F581" s="79"/>
      <c r="G581" s="79"/>
      <c r="H581" s="79"/>
      <c r="I581" s="79"/>
      <c r="J581" s="130"/>
      <c r="K581" s="130"/>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row>
    <row r="582" spans="1:34" ht="15.75" customHeight="1">
      <c r="A582" s="79"/>
      <c r="B582" s="79"/>
      <c r="C582" s="79"/>
      <c r="D582" s="79"/>
      <c r="E582" s="79"/>
      <c r="F582" s="79"/>
      <c r="G582" s="79"/>
      <c r="H582" s="79"/>
      <c r="I582" s="79"/>
      <c r="J582" s="130"/>
      <c r="K582" s="130"/>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row>
    <row r="583" spans="1:34" ht="15.75" customHeight="1">
      <c r="A583" s="79"/>
      <c r="B583" s="79"/>
      <c r="C583" s="79"/>
      <c r="D583" s="79"/>
      <c r="E583" s="79"/>
      <c r="F583" s="79"/>
      <c r="G583" s="79"/>
      <c r="H583" s="79"/>
      <c r="I583" s="79"/>
      <c r="J583" s="130"/>
      <c r="K583" s="130"/>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row>
    <row r="584" spans="1:34" ht="15.75" customHeight="1">
      <c r="A584" s="79"/>
      <c r="B584" s="79"/>
      <c r="C584" s="79"/>
      <c r="D584" s="79"/>
      <c r="E584" s="79"/>
      <c r="F584" s="79"/>
      <c r="G584" s="79"/>
      <c r="H584" s="79"/>
      <c r="I584" s="79"/>
      <c r="J584" s="130"/>
      <c r="K584" s="130"/>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row>
    <row r="585" spans="1:34" ht="15.75" customHeight="1">
      <c r="A585" s="79"/>
      <c r="B585" s="79"/>
      <c r="C585" s="79"/>
      <c r="D585" s="79"/>
      <c r="E585" s="79"/>
      <c r="F585" s="79"/>
      <c r="G585" s="79"/>
      <c r="H585" s="79"/>
      <c r="I585" s="79"/>
      <c r="J585" s="130"/>
      <c r="K585" s="130"/>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row>
    <row r="586" spans="1:34" ht="15.75" customHeight="1">
      <c r="A586" s="79"/>
      <c r="B586" s="79"/>
      <c r="C586" s="79"/>
      <c r="D586" s="79"/>
      <c r="E586" s="79"/>
      <c r="F586" s="79"/>
      <c r="G586" s="79"/>
      <c r="H586" s="79"/>
      <c r="I586" s="79"/>
      <c r="J586" s="130"/>
      <c r="K586" s="130"/>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row>
    <row r="587" spans="1:34" ht="15.75" customHeight="1">
      <c r="A587" s="79"/>
      <c r="B587" s="79"/>
      <c r="C587" s="79"/>
      <c r="D587" s="79"/>
      <c r="E587" s="79"/>
      <c r="F587" s="79"/>
      <c r="G587" s="79"/>
      <c r="H587" s="79"/>
      <c r="I587" s="79"/>
      <c r="J587" s="130"/>
      <c r="K587" s="130"/>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row>
    <row r="588" spans="1:34" ht="15.75" customHeight="1">
      <c r="A588" s="79"/>
      <c r="B588" s="79"/>
      <c r="C588" s="79"/>
      <c r="D588" s="79"/>
      <c r="E588" s="79"/>
      <c r="F588" s="79"/>
      <c r="G588" s="79"/>
      <c r="H588" s="79"/>
      <c r="I588" s="79"/>
      <c r="J588" s="130"/>
      <c r="K588" s="130"/>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row>
    <row r="589" spans="1:34" ht="15.75" customHeight="1">
      <c r="A589" s="79"/>
      <c r="B589" s="79"/>
      <c r="C589" s="79"/>
      <c r="D589" s="79"/>
      <c r="E589" s="79"/>
      <c r="F589" s="79"/>
      <c r="G589" s="79"/>
      <c r="H589" s="79"/>
      <c r="I589" s="79"/>
      <c r="J589" s="130"/>
      <c r="K589" s="130"/>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row>
    <row r="590" spans="1:34" ht="15.75" customHeight="1">
      <c r="A590" s="79"/>
      <c r="B590" s="79"/>
      <c r="C590" s="79"/>
      <c r="D590" s="79"/>
      <c r="E590" s="79"/>
      <c r="F590" s="79"/>
      <c r="G590" s="79"/>
      <c r="H590" s="79"/>
      <c r="I590" s="79"/>
      <c r="J590" s="130"/>
      <c r="K590" s="130"/>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row>
    <row r="591" spans="1:34" ht="15.75" customHeight="1">
      <c r="A591" s="79"/>
      <c r="B591" s="79"/>
      <c r="C591" s="79"/>
      <c r="D591" s="79"/>
      <c r="E591" s="79"/>
      <c r="F591" s="79"/>
      <c r="G591" s="79"/>
      <c r="H591" s="79"/>
      <c r="I591" s="79"/>
      <c r="J591" s="130"/>
      <c r="K591" s="130"/>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row>
    <row r="592" spans="1:34" ht="15.75" customHeight="1">
      <c r="A592" s="79"/>
      <c r="B592" s="79"/>
      <c r="C592" s="79"/>
      <c r="D592" s="79"/>
      <c r="E592" s="79"/>
      <c r="F592" s="79"/>
      <c r="G592" s="79"/>
      <c r="H592" s="79"/>
      <c r="I592" s="79"/>
      <c r="J592" s="130"/>
      <c r="K592" s="130"/>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row>
    <row r="593" spans="1:34" ht="15.75" customHeight="1">
      <c r="A593" s="79"/>
      <c r="B593" s="79"/>
      <c r="C593" s="79"/>
      <c r="D593" s="79"/>
      <c r="E593" s="79"/>
      <c r="F593" s="79"/>
      <c r="G593" s="79"/>
      <c r="H593" s="79"/>
      <c r="I593" s="79"/>
      <c r="J593" s="130"/>
      <c r="K593" s="130"/>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row>
    <row r="594" spans="1:34" ht="15.75" customHeight="1">
      <c r="A594" s="79"/>
      <c r="B594" s="79"/>
      <c r="C594" s="79"/>
      <c r="D594" s="79"/>
      <c r="E594" s="79"/>
      <c r="F594" s="79"/>
      <c r="G594" s="79"/>
      <c r="H594" s="79"/>
      <c r="I594" s="79"/>
      <c r="J594" s="130"/>
      <c r="K594" s="130"/>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row>
    <row r="595" spans="1:34" ht="15.75" customHeight="1">
      <c r="A595" s="79"/>
      <c r="B595" s="79"/>
      <c r="C595" s="79"/>
      <c r="D595" s="79"/>
      <c r="E595" s="79"/>
      <c r="F595" s="79"/>
      <c r="G595" s="79"/>
      <c r="H595" s="79"/>
      <c r="I595" s="79"/>
      <c r="J595" s="130"/>
      <c r="K595" s="130"/>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row>
    <row r="596" spans="1:34" ht="15.75" customHeight="1">
      <c r="A596" s="79"/>
      <c r="B596" s="79"/>
      <c r="C596" s="79"/>
      <c r="D596" s="79"/>
      <c r="E596" s="79"/>
      <c r="F596" s="79"/>
      <c r="G596" s="79"/>
      <c r="H596" s="79"/>
      <c r="I596" s="79"/>
      <c r="J596" s="130"/>
      <c r="K596" s="130"/>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row>
    <row r="597" spans="1:34" ht="15.75" customHeight="1">
      <c r="A597" s="79"/>
      <c r="B597" s="79"/>
      <c r="C597" s="79"/>
      <c r="D597" s="79"/>
      <c r="E597" s="79"/>
      <c r="F597" s="79"/>
      <c r="G597" s="79"/>
      <c r="H597" s="79"/>
      <c r="I597" s="79"/>
      <c r="J597" s="130"/>
      <c r="K597" s="130"/>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row>
    <row r="598" spans="1:34" ht="15.75" customHeight="1">
      <c r="A598" s="79"/>
      <c r="B598" s="79"/>
      <c r="C598" s="79"/>
      <c r="D598" s="79"/>
      <c r="E598" s="79"/>
      <c r="F598" s="79"/>
      <c r="G598" s="79"/>
      <c r="H598" s="79"/>
      <c r="I598" s="79"/>
      <c r="J598" s="130"/>
      <c r="K598" s="130"/>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row>
    <row r="599" spans="1:34" ht="15.75" customHeight="1">
      <c r="A599" s="79"/>
      <c r="B599" s="79"/>
      <c r="C599" s="79"/>
      <c r="D599" s="79"/>
      <c r="E599" s="79"/>
      <c r="F599" s="79"/>
      <c r="G599" s="79"/>
      <c r="H599" s="79"/>
      <c r="I599" s="79"/>
      <c r="J599" s="130"/>
      <c r="K599" s="130"/>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row>
    <row r="600" spans="1:34" ht="15.75" customHeight="1">
      <c r="A600" s="79"/>
      <c r="B600" s="79"/>
      <c r="C600" s="79"/>
      <c r="D600" s="79"/>
      <c r="E600" s="79"/>
      <c r="F600" s="79"/>
      <c r="G600" s="79"/>
      <c r="H600" s="79"/>
      <c r="I600" s="79"/>
      <c r="J600" s="130"/>
      <c r="K600" s="130"/>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row>
    <row r="601" spans="1:34" ht="15.75" customHeight="1">
      <c r="A601" s="79"/>
      <c r="B601" s="79"/>
      <c r="C601" s="79"/>
      <c r="D601" s="79"/>
      <c r="E601" s="79"/>
      <c r="F601" s="79"/>
      <c r="G601" s="79"/>
      <c r="H601" s="79"/>
      <c r="I601" s="79"/>
      <c r="J601" s="130"/>
      <c r="K601" s="130"/>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row>
    <row r="602" spans="1:34" ht="15.75" customHeight="1">
      <c r="A602" s="79"/>
      <c r="B602" s="79"/>
      <c r="C602" s="79"/>
      <c r="D602" s="79"/>
      <c r="E602" s="79"/>
      <c r="F602" s="79"/>
      <c r="G602" s="79"/>
      <c r="H602" s="79"/>
      <c r="I602" s="79"/>
      <c r="J602" s="130"/>
      <c r="K602" s="130"/>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row>
    <row r="603" spans="1:34" ht="15.75" customHeight="1">
      <c r="A603" s="79"/>
      <c r="B603" s="79"/>
      <c r="C603" s="79"/>
      <c r="D603" s="79"/>
      <c r="E603" s="79"/>
      <c r="F603" s="79"/>
      <c r="G603" s="79"/>
      <c r="H603" s="79"/>
      <c r="I603" s="79"/>
      <c r="J603" s="130"/>
      <c r="K603" s="130"/>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row>
    <row r="604" spans="1:34" ht="15.75" customHeight="1">
      <c r="A604" s="79"/>
      <c r="B604" s="79"/>
      <c r="C604" s="79"/>
      <c r="D604" s="79"/>
      <c r="E604" s="79"/>
      <c r="F604" s="79"/>
      <c r="G604" s="79"/>
      <c r="H604" s="79"/>
      <c r="I604" s="79"/>
      <c r="J604" s="130"/>
      <c r="K604" s="130"/>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row>
    <row r="605" spans="1:34" ht="15.75" customHeight="1">
      <c r="A605" s="79"/>
      <c r="B605" s="79"/>
      <c r="C605" s="79"/>
      <c r="D605" s="79"/>
      <c r="E605" s="79"/>
      <c r="F605" s="79"/>
      <c r="G605" s="79"/>
      <c r="H605" s="79"/>
      <c r="I605" s="79"/>
      <c r="J605" s="130"/>
      <c r="K605" s="130"/>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row>
    <row r="606" spans="1:34" ht="15.75" customHeight="1">
      <c r="A606" s="79"/>
      <c r="B606" s="79"/>
      <c r="C606" s="79"/>
      <c r="D606" s="79"/>
      <c r="E606" s="79"/>
      <c r="F606" s="79"/>
      <c r="G606" s="79"/>
      <c r="H606" s="79"/>
      <c r="I606" s="79"/>
      <c r="J606" s="130"/>
      <c r="K606" s="130"/>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row>
    <row r="607" spans="1:34" ht="15.75" customHeight="1">
      <c r="A607" s="79"/>
      <c r="B607" s="79"/>
      <c r="C607" s="79"/>
      <c r="D607" s="79"/>
      <c r="E607" s="79"/>
      <c r="F607" s="79"/>
      <c r="G607" s="79"/>
      <c r="H607" s="79"/>
      <c r="I607" s="79"/>
      <c r="J607" s="130"/>
      <c r="K607" s="130"/>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row>
    <row r="608" spans="1:34" ht="15.75" customHeight="1">
      <c r="A608" s="79"/>
      <c r="B608" s="79"/>
      <c r="C608" s="79"/>
      <c r="D608" s="79"/>
      <c r="E608" s="79"/>
      <c r="F608" s="79"/>
      <c r="G608" s="79"/>
      <c r="H608" s="79"/>
      <c r="I608" s="79"/>
      <c r="J608" s="130"/>
      <c r="K608" s="130"/>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row>
    <row r="609" spans="1:34" ht="15.75" customHeight="1">
      <c r="A609" s="79"/>
      <c r="B609" s="79"/>
      <c r="C609" s="79"/>
      <c r="D609" s="79"/>
      <c r="E609" s="79"/>
      <c r="F609" s="79"/>
      <c r="G609" s="79"/>
      <c r="H609" s="79"/>
      <c r="I609" s="79"/>
      <c r="J609" s="130"/>
      <c r="K609" s="130"/>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row>
    <row r="610" spans="1:34" ht="15.75" customHeight="1">
      <c r="A610" s="79"/>
      <c r="B610" s="79"/>
      <c r="C610" s="79"/>
      <c r="D610" s="79"/>
      <c r="E610" s="79"/>
      <c r="F610" s="79"/>
      <c r="G610" s="79"/>
      <c r="H610" s="79"/>
      <c r="I610" s="79"/>
      <c r="J610" s="130"/>
      <c r="K610" s="130"/>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row>
    <row r="611" spans="1:34" ht="15.75" customHeight="1">
      <c r="A611" s="79"/>
      <c r="B611" s="79"/>
      <c r="C611" s="79"/>
      <c r="D611" s="79"/>
      <c r="E611" s="79"/>
      <c r="F611" s="79"/>
      <c r="G611" s="79"/>
      <c r="H611" s="79"/>
      <c r="I611" s="79"/>
      <c r="J611" s="130"/>
      <c r="K611" s="130"/>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row>
    <row r="612" spans="1:34" ht="15.75" customHeight="1">
      <c r="A612" s="79"/>
      <c r="B612" s="79"/>
      <c r="C612" s="79"/>
      <c r="D612" s="79"/>
      <c r="E612" s="79"/>
      <c r="F612" s="79"/>
      <c r="G612" s="79"/>
      <c r="H612" s="79"/>
      <c r="I612" s="79"/>
      <c r="J612" s="130"/>
      <c r="K612" s="130"/>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row>
    <row r="613" spans="1:34" ht="15.75" customHeight="1">
      <c r="A613" s="79"/>
      <c r="B613" s="79"/>
      <c r="C613" s="79"/>
      <c r="D613" s="79"/>
      <c r="E613" s="79"/>
      <c r="F613" s="79"/>
      <c r="G613" s="79"/>
      <c r="H613" s="79"/>
      <c r="I613" s="79"/>
      <c r="J613" s="130"/>
      <c r="K613" s="130"/>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row>
    <row r="614" spans="1:34" ht="15.75" customHeight="1">
      <c r="A614" s="79"/>
      <c r="B614" s="79"/>
      <c r="C614" s="79"/>
      <c r="D614" s="79"/>
      <c r="E614" s="79"/>
      <c r="F614" s="79"/>
      <c r="G614" s="79"/>
      <c r="H614" s="79"/>
      <c r="I614" s="79"/>
      <c r="J614" s="130"/>
      <c r="K614" s="130"/>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row>
    <row r="615" spans="1:34" ht="15.75" customHeight="1">
      <c r="A615" s="79"/>
      <c r="B615" s="79"/>
      <c r="C615" s="79"/>
      <c r="D615" s="79"/>
      <c r="E615" s="79"/>
      <c r="F615" s="79"/>
      <c r="G615" s="79"/>
      <c r="H615" s="79"/>
      <c r="I615" s="79"/>
      <c r="J615" s="130"/>
      <c r="K615" s="130"/>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row>
    <row r="616" spans="1:34" ht="15.75" customHeight="1">
      <c r="A616" s="79"/>
      <c r="B616" s="79"/>
      <c r="C616" s="79"/>
      <c r="D616" s="79"/>
      <c r="E616" s="79"/>
      <c r="F616" s="79"/>
      <c r="G616" s="79"/>
      <c r="H616" s="79"/>
      <c r="I616" s="79"/>
      <c r="J616" s="130"/>
      <c r="K616" s="130"/>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row>
    <row r="617" spans="1:34" ht="15.75" customHeight="1">
      <c r="A617" s="79"/>
      <c r="B617" s="79"/>
      <c r="C617" s="79"/>
      <c r="D617" s="79"/>
      <c r="E617" s="79"/>
      <c r="F617" s="79"/>
      <c r="G617" s="79"/>
      <c r="H617" s="79"/>
      <c r="I617" s="79"/>
      <c r="J617" s="130"/>
      <c r="K617" s="130"/>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row>
    <row r="618" spans="1:34" ht="15.75" customHeight="1">
      <c r="A618" s="79"/>
      <c r="B618" s="79"/>
      <c r="C618" s="79"/>
      <c r="D618" s="79"/>
      <c r="E618" s="79"/>
      <c r="F618" s="79"/>
      <c r="G618" s="79"/>
      <c r="H618" s="79"/>
      <c r="I618" s="79"/>
      <c r="J618" s="130"/>
      <c r="K618" s="130"/>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row>
    <row r="619" spans="1:34" ht="15.75" customHeight="1">
      <c r="A619" s="79"/>
      <c r="B619" s="79"/>
      <c r="C619" s="79"/>
      <c r="D619" s="79"/>
      <c r="E619" s="79"/>
      <c r="F619" s="79"/>
      <c r="G619" s="79"/>
      <c r="H619" s="79"/>
      <c r="I619" s="79"/>
      <c r="J619" s="130"/>
      <c r="K619" s="130"/>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row>
    <row r="620" spans="1:34" ht="15.75" customHeight="1">
      <c r="A620" s="79"/>
      <c r="B620" s="79"/>
      <c r="C620" s="79"/>
      <c r="D620" s="79"/>
      <c r="E620" s="79"/>
      <c r="F620" s="79"/>
      <c r="G620" s="79"/>
      <c r="H620" s="79"/>
      <c r="I620" s="79"/>
      <c r="J620" s="130"/>
      <c r="K620" s="130"/>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row>
    <row r="621" spans="1:34" ht="15.75" customHeight="1">
      <c r="A621" s="79"/>
      <c r="B621" s="79"/>
      <c r="C621" s="79"/>
      <c r="D621" s="79"/>
      <c r="E621" s="79"/>
      <c r="F621" s="79"/>
      <c r="G621" s="79"/>
      <c r="H621" s="79"/>
      <c r="I621" s="79"/>
      <c r="J621" s="130"/>
      <c r="K621" s="130"/>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row>
    <row r="622" spans="1:34" ht="15.75" customHeight="1">
      <c r="A622" s="79"/>
      <c r="B622" s="79"/>
      <c r="C622" s="79"/>
      <c r="D622" s="79"/>
      <c r="E622" s="79"/>
      <c r="F622" s="79"/>
      <c r="G622" s="79"/>
      <c r="H622" s="79"/>
      <c r="I622" s="79"/>
      <c r="J622" s="130"/>
      <c r="K622" s="130"/>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row>
    <row r="623" spans="1:34" ht="15.75" customHeight="1">
      <c r="A623" s="79"/>
      <c r="B623" s="79"/>
      <c r="C623" s="79"/>
      <c r="D623" s="79"/>
      <c r="E623" s="79"/>
      <c r="F623" s="79"/>
      <c r="G623" s="79"/>
      <c r="H623" s="79"/>
      <c r="I623" s="79"/>
      <c r="J623" s="130"/>
      <c r="K623" s="130"/>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row>
    <row r="624" spans="1:34" ht="15.75" customHeight="1">
      <c r="A624" s="79"/>
      <c r="B624" s="79"/>
      <c r="C624" s="79"/>
      <c r="D624" s="79"/>
      <c r="E624" s="79"/>
      <c r="F624" s="79"/>
      <c r="G624" s="79"/>
      <c r="H624" s="79"/>
      <c r="I624" s="79"/>
      <c r="J624" s="130"/>
      <c r="K624" s="130"/>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row>
    <row r="625" spans="1:34" ht="15.75" customHeight="1">
      <c r="A625" s="79"/>
      <c r="B625" s="79"/>
      <c r="C625" s="79"/>
      <c r="D625" s="79"/>
      <c r="E625" s="79"/>
      <c r="F625" s="79"/>
      <c r="G625" s="79"/>
      <c r="H625" s="79"/>
      <c r="I625" s="79"/>
      <c r="J625" s="130"/>
      <c r="K625" s="130"/>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row>
    <row r="626" spans="1:34" ht="15.75" customHeight="1">
      <c r="A626" s="79"/>
      <c r="B626" s="79"/>
      <c r="C626" s="79"/>
      <c r="D626" s="79"/>
      <c r="E626" s="79"/>
      <c r="F626" s="79"/>
      <c r="G626" s="79"/>
      <c r="H626" s="79"/>
      <c r="I626" s="79"/>
      <c r="J626" s="130"/>
      <c r="K626" s="130"/>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row>
    <row r="627" spans="1:34" ht="15.75" customHeight="1">
      <c r="A627" s="79"/>
      <c r="B627" s="79"/>
      <c r="C627" s="79"/>
      <c r="D627" s="79"/>
      <c r="E627" s="79"/>
      <c r="F627" s="79"/>
      <c r="G627" s="79"/>
      <c r="H627" s="79"/>
      <c r="I627" s="79"/>
      <c r="J627" s="130"/>
      <c r="K627" s="130"/>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row>
    <row r="628" spans="1:34" ht="15.75" customHeight="1">
      <c r="A628" s="79"/>
      <c r="B628" s="79"/>
      <c r="C628" s="79"/>
      <c r="D628" s="79"/>
      <c r="E628" s="79"/>
      <c r="F628" s="79"/>
      <c r="G628" s="79"/>
      <c r="H628" s="79"/>
      <c r="I628" s="79"/>
      <c r="J628" s="130"/>
      <c r="K628" s="130"/>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row>
    <row r="629" spans="1:34" ht="15.75" customHeight="1">
      <c r="A629" s="79"/>
      <c r="B629" s="79"/>
      <c r="C629" s="79"/>
      <c r="D629" s="79"/>
      <c r="E629" s="79"/>
      <c r="F629" s="79"/>
      <c r="G629" s="79"/>
      <c r="H629" s="79"/>
      <c r="I629" s="79"/>
      <c r="J629" s="130"/>
      <c r="K629" s="130"/>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row>
    <row r="630" spans="1:34" ht="15.75" customHeight="1">
      <c r="A630" s="79"/>
      <c r="B630" s="79"/>
      <c r="C630" s="79"/>
      <c r="D630" s="79"/>
      <c r="E630" s="79"/>
      <c r="F630" s="79"/>
      <c r="G630" s="79"/>
      <c r="H630" s="79"/>
      <c r="I630" s="79"/>
      <c r="J630" s="130"/>
      <c r="K630" s="130"/>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row>
    <row r="631" spans="1:34" ht="15.75" customHeight="1">
      <c r="A631" s="79"/>
      <c r="B631" s="79"/>
      <c r="C631" s="79"/>
      <c r="D631" s="79"/>
      <c r="E631" s="79"/>
      <c r="F631" s="79"/>
      <c r="G631" s="79"/>
      <c r="H631" s="79"/>
      <c r="I631" s="79"/>
      <c r="J631" s="130"/>
      <c r="K631" s="130"/>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row>
    <row r="632" spans="1:34" ht="15.75" customHeight="1">
      <c r="A632" s="79"/>
      <c r="B632" s="79"/>
      <c r="C632" s="79"/>
      <c r="D632" s="79"/>
      <c r="E632" s="79"/>
      <c r="F632" s="79"/>
      <c r="G632" s="79"/>
      <c r="H632" s="79"/>
      <c r="I632" s="79"/>
      <c r="J632" s="130"/>
      <c r="K632" s="130"/>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row>
    <row r="633" spans="1:34" ht="15.75" customHeight="1">
      <c r="A633" s="79"/>
      <c r="B633" s="79"/>
      <c r="C633" s="79"/>
      <c r="D633" s="79"/>
      <c r="E633" s="79"/>
      <c r="F633" s="79"/>
      <c r="G633" s="79"/>
      <c r="H633" s="79"/>
      <c r="I633" s="79"/>
      <c r="J633" s="130"/>
      <c r="K633" s="130"/>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row>
    <row r="634" spans="1:34" ht="15.75" customHeight="1">
      <c r="A634" s="79"/>
      <c r="B634" s="79"/>
      <c r="C634" s="79"/>
      <c r="D634" s="79"/>
      <c r="E634" s="79"/>
      <c r="F634" s="79"/>
      <c r="G634" s="79"/>
      <c r="H634" s="79"/>
      <c r="I634" s="79"/>
      <c r="J634" s="130"/>
      <c r="K634" s="130"/>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row>
    <row r="635" spans="1:34" ht="15.75" customHeight="1">
      <c r="A635" s="79"/>
      <c r="B635" s="79"/>
      <c r="C635" s="79"/>
      <c r="D635" s="79"/>
      <c r="E635" s="79"/>
      <c r="F635" s="79"/>
      <c r="G635" s="79"/>
      <c r="H635" s="79"/>
      <c r="I635" s="79"/>
      <c r="J635" s="130"/>
      <c r="K635" s="130"/>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row>
    <row r="636" spans="1:34" ht="15.75" customHeight="1">
      <c r="A636" s="79"/>
      <c r="B636" s="79"/>
      <c r="C636" s="79"/>
      <c r="D636" s="79"/>
      <c r="E636" s="79"/>
      <c r="F636" s="79"/>
      <c r="G636" s="79"/>
      <c r="H636" s="79"/>
      <c r="I636" s="79"/>
      <c r="J636" s="130"/>
      <c r="K636" s="130"/>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row>
    <row r="637" spans="1:34" ht="15.75" customHeight="1">
      <c r="A637" s="79"/>
      <c r="B637" s="79"/>
      <c r="C637" s="79"/>
      <c r="D637" s="79"/>
      <c r="E637" s="79"/>
      <c r="F637" s="79"/>
      <c r="G637" s="79"/>
      <c r="H637" s="79"/>
      <c r="I637" s="79"/>
      <c r="J637" s="130"/>
      <c r="K637" s="130"/>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row>
    <row r="638" spans="1:34" ht="15.75" customHeight="1">
      <c r="A638" s="79"/>
      <c r="B638" s="79"/>
      <c r="C638" s="79"/>
      <c r="D638" s="79"/>
      <c r="E638" s="79"/>
      <c r="F638" s="79"/>
      <c r="G638" s="79"/>
      <c r="H638" s="79"/>
      <c r="I638" s="79"/>
      <c r="J638" s="130"/>
      <c r="K638" s="130"/>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row>
    <row r="639" spans="1:34" ht="15.75" customHeight="1">
      <c r="A639" s="79"/>
      <c r="B639" s="79"/>
      <c r="C639" s="79"/>
      <c r="D639" s="79"/>
      <c r="E639" s="79"/>
      <c r="F639" s="79"/>
      <c r="G639" s="79"/>
      <c r="H639" s="79"/>
      <c r="I639" s="79"/>
      <c r="J639" s="130"/>
      <c r="K639" s="130"/>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row>
    <row r="640" spans="1:34" ht="15.75" customHeight="1">
      <c r="A640" s="79"/>
      <c r="B640" s="79"/>
      <c r="C640" s="79"/>
      <c r="D640" s="79"/>
      <c r="E640" s="79"/>
      <c r="F640" s="79"/>
      <c r="G640" s="79"/>
      <c r="H640" s="79"/>
      <c r="I640" s="79"/>
      <c r="J640" s="130"/>
      <c r="K640" s="130"/>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row>
    <row r="641" spans="1:34" ht="15.75" customHeight="1">
      <c r="A641" s="79"/>
      <c r="B641" s="79"/>
      <c r="C641" s="79"/>
      <c r="D641" s="79"/>
      <c r="E641" s="79"/>
      <c r="F641" s="79"/>
      <c r="G641" s="79"/>
      <c r="H641" s="79"/>
      <c r="I641" s="79"/>
      <c r="J641" s="130"/>
      <c r="K641" s="130"/>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row>
    <row r="642" spans="1:34" ht="15.75" customHeight="1">
      <c r="A642" s="79"/>
      <c r="B642" s="79"/>
      <c r="C642" s="79"/>
      <c r="D642" s="79"/>
      <c r="E642" s="79"/>
      <c r="F642" s="79"/>
      <c r="G642" s="79"/>
      <c r="H642" s="79"/>
      <c r="I642" s="79"/>
      <c r="J642" s="130"/>
      <c r="K642" s="130"/>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row>
    <row r="643" spans="1:34" ht="15.75" customHeight="1">
      <c r="A643" s="79"/>
      <c r="B643" s="79"/>
      <c r="C643" s="79"/>
      <c r="D643" s="79"/>
      <c r="E643" s="79"/>
      <c r="F643" s="79"/>
      <c r="G643" s="79"/>
      <c r="H643" s="79"/>
      <c r="I643" s="79"/>
      <c r="J643" s="130"/>
      <c r="K643" s="130"/>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row>
    <row r="644" spans="1:34" ht="15.75" customHeight="1">
      <c r="A644" s="79"/>
      <c r="B644" s="79"/>
      <c r="C644" s="79"/>
      <c r="D644" s="79"/>
      <c r="E644" s="79"/>
      <c r="F644" s="79"/>
      <c r="G644" s="79"/>
      <c r="H644" s="79"/>
      <c r="I644" s="79"/>
      <c r="J644" s="130"/>
      <c r="K644" s="130"/>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row>
    <row r="645" spans="1:34" ht="15.75" customHeight="1">
      <c r="A645" s="79"/>
      <c r="B645" s="79"/>
      <c r="C645" s="79"/>
      <c r="D645" s="79"/>
      <c r="E645" s="79"/>
      <c r="F645" s="79"/>
      <c r="G645" s="79"/>
      <c r="H645" s="79"/>
      <c r="I645" s="79"/>
      <c r="J645" s="130"/>
      <c r="K645" s="130"/>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row>
    <row r="646" spans="1:34" ht="15.75" customHeight="1">
      <c r="A646" s="79"/>
      <c r="B646" s="79"/>
      <c r="C646" s="79"/>
      <c r="D646" s="79"/>
      <c r="E646" s="79"/>
      <c r="F646" s="79"/>
      <c r="G646" s="79"/>
      <c r="H646" s="79"/>
      <c r="I646" s="79"/>
      <c r="J646" s="130"/>
      <c r="K646" s="130"/>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row>
    <row r="647" spans="1:34" ht="15.75" customHeight="1">
      <c r="A647" s="79"/>
      <c r="B647" s="79"/>
      <c r="C647" s="79"/>
      <c r="D647" s="79"/>
      <c r="E647" s="79"/>
      <c r="F647" s="79"/>
      <c r="G647" s="79"/>
      <c r="H647" s="79"/>
      <c r="I647" s="79"/>
      <c r="J647" s="130"/>
      <c r="K647" s="130"/>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row>
    <row r="648" spans="1:34" ht="15.75" customHeight="1">
      <c r="A648" s="79"/>
      <c r="B648" s="79"/>
      <c r="C648" s="79"/>
      <c r="D648" s="79"/>
      <c r="E648" s="79"/>
      <c r="F648" s="79"/>
      <c r="G648" s="79"/>
      <c r="H648" s="79"/>
      <c r="I648" s="79"/>
      <c r="J648" s="130"/>
      <c r="K648" s="130"/>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row>
    <row r="649" spans="1:34" ht="15.75" customHeight="1">
      <c r="A649" s="79"/>
      <c r="B649" s="79"/>
      <c r="C649" s="79"/>
      <c r="D649" s="79"/>
      <c r="E649" s="79"/>
      <c r="F649" s="79"/>
      <c r="G649" s="79"/>
      <c r="H649" s="79"/>
      <c r="I649" s="79"/>
      <c r="J649" s="130"/>
      <c r="K649" s="130"/>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row>
    <row r="650" spans="1:34" ht="15.75" customHeight="1">
      <c r="A650" s="79"/>
      <c r="B650" s="79"/>
      <c r="C650" s="79"/>
      <c r="D650" s="79"/>
      <c r="E650" s="79"/>
      <c r="F650" s="79"/>
      <c r="G650" s="79"/>
      <c r="H650" s="79"/>
      <c r="I650" s="79"/>
      <c r="J650" s="130"/>
      <c r="K650" s="130"/>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row>
    <row r="651" spans="1:34" ht="15.75" customHeight="1">
      <c r="A651" s="79"/>
      <c r="B651" s="79"/>
      <c r="C651" s="79"/>
      <c r="D651" s="79"/>
      <c r="E651" s="79"/>
      <c r="F651" s="79"/>
      <c r="G651" s="79"/>
      <c r="H651" s="79"/>
      <c r="I651" s="79"/>
      <c r="J651" s="130"/>
      <c r="K651" s="130"/>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row>
    <row r="652" spans="1:34" ht="15.75" customHeight="1">
      <c r="A652" s="79"/>
      <c r="B652" s="79"/>
      <c r="C652" s="79"/>
      <c r="D652" s="79"/>
      <c r="E652" s="79"/>
      <c r="F652" s="79"/>
      <c r="G652" s="79"/>
      <c r="H652" s="79"/>
      <c r="I652" s="79"/>
      <c r="J652" s="130"/>
      <c r="K652" s="130"/>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row>
    <row r="653" spans="1:34" ht="15.75" customHeight="1">
      <c r="A653" s="79"/>
      <c r="B653" s="79"/>
      <c r="C653" s="79"/>
      <c r="D653" s="79"/>
      <c r="E653" s="79"/>
      <c r="F653" s="79"/>
      <c r="G653" s="79"/>
      <c r="H653" s="79"/>
      <c r="I653" s="79"/>
      <c r="J653" s="130"/>
      <c r="K653" s="130"/>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row>
    <row r="654" spans="1:34" ht="15.75" customHeight="1">
      <c r="A654" s="79"/>
      <c r="B654" s="79"/>
      <c r="C654" s="79"/>
      <c r="D654" s="79"/>
      <c r="E654" s="79"/>
      <c r="F654" s="79"/>
      <c r="G654" s="79"/>
      <c r="H654" s="79"/>
      <c r="I654" s="79"/>
      <c r="J654" s="130"/>
      <c r="K654" s="130"/>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row>
    <row r="655" spans="1:34" ht="15.75" customHeight="1">
      <c r="A655" s="79"/>
      <c r="B655" s="79"/>
      <c r="C655" s="79"/>
      <c r="D655" s="79"/>
      <c r="E655" s="79"/>
      <c r="F655" s="79"/>
      <c r="G655" s="79"/>
      <c r="H655" s="79"/>
      <c r="I655" s="79"/>
      <c r="J655" s="130"/>
      <c r="K655" s="130"/>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row>
    <row r="656" spans="1:34" ht="15.75" customHeight="1">
      <c r="A656" s="79"/>
      <c r="B656" s="79"/>
      <c r="C656" s="79"/>
      <c r="D656" s="79"/>
      <c r="E656" s="79"/>
      <c r="F656" s="79"/>
      <c r="G656" s="79"/>
      <c r="H656" s="79"/>
      <c r="I656" s="79"/>
      <c r="J656" s="130"/>
      <c r="K656" s="130"/>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row>
    <row r="657" spans="1:34" ht="15.75" customHeight="1">
      <c r="A657" s="79"/>
      <c r="B657" s="79"/>
      <c r="C657" s="79"/>
      <c r="D657" s="79"/>
      <c r="E657" s="79"/>
      <c r="F657" s="79"/>
      <c r="G657" s="79"/>
      <c r="H657" s="79"/>
      <c r="I657" s="79"/>
      <c r="J657" s="130"/>
      <c r="K657" s="130"/>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row>
    <row r="658" spans="1:34" ht="15.75" customHeight="1">
      <c r="A658" s="79"/>
      <c r="B658" s="79"/>
      <c r="C658" s="79"/>
      <c r="D658" s="79"/>
      <c r="E658" s="79"/>
      <c r="F658" s="79"/>
      <c r="G658" s="79"/>
      <c r="H658" s="79"/>
      <c r="I658" s="79"/>
      <c r="J658" s="130"/>
      <c r="K658" s="130"/>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row>
    <row r="659" spans="1:34" ht="15.75" customHeight="1">
      <c r="A659" s="79"/>
      <c r="B659" s="79"/>
      <c r="C659" s="79"/>
      <c r="D659" s="79"/>
      <c r="E659" s="79"/>
      <c r="F659" s="79"/>
      <c r="G659" s="79"/>
      <c r="H659" s="79"/>
      <c r="I659" s="79"/>
      <c r="J659" s="130"/>
      <c r="K659" s="130"/>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row>
    <row r="660" spans="1:34" ht="15.75" customHeight="1">
      <c r="A660" s="79"/>
      <c r="B660" s="79"/>
      <c r="C660" s="79"/>
      <c r="D660" s="79"/>
      <c r="E660" s="79"/>
      <c r="F660" s="79"/>
      <c r="G660" s="79"/>
      <c r="H660" s="79"/>
      <c r="I660" s="79"/>
      <c r="J660" s="130"/>
      <c r="K660" s="130"/>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row>
    <row r="661" spans="1:34" ht="15.75" customHeight="1">
      <c r="A661" s="79"/>
      <c r="B661" s="79"/>
      <c r="C661" s="79"/>
      <c r="D661" s="79"/>
      <c r="E661" s="79"/>
      <c r="F661" s="79"/>
      <c r="G661" s="79"/>
      <c r="H661" s="79"/>
      <c r="I661" s="79"/>
      <c r="J661" s="130"/>
      <c r="K661" s="130"/>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row>
    <row r="662" spans="1:34" ht="15.75" customHeight="1">
      <c r="A662" s="79"/>
      <c r="B662" s="79"/>
      <c r="C662" s="79"/>
      <c r="D662" s="79"/>
      <c r="E662" s="79"/>
      <c r="F662" s="79"/>
      <c r="G662" s="79"/>
      <c r="H662" s="79"/>
      <c r="I662" s="79"/>
      <c r="J662" s="130"/>
      <c r="K662" s="130"/>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row>
    <row r="663" spans="1:34" ht="15.75" customHeight="1">
      <c r="A663" s="79"/>
      <c r="B663" s="79"/>
      <c r="C663" s="79"/>
      <c r="D663" s="79"/>
      <c r="E663" s="79"/>
      <c r="F663" s="79"/>
      <c r="G663" s="79"/>
      <c r="H663" s="79"/>
      <c r="I663" s="79"/>
      <c r="J663" s="130"/>
      <c r="K663" s="130"/>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row>
    <row r="664" spans="1:34" ht="15.75" customHeight="1">
      <c r="A664" s="79"/>
      <c r="B664" s="79"/>
      <c r="C664" s="79"/>
      <c r="D664" s="79"/>
      <c r="E664" s="79"/>
      <c r="F664" s="79"/>
      <c r="G664" s="79"/>
      <c r="H664" s="79"/>
      <c r="I664" s="79"/>
      <c r="J664" s="130"/>
      <c r="K664" s="130"/>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row>
    <row r="665" spans="1:34" ht="15.75" customHeight="1">
      <c r="A665" s="79"/>
      <c r="B665" s="79"/>
      <c r="C665" s="79"/>
      <c r="D665" s="79"/>
      <c r="E665" s="79"/>
      <c r="F665" s="79"/>
      <c r="G665" s="79"/>
      <c r="H665" s="79"/>
      <c r="I665" s="79"/>
      <c r="J665" s="130"/>
      <c r="K665" s="130"/>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row>
    <row r="666" spans="1:34" ht="15.75" customHeight="1">
      <c r="A666" s="79"/>
      <c r="B666" s="79"/>
      <c r="C666" s="79"/>
      <c r="D666" s="79"/>
      <c r="E666" s="79"/>
      <c r="F666" s="79"/>
      <c r="G666" s="79"/>
      <c r="H666" s="79"/>
      <c r="I666" s="79"/>
      <c r="J666" s="130"/>
      <c r="K666" s="130"/>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row>
    <row r="667" spans="1:34" ht="15.75" customHeight="1">
      <c r="A667" s="79"/>
      <c r="B667" s="79"/>
      <c r="C667" s="79"/>
      <c r="D667" s="79"/>
      <c r="E667" s="79"/>
      <c r="F667" s="79"/>
      <c r="G667" s="79"/>
      <c r="H667" s="79"/>
      <c r="I667" s="79"/>
      <c r="J667" s="130"/>
      <c r="K667" s="130"/>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row>
    <row r="668" spans="1:34" ht="15.75" customHeight="1">
      <c r="A668" s="79"/>
      <c r="B668" s="79"/>
      <c r="C668" s="79"/>
      <c r="D668" s="79"/>
      <c r="E668" s="79"/>
      <c r="F668" s="79"/>
      <c r="G668" s="79"/>
      <c r="H668" s="79"/>
      <c r="I668" s="79"/>
      <c r="J668" s="130"/>
      <c r="K668" s="130"/>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row>
    <row r="669" spans="1:34" ht="15.75" customHeight="1">
      <c r="A669" s="79"/>
      <c r="B669" s="79"/>
      <c r="C669" s="79"/>
      <c r="D669" s="79"/>
      <c r="E669" s="79"/>
      <c r="F669" s="79"/>
      <c r="G669" s="79"/>
      <c r="H669" s="79"/>
      <c r="I669" s="79"/>
      <c r="J669" s="130"/>
      <c r="K669" s="130"/>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row>
    <row r="670" spans="1:34" ht="15.75" customHeight="1">
      <c r="A670" s="79"/>
      <c r="B670" s="79"/>
      <c r="C670" s="79"/>
      <c r="D670" s="79"/>
      <c r="E670" s="79"/>
      <c r="F670" s="79"/>
      <c r="G670" s="79"/>
      <c r="H670" s="79"/>
      <c r="I670" s="79"/>
      <c r="J670" s="130"/>
      <c r="K670" s="130"/>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row>
    <row r="671" spans="1:34" ht="15.75" customHeight="1">
      <c r="A671" s="79"/>
      <c r="B671" s="79"/>
      <c r="C671" s="79"/>
      <c r="D671" s="79"/>
      <c r="E671" s="79"/>
      <c r="F671" s="79"/>
      <c r="G671" s="79"/>
      <c r="H671" s="79"/>
      <c r="I671" s="79"/>
      <c r="J671" s="130"/>
      <c r="K671" s="130"/>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row>
    <row r="672" spans="1:34" ht="15.75" customHeight="1">
      <c r="A672" s="79"/>
      <c r="B672" s="79"/>
      <c r="C672" s="79"/>
      <c r="D672" s="79"/>
      <c r="E672" s="79"/>
      <c r="F672" s="79"/>
      <c r="G672" s="79"/>
      <c r="H672" s="79"/>
      <c r="I672" s="79"/>
      <c r="J672" s="130"/>
      <c r="K672" s="130"/>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row>
    <row r="673" spans="1:34" ht="15.75" customHeight="1">
      <c r="A673" s="79"/>
      <c r="B673" s="79"/>
      <c r="C673" s="79"/>
      <c r="D673" s="79"/>
      <c r="E673" s="79"/>
      <c r="F673" s="79"/>
      <c r="G673" s="79"/>
      <c r="H673" s="79"/>
      <c r="I673" s="79"/>
      <c r="J673" s="130"/>
      <c r="K673" s="130"/>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row>
    <row r="674" spans="1:34" ht="15.75" customHeight="1">
      <c r="A674" s="79"/>
      <c r="B674" s="79"/>
      <c r="C674" s="79"/>
      <c r="D674" s="79"/>
      <c r="E674" s="79"/>
      <c r="F674" s="79"/>
      <c r="G674" s="79"/>
      <c r="H674" s="79"/>
      <c r="I674" s="79"/>
      <c r="J674" s="130"/>
      <c r="K674" s="130"/>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row>
    <row r="675" spans="1:34" ht="15.75" customHeight="1">
      <c r="A675" s="79"/>
      <c r="B675" s="79"/>
      <c r="C675" s="79"/>
      <c r="D675" s="79"/>
      <c r="E675" s="79"/>
      <c r="F675" s="79"/>
      <c r="G675" s="79"/>
      <c r="H675" s="79"/>
      <c r="I675" s="79"/>
      <c r="J675" s="130"/>
      <c r="K675" s="130"/>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row>
    <row r="676" spans="1:34" ht="15.75" customHeight="1">
      <c r="A676" s="79"/>
      <c r="B676" s="79"/>
      <c r="C676" s="79"/>
      <c r="D676" s="79"/>
      <c r="E676" s="79"/>
      <c r="F676" s="79"/>
      <c r="G676" s="79"/>
      <c r="H676" s="79"/>
      <c r="I676" s="79"/>
      <c r="J676" s="130"/>
      <c r="K676" s="130"/>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row>
    <row r="677" spans="1:34" ht="15.75" customHeight="1">
      <c r="A677" s="79"/>
      <c r="B677" s="79"/>
      <c r="C677" s="79"/>
      <c r="D677" s="79"/>
      <c r="E677" s="79"/>
      <c r="F677" s="79"/>
      <c r="G677" s="79"/>
      <c r="H677" s="79"/>
      <c r="I677" s="79"/>
      <c r="J677" s="130"/>
      <c r="K677" s="130"/>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row>
    <row r="678" spans="1:34" ht="15.75" customHeight="1">
      <c r="A678" s="79"/>
      <c r="B678" s="79"/>
      <c r="C678" s="79"/>
      <c r="D678" s="79"/>
      <c r="E678" s="79"/>
      <c r="F678" s="79"/>
      <c r="G678" s="79"/>
      <c r="H678" s="79"/>
      <c r="I678" s="79"/>
      <c r="J678" s="130"/>
      <c r="K678" s="130"/>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row>
    <row r="679" spans="1:34" ht="15.75" customHeight="1">
      <c r="A679" s="79"/>
      <c r="B679" s="79"/>
      <c r="C679" s="79"/>
      <c r="D679" s="79"/>
      <c r="E679" s="79"/>
      <c r="F679" s="79"/>
      <c r="G679" s="79"/>
      <c r="H679" s="79"/>
      <c r="I679" s="79"/>
      <c r="J679" s="130"/>
      <c r="K679" s="130"/>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row>
    <row r="680" spans="1:34" ht="15.75" customHeight="1">
      <c r="A680" s="79"/>
      <c r="B680" s="79"/>
      <c r="C680" s="79"/>
      <c r="D680" s="79"/>
      <c r="E680" s="79"/>
      <c r="F680" s="79"/>
      <c r="G680" s="79"/>
      <c r="H680" s="79"/>
      <c r="I680" s="79"/>
      <c r="J680" s="130"/>
      <c r="K680" s="130"/>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row>
    <row r="681" spans="1:34" ht="15.75" customHeight="1">
      <c r="A681" s="79"/>
      <c r="B681" s="79"/>
      <c r="C681" s="79"/>
      <c r="D681" s="79"/>
      <c r="E681" s="79"/>
      <c r="F681" s="79"/>
      <c r="G681" s="79"/>
      <c r="H681" s="79"/>
      <c r="I681" s="79"/>
      <c r="J681" s="130"/>
      <c r="K681" s="130"/>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row>
    <row r="682" spans="1:34" ht="15.75" customHeight="1">
      <c r="A682" s="79"/>
      <c r="B682" s="79"/>
      <c r="C682" s="79"/>
      <c r="D682" s="79"/>
      <c r="E682" s="79"/>
      <c r="F682" s="79"/>
      <c r="G682" s="79"/>
      <c r="H682" s="79"/>
      <c r="I682" s="79"/>
      <c r="J682" s="130"/>
      <c r="K682" s="130"/>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row>
    <row r="683" spans="1:34" ht="15.75" customHeight="1">
      <c r="A683" s="79"/>
      <c r="B683" s="79"/>
      <c r="C683" s="79"/>
      <c r="D683" s="79"/>
      <c r="E683" s="79"/>
      <c r="F683" s="79"/>
      <c r="G683" s="79"/>
      <c r="H683" s="79"/>
      <c r="I683" s="79"/>
      <c r="J683" s="130"/>
      <c r="K683" s="130"/>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row>
    <row r="684" spans="1:34" ht="15.75" customHeight="1">
      <c r="A684" s="79"/>
      <c r="B684" s="79"/>
      <c r="C684" s="79"/>
      <c r="D684" s="79"/>
      <c r="E684" s="79"/>
      <c r="F684" s="79"/>
      <c r="G684" s="79"/>
      <c r="H684" s="79"/>
      <c r="I684" s="79"/>
      <c r="J684" s="130"/>
      <c r="K684" s="130"/>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row>
    <row r="685" spans="1:34" ht="15.75" customHeight="1">
      <c r="A685" s="79"/>
      <c r="B685" s="79"/>
      <c r="C685" s="79"/>
      <c r="D685" s="79"/>
      <c r="E685" s="79"/>
      <c r="F685" s="79"/>
      <c r="G685" s="79"/>
      <c r="H685" s="79"/>
      <c r="I685" s="79"/>
      <c r="J685" s="130"/>
      <c r="K685" s="130"/>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row>
    <row r="686" spans="1:34" ht="15.75" customHeight="1">
      <c r="A686" s="79"/>
      <c r="B686" s="79"/>
      <c r="C686" s="79"/>
      <c r="D686" s="79"/>
      <c r="E686" s="79"/>
      <c r="F686" s="79"/>
      <c r="G686" s="79"/>
      <c r="H686" s="79"/>
      <c r="I686" s="79"/>
      <c r="J686" s="130"/>
      <c r="K686" s="130"/>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row>
    <row r="687" spans="1:34" ht="15.75" customHeight="1">
      <c r="A687" s="79"/>
      <c r="B687" s="79"/>
      <c r="C687" s="79"/>
      <c r="D687" s="79"/>
      <c r="E687" s="79"/>
      <c r="F687" s="79"/>
      <c r="G687" s="79"/>
      <c r="H687" s="79"/>
      <c r="I687" s="79"/>
      <c r="J687" s="130"/>
      <c r="K687" s="130"/>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row>
    <row r="688" spans="1:34" ht="15.75" customHeight="1">
      <c r="A688" s="79"/>
      <c r="B688" s="79"/>
      <c r="C688" s="79"/>
      <c r="D688" s="79"/>
      <c r="E688" s="79"/>
      <c r="F688" s="79"/>
      <c r="G688" s="79"/>
      <c r="H688" s="79"/>
      <c r="I688" s="79"/>
      <c r="J688" s="130"/>
      <c r="K688" s="130"/>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row>
    <row r="689" spans="1:34" ht="15.75" customHeight="1">
      <c r="A689" s="79"/>
      <c r="B689" s="79"/>
      <c r="C689" s="79"/>
      <c r="D689" s="79"/>
      <c r="E689" s="79"/>
      <c r="F689" s="79"/>
      <c r="G689" s="79"/>
      <c r="H689" s="79"/>
      <c r="I689" s="79"/>
      <c r="J689" s="130"/>
      <c r="K689" s="130"/>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row>
    <row r="690" spans="1:34" ht="15.75" customHeight="1">
      <c r="A690" s="79"/>
      <c r="B690" s="79"/>
      <c r="C690" s="79"/>
      <c r="D690" s="79"/>
      <c r="E690" s="79"/>
      <c r="F690" s="79"/>
      <c r="G690" s="79"/>
      <c r="H690" s="79"/>
      <c r="I690" s="79"/>
      <c r="J690" s="130"/>
      <c r="K690" s="130"/>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row>
    <row r="691" spans="1:34" ht="15.75" customHeight="1">
      <c r="A691" s="79"/>
      <c r="B691" s="79"/>
      <c r="C691" s="79"/>
      <c r="D691" s="79"/>
      <c r="E691" s="79"/>
      <c r="F691" s="79"/>
      <c r="G691" s="79"/>
      <c r="H691" s="79"/>
      <c r="I691" s="79"/>
      <c r="J691" s="130"/>
      <c r="K691" s="130"/>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row>
    <row r="692" spans="1:34" ht="15.75" customHeight="1">
      <c r="A692" s="79"/>
      <c r="B692" s="79"/>
      <c r="C692" s="79"/>
      <c r="D692" s="79"/>
      <c r="E692" s="79"/>
      <c r="F692" s="79"/>
      <c r="G692" s="79"/>
      <c r="H692" s="79"/>
      <c r="I692" s="79"/>
      <c r="J692" s="130"/>
      <c r="K692" s="130"/>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row>
    <row r="693" spans="1:34" ht="15.75" customHeight="1">
      <c r="A693" s="79"/>
      <c r="B693" s="79"/>
      <c r="C693" s="79"/>
      <c r="D693" s="79"/>
      <c r="E693" s="79"/>
      <c r="F693" s="79"/>
      <c r="G693" s="79"/>
      <c r="H693" s="79"/>
      <c r="I693" s="79"/>
      <c r="J693" s="130"/>
      <c r="K693" s="130"/>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row>
    <row r="694" spans="1:34" ht="15.75" customHeight="1">
      <c r="A694" s="79"/>
      <c r="B694" s="79"/>
      <c r="C694" s="79"/>
      <c r="D694" s="79"/>
      <c r="E694" s="79"/>
      <c r="F694" s="79"/>
      <c r="G694" s="79"/>
      <c r="H694" s="79"/>
      <c r="I694" s="79"/>
      <c r="J694" s="130"/>
      <c r="K694" s="130"/>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row>
    <row r="695" spans="1:34" ht="15.75" customHeight="1">
      <c r="A695" s="79"/>
      <c r="B695" s="79"/>
      <c r="C695" s="79"/>
      <c r="D695" s="79"/>
      <c r="E695" s="79"/>
      <c r="F695" s="79"/>
      <c r="G695" s="79"/>
      <c r="H695" s="79"/>
      <c r="I695" s="79"/>
      <c r="J695" s="130"/>
      <c r="K695" s="130"/>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row>
    <row r="696" spans="1:34" ht="15.75" customHeight="1">
      <c r="A696" s="79"/>
      <c r="B696" s="79"/>
      <c r="C696" s="79"/>
      <c r="D696" s="79"/>
      <c r="E696" s="79"/>
      <c r="F696" s="79"/>
      <c r="G696" s="79"/>
      <c r="H696" s="79"/>
      <c r="I696" s="79"/>
      <c r="J696" s="130"/>
      <c r="K696" s="130"/>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row>
    <row r="697" spans="1:34" ht="15.75" customHeight="1">
      <c r="A697" s="79"/>
      <c r="B697" s="79"/>
      <c r="C697" s="79"/>
      <c r="D697" s="79"/>
      <c r="E697" s="79"/>
      <c r="F697" s="79"/>
      <c r="G697" s="79"/>
      <c r="H697" s="79"/>
      <c r="I697" s="79"/>
      <c r="J697" s="130"/>
      <c r="K697" s="130"/>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row>
    <row r="698" spans="1:34" ht="15.75" customHeight="1">
      <c r="A698" s="79"/>
      <c r="B698" s="79"/>
      <c r="C698" s="79"/>
      <c r="D698" s="79"/>
      <c r="E698" s="79"/>
      <c r="F698" s="79"/>
      <c r="G698" s="79"/>
      <c r="H698" s="79"/>
      <c r="I698" s="79"/>
      <c r="J698" s="130"/>
      <c r="K698" s="130"/>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row>
    <row r="699" spans="1:34" ht="15.75" customHeight="1">
      <c r="A699" s="79"/>
      <c r="B699" s="79"/>
      <c r="C699" s="79"/>
      <c r="D699" s="79"/>
      <c r="E699" s="79"/>
      <c r="F699" s="79"/>
      <c r="G699" s="79"/>
      <c r="H699" s="79"/>
      <c r="I699" s="79"/>
      <c r="J699" s="130"/>
      <c r="K699" s="130"/>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row>
    <row r="700" spans="1:34" ht="15.75" customHeight="1">
      <c r="A700" s="79"/>
      <c r="B700" s="79"/>
      <c r="C700" s="79"/>
      <c r="D700" s="79"/>
      <c r="E700" s="79"/>
      <c r="F700" s="79"/>
      <c r="G700" s="79"/>
      <c r="H700" s="79"/>
      <c r="I700" s="79"/>
      <c r="J700" s="130"/>
      <c r="K700" s="130"/>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row>
    <row r="701" spans="1:34" ht="15.75" customHeight="1">
      <c r="A701" s="79"/>
      <c r="B701" s="79"/>
      <c r="C701" s="79"/>
      <c r="D701" s="79"/>
      <c r="E701" s="79"/>
      <c r="F701" s="79"/>
      <c r="G701" s="79"/>
      <c r="H701" s="79"/>
      <c r="I701" s="79"/>
      <c r="J701" s="130"/>
      <c r="K701" s="130"/>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row>
    <row r="702" spans="1:34" ht="15.75" customHeight="1">
      <c r="A702" s="79"/>
      <c r="B702" s="79"/>
      <c r="C702" s="79"/>
      <c r="D702" s="79"/>
      <c r="E702" s="79"/>
      <c r="F702" s="79"/>
      <c r="G702" s="79"/>
      <c r="H702" s="79"/>
      <c r="I702" s="79"/>
      <c r="J702" s="130"/>
      <c r="K702" s="130"/>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row>
    <row r="703" spans="1:34" ht="15.75" customHeight="1">
      <c r="A703" s="79"/>
      <c r="B703" s="79"/>
      <c r="C703" s="79"/>
      <c r="D703" s="79"/>
      <c r="E703" s="79"/>
      <c r="F703" s="79"/>
      <c r="G703" s="79"/>
      <c r="H703" s="79"/>
      <c r="I703" s="79"/>
      <c r="J703" s="130"/>
      <c r="K703" s="130"/>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row>
    <row r="704" spans="1:34" ht="15.75" customHeight="1">
      <c r="A704" s="79"/>
      <c r="B704" s="79"/>
      <c r="C704" s="79"/>
      <c r="D704" s="79"/>
      <c r="E704" s="79"/>
      <c r="F704" s="79"/>
      <c r="G704" s="79"/>
      <c r="H704" s="79"/>
      <c r="I704" s="79"/>
      <c r="J704" s="130"/>
      <c r="K704" s="130"/>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row>
    <row r="705" spans="1:34" ht="15.75" customHeight="1">
      <c r="A705" s="79"/>
      <c r="B705" s="79"/>
      <c r="C705" s="79"/>
      <c r="D705" s="79"/>
      <c r="E705" s="79"/>
      <c r="F705" s="79"/>
      <c r="G705" s="79"/>
      <c r="H705" s="79"/>
      <c r="I705" s="79"/>
      <c r="J705" s="130"/>
      <c r="K705" s="130"/>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row>
    <row r="706" spans="1:34" ht="15.75" customHeight="1">
      <c r="A706" s="79"/>
      <c r="B706" s="79"/>
      <c r="C706" s="79"/>
      <c r="D706" s="79"/>
      <c r="E706" s="79"/>
      <c r="F706" s="79"/>
      <c r="G706" s="79"/>
      <c r="H706" s="79"/>
      <c r="I706" s="79"/>
      <c r="J706" s="130"/>
      <c r="K706" s="130"/>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row>
    <row r="707" spans="1:34" ht="15.75" customHeight="1">
      <c r="A707" s="79"/>
      <c r="B707" s="79"/>
      <c r="C707" s="79"/>
      <c r="D707" s="79"/>
      <c r="E707" s="79"/>
      <c r="F707" s="79"/>
      <c r="G707" s="79"/>
      <c r="H707" s="79"/>
      <c r="I707" s="79"/>
      <c r="J707" s="130"/>
      <c r="K707" s="130"/>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row>
    <row r="708" spans="1:34" ht="15.75" customHeight="1">
      <c r="A708" s="79"/>
      <c r="B708" s="79"/>
      <c r="C708" s="79"/>
      <c r="D708" s="79"/>
      <c r="E708" s="79"/>
      <c r="F708" s="79"/>
      <c r="G708" s="79"/>
      <c r="H708" s="79"/>
      <c r="I708" s="79"/>
      <c r="J708" s="130"/>
      <c r="K708" s="130"/>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row>
    <row r="709" spans="1:34" ht="15.75" customHeight="1">
      <c r="A709" s="79"/>
      <c r="B709" s="79"/>
      <c r="C709" s="79"/>
      <c r="D709" s="79"/>
      <c r="E709" s="79"/>
      <c r="F709" s="79"/>
      <c r="G709" s="79"/>
      <c r="H709" s="79"/>
      <c r="I709" s="79"/>
      <c r="J709" s="130"/>
      <c r="K709" s="130"/>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row>
    <row r="710" spans="1:34" ht="15.75" customHeight="1">
      <c r="A710" s="79"/>
      <c r="B710" s="79"/>
      <c r="C710" s="79"/>
      <c r="D710" s="79"/>
      <c r="E710" s="79"/>
      <c r="F710" s="79"/>
      <c r="G710" s="79"/>
      <c r="H710" s="79"/>
      <c r="I710" s="79"/>
      <c r="J710" s="130"/>
      <c r="K710" s="130"/>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row>
    <row r="711" spans="1:34" ht="15.75" customHeight="1">
      <c r="A711" s="79"/>
      <c r="B711" s="79"/>
      <c r="C711" s="79"/>
      <c r="D711" s="79"/>
      <c r="E711" s="79"/>
      <c r="F711" s="79"/>
      <c r="G711" s="79"/>
      <c r="H711" s="79"/>
      <c r="I711" s="79"/>
      <c r="J711" s="130"/>
      <c r="K711" s="130"/>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row>
    <row r="712" spans="1:34" ht="15.75" customHeight="1">
      <c r="A712" s="79"/>
      <c r="B712" s="79"/>
      <c r="C712" s="79"/>
      <c r="D712" s="79"/>
      <c r="E712" s="79"/>
      <c r="F712" s="79"/>
      <c r="G712" s="79"/>
      <c r="H712" s="79"/>
      <c r="I712" s="79"/>
      <c r="J712" s="130"/>
      <c r="K712" s="130"/>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row>
    <row r="713" spans="1:34" ht="15.75" customHeight="1">
      <c r="A713" s="79"/>
      <c r="B713" s="79"/>
      <c r="C713" s="79"/>
      <c r="D713" s="79"/>
      <c r="E713" s="79"/>
      <c r="F713" s="79"/>
      <c r="G713" s="79"/>
      <c r="H713" s="79"/>
      <c r="I713" s="79"/>
      <c r="J713" s="130"/>
      <c r="K713" s="130"/>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row>
    <row r="714" spans="1:34" ht="15.75" customHeight="1">
      <c r="A714" s="79"/>
      <c r="B714" s="79"/>
      <c r="C714" s="79"/>
      <c r="D714" s="79"/>
      <c r="E714" s="79"/>
      <c r="F714" s="79"/>
      <c r="G714" s="79"/>
      <c r="H714" s="79"/>
      <c r="I714" s="79"/>
      <c r="J714" s="130"/>
      <c r="K714" s="130"/>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row>
    <row r="715" spans="1:34" ht="15.75" customHeight="1">
      <c r="A715" s="79"/>
      <c r="B715" s="79"/>
      <c r="C715" s="79"/>
      <c r="D715" s="79"/>
      <c r="E715" s="79"/>
      <c r="F715" s="79"/>
      <c r="G715" s="79"/>
      <c r="H715" s="79"/>
      <c r="I715" s="79"/>
      <c r="J715" s="130"/>
      <c r="K715" s="130"/>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row>
    <row r="716" spans="1:34" ht="15.75" customHeight="1">
      <c r="A716" s="79"/>
      <c r="B716" s="79"/>
      <c r="C716" s="79"/>
      <c r="D716" s="79"/>
      <c r="E716" s="79"/>
      <c r="F716" s="79"/>
      <c r="G716" s="79"/>
      <c r="H716" s="79"/>
      <c r="I716" s="79"/>
      <c r="J716" s="130"/>
      <c r="K716" s="130"/>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row>
    <row r="717" spans="1:34" ht="15.75" customHeight="1">
      <c r="A717" s="79"/>
      <c r="B717" s="79"/>
      <c r="C717" s="79"/>
      <c r="D717" s="79"/>
      <c r="E717" s="79"/>
      <c r="F717" s="79"/>
      <c r="G717" s="79"/>
      <c r="H717" s="79"/>
      <c r="I717" s="79"/>
      <c r="J717" s="130"/>
      <c r="K717" s="130"/>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row>
    <row r="718" spans="1:34" ht="15.75" customHeight="1">
      <c r="A718" s="79"/>
      <c r="B718" s="79"/>
      <c r="C718" s="79"/>
      <c r="D718" s="79"/>
      <c r="E718" s="79"/>
      <c r="F718" s="79"/>
      <c r="G718" s="79"/>
      <c r="H718" s="79"/>
      <c r="I718" s="79"/>
      <c r="J718" s="130"/>
      <c r="K718" s="130"/>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row>
    <row r="719" spans="1:34" ht="15.75" customHeight="1">
      <c r="A719" s="79"/>
      <c r="B719" s="79"/>
      <c r="C719" s="79"/>
      <c r="D719" s="79"/>
      <c r="E719" s="79"/>
      <c r="F719" s="79"/>
      <c r="G719" s="79"/>
      <c r="H719" s="79"/>
      <c r="I719" s="79"/>
      <c r="J719" s="130"/>
      <c r="K719" s="130"/>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row>
    <row r="720" spans="1:34" ht="15.75" customHeight="1">
      <c r="A720" s="79"/>
      <c r="B720" s="79"/>
      <c r="C720" s="79"/>
      <c r="D720" s="79"/>
      <c r="E720" s="79"/>
      <c r="F720" s="79"/>
      <c r="G720" s="79"/>
      <c r="H720" s="79"/>
      <c r="I720" s="79"/>
      <c r="J720" s="130"/>
      <c r="K720" s="130"/>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row>
    <row r="721" spans="1:34" ht="15.75" customHeight="1">
      <c r="A721" s="79"/>
      <c r="B721" s="79"/>
      <c r="C721" s="79"/>
      <c r="D721" s="79"/>
      <c r="E721" s="79"/>
      <c r="F721" s="79"/>
      <c r="G721" s="79"/>
      <c r="H721" s="79"/>
      <c r="I721" s="79"/>
      <c r="J721" s="130"/>
      <c r="K721" s="130"/>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row>
    <row r="722" spans="1:34" ht="15.75" customHeight="1">
      <c r="A722" s="79"/>
      <c r="B722" s="79"/>
      <c r="C722" s="79"/>
      <c r="D722" s="79"/>
      <c r="E722" s="79"/>
      <c r="F722" s="79"/>
      <c r="G722" s="79"/>
      <c r="H722" s="79"/>
      <c r="I722" s="79"/>
      <c r="J722" s="130"/>
      <c r="K722" s="130"/>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row>
    <row r="723" spans="1:34" ht="15.75" customHeight="1">
      <c r="A723" s="79"/>
      <c r="B723" s="79"/>
      <c r="C723" s="79"/>
      <c r="D723" s="79"/>
      <c r="E723" s="79"/>
      <c r="F723" s="79"/>
      <c r="G723" s="79"/>
      <c r="H723" s="79"/>
      <c r="I723" s="79"/>
      <c r="J723" s="130"/>
      <c r="K723" s="130"/>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row>
    <row r="724" spans="1:34" ht="15.75" customHeight="1">
      <c r="A724" s="79"/>
      <c r="B724" s="79"/>
      <c r="C724" s="79"/>
      <c r="D724" s="79"/>
      <c r="E724" s="79"/>
      <c r="F724" s="79"/>
      <c r="G724" s="79"/>
      <c r="H724" s="79"/>
      <c r="I724" s="79"/>
      <c r="J724" s="130"/>
      <c r="K724" s="130"/>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row>
    <row r="725" spans="1:34" ht="15.75" customHeight="1">
      <c r="A725" s="79"/>
      <c r="B725" s="79"/>
      <c r="C725" s="79"/>
      <c r="D725" s="79"/>
      <c r="E725" s="79"/>
      <c r="F725" s="79"/>
      <c r="G725" s="79"/>
      <c r="H725" s="79"/>
      <c r="I725" s="79"/>
      <c r="J725" s="130"/>
      <c r="K725" s="130"/>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row>
    <row r="726" spans="1:34" ht="15.75" customHeight="1">
      <c r="A726" s="79"/>
      <c r="B726" s="79"/>
      <c r="C726" s="79"/>
      <c r="D726" s="79"/>
      <c r="E726" s="79"/>
      <c r="F726" s="79"/>
      <c r="G726" s="79"/>
      <c r="H726" s="79"/>
      <c r="I726" s="79"/>
      <c r="J726" s="130"/>
      <c r="K726" s="130"/>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row>
    <row r="727" spans="1:34" ht="15.75" customHeight="1">
      <c r="A727" s="79"/>
      <c r="B727" s="79"/>
      <c r="C727" s="79"/>
      <c r="D727" s="79"/>
      <c r="E727" s="79"/>
      <c r="F727" s="79"/>
      <c r="G727" s="79"/>
      <c r="H727" s="79"/>
      <c r="I727" s="79"/>
      <c r="J727" s="130"/>
      <c r="K727" s="130"/>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row>
    <row r="728" spans="1:34" ht="15.75" customHeight="1">
      <c r="A728" s="79"/>
      <c r="B728" s="79"/>
      <c r="C728" s="79"/>
      <c r="D728" s="79"/>
      <c r="E728" s="79"/>
      <c r="F728" s="79"/>
      <c r="G728" s="79"/>
      <c r="H728" s="79"/>
      <c r="I728" s="79"/>
      <c r="J728" s="130"/>
      <c r="K728" s="130"/>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row>
    <row r="729" spans="1:34" ht="15.75" customHeight="1">
      <c r="A729" s="79"/>
      <c r="B729" s="79"/>
      <c r="C729" s="79"/>
      <c r="D729" s="79"/>
      <c r="E729" s="79"/>
      <c r="F729" s="79"/>
      <c r="G729" s="79"/>
      <c r="H729" s="79"/>
      <c r="I729" s="79"/>
      <c r="J729" s="130"/>
      <c r="K729" s="130"/>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row>
    <row r="730" spans="1:34" ht="15.75" customHeight="1">
      <c r="A730" s="79"/>
      <c r="B730" s="79"/>
      <c r="C730" s="79"/>
      <c r="D730" s="79"/>
      <c r="E730" s="79"/>
      <c r="F730" s="79"/>
      <c r="G730" s="79"/>
      <c r="H730" s="79"/>
      <c r="I730" s="79"/>
      <c r="J730" s="130"/>
      <c r="K730" s="130"/>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row>
    <row r="731" spans="1:34" ht="15.75" customHeight="1">
      <c r="A731" s="79"/>
      <c r="B731" s="79"/>
      <c r="C731" s="79"/>
      <c r="D731" s="79"/>
      <c r="E731" s="79"/>
      <c r="F731" s="79"/>
      <c r="G731" s="79"/>
      <c r="H731" s="79"/>
      <c r="I731" s="79"/>
      <c r="J731" s="130"/>
      <c r="K731" s="130"/>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row>
    <row r="732" spans="1:34" ht="15.75" customHeight="1">
      <c r="A732" s="79"/>
      <c r="B732" s="79"/>
      <c r="C732" s="79"/>
      <c r="D732" s="79"/>
      <c r="E732" s="79"/>
      <c r="F732" s="79"/>
      <c r="G732" s="79"/>
      <c r="H732" s="79"/>
      <c r="I732" s="79"/>
      <c r="J732" s="130"/>
      <c r="K732" s="130"/>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row>
    <row r="733" spans="1:34" ht="15.75" customHeight="1">
      <c r="A733" s="79"/>
      <c r="B733" s="79"/>
      <c r="C733" s="79"/>
      <c r="D733" s="79"/>
      <c r="E733" s="79"/>
      <c r="F733" s="79"/>
      <c r="G733" s="79"/>
      <c r="H733" s="79"/>
      <c r="I733" s="79"/>
      <c r="J733" s="130"/>
      <c r="K733" s="130"/>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row>
    <row r="734" spans="1:34" ht="15.75" customHeight="1">
      <c r="A734" s="79"/>
      <c r="B734" s="79"/>
      <c r="C734" s="79"/>
      <c r="D734" s="79"/>
      <c r="E734" s="79"/>
      <c r="F734" s="79"/>
      <c r="G734" s="79"/>
      <c r="H734" s="79"/>
      <c r="I734" s="79"/>
      <c r="J734" s="130"/>
      <c r="K734" s="130"/>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row>
    <row r="735" spans="1:34" ht="15.75" customHeight="1">
      <c r="A735" s="79"/>
      <c r="B735" s="79"/>
      <c r="C735" s="79"/>
      <c r="D735" s="79"/>
      <c r="E735" s="79"/>
      <c r="F735" s="79"/>
      <c r="G735" s="79"/>
      <c r="H735" s="79"/>
      <c r="I735" s="79"/>
      <c r="J735" s="130"/>
      <c r="K735" s="130"/>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row>
    <row r="736" spans="1:34" ht="15.75" customHeight="1">
      <c r="A736" s="79"/>
      <c r="B736" s="79"/>
      <c r="C736" s="79"/>
      <c r="D736" s="79"/>
      <c r="E736" s="79"/>
      <c r="F736" s="79"/>
      <c r="G736" s="79"/>
      <c r="H736" s="79"/>
      <c r="I736" s="79"/>
      <c r="J736" s="130"/>
      <c r="K736" s="130"/>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row>
    <row r="737" spans="1:34" ht="15.75" customHeight="1">
      <c r="A737" s="79"/>
      <c r="B737" s="79"/>
      <c r="C737" s="79"/>
      <c r="D737" s="79"/>
      <c r="E737" s="79"/>
      <c r="F737" s="79"/>
      <c r="G737" s="79"/>
      <c r="H737" s="79"/>
      <c r="I737" s="79"/>
      <c r="J737" s="130"/>
      <c r="K737" s="130"/>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row>
    <row r="738" spans="1:34" ht="15.75" customHeight="1">
      <c r="A738" s="79"/>
      <c r="B738" s="79"/>
      <c r="C738" s="79"/>
      <c r="D738" s="79"/>
      <c r="E738" s="79"/>
      <c r="F738" s="79"/>
      <c r="G738" s="79"/>
      <c r="H738" s="79"/>
      <c r="I738" s="79"/>
      <c r="J738" s="130"/>
      <c r="K738" s="130"/>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row>
    <row r="739" spans="1:34" ht="15.75" customHeight="1">
      <c r="A739" s="79"/>
      <c r="B739" s="79"/>
      <c r="C739" s="79"/>
      <c r="D739" s="79"/>
      <c r="E739" s="79"/>
      <c r="F739" s="79"/>
      <c r="G739" s="79"/>
      <c r="H739" s="79"/>
      <c r="I739" s="79"/>
      <c r="J739" s="130"/>
      <c r="K739" s="130"/>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row>
    <row r="740" spans="1:34" ht="15.75" customHeight="1">
      <c r="A740" s="79"/>
      <c r="B740" s="79"/>
      <c r="C740" s="79"/>
      <c r="D740" s="79"/>
      <c r="E740" s="79"/>
      <c r="F740" s="79"/>
      <c r="G740" s="79"/>
      <c r="H740" s="79"/>
      <c r="I740" s="79"/>
      <c r="J740" s="130"/>
      <c r="K740" s="130"/>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row>
    <row r="741" spans="1:34" ht="15.75" customHeight="1">
      <c r="A741" s="79"/>
      <c r="B741" s="79"/>
      <c r="C741" s="79"/>
      <c r="D741" s="79"/>
      <c r="E741" s="79"/>
      <c r="F741" s="79"/>
      <c r="G741" s="79"/>
      <c r="H741" s="79"/>
      <c r="I741" s="79"/>
      <c r="J741" s="130"/>
      <c r="K741" s="130"/>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row>
    <row r="742" spans="1:34" ht="15.75" customHeight="1">
      <c r="A742" s="79"/>
      <c r="B742" s="79"/>
      <c r="C742" s="79"/>
      <c r="D742" s="79"/>
      <c r="E742" s="79"/>
      <c r="F742" s="79"/>
      <c r="G742" s="79"/>
      <c r="H742" s="79"/>
      <c r="I742" s="79"/>
      <c r="J742" s="130"/>
      <c r="K742" s="130"/>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row>
    <row r="743" spans="1:34" ht="15.75" customHeight="1">
      <c r="A743" s="79"/>
      <c r="B743" s="79"/>
      <c r="C743" s="79"/>
      <c r="D743" s="79"/>
      <c r="E743" s="79"/>
      <c r="F743" s="79"/>
      <c r="G743" s="79"/>
      <c r="H743" s="79"/>
      <c r="I743" s="79"/>
      <c r="J743" s="130"/>
      <c r="K743" s="130"/>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row>
    <row r="744" spans="1:34" ht="15.75" customHeight="1">
      <c r="A744" s="79"/>
      <c r="B744" s="79"/>
      <c r="C744" s="79"/>
      <c r="D744" s="79"/>
      <c r="E744" s="79"/>
      <c r="F744" s="79"/>
      <c r="G744" s="79"/>
      <c r="H744" s="79"/>
      <c r="I744" s="79"/>
      <c r="J744" s="130"/>
      <c r="K744" s="130"/>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row>
    <row r="745" spans="1:34" ht="15.75" customHeight="1">
      <c r="A745" s="79"/>
      <c r="B745" s="79"/>
      <c r="C745" s="79"/>
      <c r="D745" s="79"/>
      <c r="E745" s="79"/>
      <c r="F745" s="79"/>
      <c r="G745" s="79"/>
      <c r="H745" s="79"/>
      <c r="I745" s="79"/>
      <c r="J745" s="130"/>
      <c r="K745" s="130"/>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row>
    <row r="746" spans="1:34" ht="15.75" customHeight="1">
      <c r="A746" s="79"/>
      <c r="B746" s="79"/>
      <c r="C746" s="79"/>
      <c r="D746" s="79"/>
      <c r="E746" s="79"/>
      <c r="F746" s="79"/>
      <c r="G746" s="79"/>
      <c r="H746" s="79"/>
      <c r="I746" s="79"/>
      <c r="J746" s="130"/>
      <c r="K746" s="130"/>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row>
    <row r="747" spans="1:34" ht="15.75" customHeight="1">
      <c r="A747" s="79"/>
      <c r="B747" s="79"/>
      <c r="C747" s="79"/>
      <c r="D747" s="79"/>
      <c r="E747" s="79"/>
      <c r="F747" s="79"/>
      <c r="G747" s="79"/>
      <c r="H747" s="79"/>
      <c r="I747" s="79"/>
      <c r="J747" s="130"/>
      <c r="K747" s="130"/>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row>
    <row r="748" spans="1:34" ht="15.75" customHeight="1">
      <c r="A748" s="79"/>
      <c r="B748" s="79"/>
      <c r="C748" s="79"/>
      <c r="D748" s="79"/>
      <c r="E748" s="79"/>
      <c r="F748" s="79"/>
      <c r="G748" s="79"/>
      <c r="H748" s="79"/>
      <c r="I748" s="79"/>
      <c r="J748" s="130"/>
      <c r="K748" s="130"/>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row>
    <row r="749" spans="1:34" ht="15.75" customHeight="1">
      <c r="A749" s="79"/>
      <c r="B749" s="79"/>
      <c r="C749" s="79"/>
      <c r="D749" s="79"/>
      <c r="E749" s="79"/>
      <c r="F749" s="79"/>
      <c r="G749" s="79"/>
      <c r="H749" s="79"/>
      <c r="I749" s="79"/>
      <c r="J749" s="130"/>
      <c r="K749" s="130"/>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row>
    <row r="750" spans="1:34" ht="15.75" customHeight="1">
      <c r="A750" s="79"/>
      <c r="B750" s="79"/>
      <c r="C750" s="79"/>
      <c r="D750" s="79"/>
      <c r="E750" s="79"/>
      <c r="F750" s="79"/>
      <c r="G750" s="79"/>
      <c r="H750" s="79"/>
      <c r="I750" s="79"/>
      <c r="J750" s="130"/>
      <c r="K750" s="130"/>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row>
    <row r="751" spans="1:34" ht="15.75" customHeight="1">
      <c r="A751" s="79"/>
      <c r="B751" s="79"/>
      <c r="C751" s="79"/>
      <c r="D751" s="79"/>
      <c r="E751" s="79"/>
      <c r="F751" s="79"/>
      <c r="G751" s="79"/>
      <c r="H751" s="79"/>
      <c r="I751" s="79"/>
      <c r="J751" s="130"/>
      <c r="K751" s="130"/>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row>
    <row r="752" spans="1:34" ht="15.75" customHeight="1">
      <c r="A752" s="79"/>
      <c r="B752" s="79"/>
      <c r="C752" s="79"/>
      <c r="D752" s="79"/>
      <c r="E752" s="79"/>
      <c r="F752" s="79"/>
      <c r="G752" s="79"/>
      <c r="H752" s="79"/>
      <c r="I752" s="79"/>
      <c r="J752" s="130"/>
      <c r="K752" s="130"/>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row>
    <row r="753" spans="1:34" ht="15.75" customHeight="1">
      <c r="A753" s="79"/>
      <c r="B753" s="79"/>
      <c r="C753" s="79"/>
      <c r="D753" s="79"/>
      <c r="E753" s="79"/>
      <c r="F753" s="79"/>
      <c r="G753" s="79"/>
      <c r="H753" s="79"/>
      <c r="I753" s="79"/>
      <c r="J753" s="130"/>
      <c r="K753" s="130"/>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row>
    <row r="754" spans="1:34" ht="15.75" customHeight="1">
      <c r="A754" s="79"/>
      <c r="B754" s="79"/>
      <c r="C754" s="79"/>
      <c r="D754" s="79"/>
      <c r="E754" s="79"/>
      <c r="F754" s="79"/>
      <c r="G754" s="79"/>
      <c r="H754" s="79"/>
      <c r="I754" s="79"/>
      <c r="J754" s="130"/>
      <c r="K754" s="130"/>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row>
    <row r="755" spans="1:34" ht="15.75" customHeight="1">
      <c r="A755" s="79"/>
      <c r="B755" s="79"/>
      <c r="C755" s="79"/>
      <c r="D755" s="79"/>
      <c r="E755" s="79"/>
      <c r="F755" s="79"/>
      <c r="G755" s="79"/>
      <c r="H755" s="79"/>
      <c r="I755" s="79"/>
      <c r="J755" s="130"/>
      <c r="K755" s="130"/>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row>
    <row r="756" spans="1:34" ht="15.75" customHeight="1">
      <c r="A756" s="79"/>
      <c r="B756" s="79"/>
      <c r="C756" s="79"/>
      <c r="D756" s="79"/>
      <c r="E756" s="79"/>
      <c r="F756" s="79"/>
      <c r="G756" s="79"/>
      <c r="H756" s="79"/>
      <c r="I756" s="79"/>
      <c r="J756" s="130"/>
      <c r="K756" s="130"/>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row>
    <row r="757" spans="1:34" ht="15.75" customHeight="1">
      <c r="A757" s="79"/>
      <c r="B757" s="79"/>
      <c r="C757" s="79"/>
      <c r="D757" s="79"/>
      <c r="E757" s="79"/>
      <c r="F757" s="79"/>
      <c r="G757" s="79"/>
      <c r="H757" s="79"/>
      <c r="I757" s="79"/>
      <c r="J757" s="130"/>
      <c r="K757" s="130"/>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row>
    <row r="758" spans="1:34" ht="15.75" customHeight="1">
      <c r="A758" s="79"/>
      <c r="B758" s="79"/>
      <c r="C758" s="79"/>
      <c r="D758" s="79"/>
      <c r="E758" s="79"/>
      <c r="F758" s="79"/>
      <c r="G758" s="79"/>
      <c r="H758" s="79"/>
      <c r="I758" s="79"/>
      <c r="J758" s="130"/>
      <c r="K758" s="130"/>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row>
    <row r="759" spans="1:34" ht="15.75" customHeight="1">
      <c r="A759" s="79"/>
      <c r="B759" s="79"/>
      <c r="C759" s="79"/>
      <c r="D759" s="79"/>
      <c r="E759" s="79"/>
      <c r="F759" s="79"/>
      <c r="G759" s="79"/>
      <c r="H759" s="79"/>
      <c r="I759" s="79"/>
      <c r="J759" s="130"/>
      <c r="K759" s="130"/>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row>
    <row r="760" spans="1:34" ht="15.75" customHeight="1">
      <c r="A760" s="79"/>
      <c r="B760" s="79"/>
      <c r="C760" s="79"/>
      <c r="D760" s="79"/>
      <c r="E760" s="79"/>
      <c r="F760" s="79"/>
      <c r="G760" s="79"/>
      <c r="H760" s="79"/>
      <c r="I760" s="79"/>
      <c r="J760" s="130"/>
      <c r="K760" s="130"/>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row>
    <row r="761" spans="1:34" ht="15.75" customHeight="1">
      <c r="A761" s="79"/>
      <c r="B761" s="79"/>
      <c r="C761" s="79"/>
      <c r="D761" s="79"/>
      <c r="E761" s="79"/>
      <c r="F761" s="79"/>
      <c r="G761" s="79"/>
      <c r="H761" s="79"/>
      <c r="I761" s="79"/>
      <c r="J761" s="130"/>
      <c r="K761" s="130"/>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row>
    <row r="762" spans="1:34" ht="15.75" customHeight="1">
      <c r="A762" s="79"/>
      <c r="B762" s="79"/>
      <c r="C762" s="79"/>
      <c r="D762" s="79"/>
      <c r="E762" s="79"/>
      <c r="F762" s="79"/>
      <c r="G762" s="79"/>
      <c r="H762" s="79"/>
      <c r="I762" s="79"/>
      <c r="J762" s="130"/>
      <c r="K762" s="130"/>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row>
    <row r="763" spans="1:34" ht="15.75" customHeight="1">
      <c r="A763" s="79"/>
      <c r="B763" s="79"/>
      <c r="C763" s="79"/>
      <c r="D763" s="79"/>
      <c r="E763" s="79"/>
      <c r="F763" s="79"/>
      <c r="G763" s="79"/>
      <c r="H763" s="79"/>
      <c r="I763" s="79"/>
      <c r="J763" s="130"/>
      <c r="K763" s="130"/>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row>
    <row r="764" spans="1:34" ht="15.75" customHeight="1">
      <c r="A764" s="79"/>
      <c r="B764" s="79"/>
      <c r="C764" s="79"/>
      <c r="D764" s="79"/>
      <c r="E764" s="79"/>
      <c r="F764" s="79"/>
      <c r="G764" s="79"/>
      <c r="H764" s="79"/>
      <c r="I764" s="79"/>
      <c r="J764" s="130"/>
      <c r="K764" s="130"/>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row>
    <row r="765" spans="1:34" ht="15.75" customHeight="1">
      <c r="A765" s="79"/>
      <c r="B765" s="79"/>
      <c r="C765" s="79"/>
      <c r="D765" s="79"/>
      <c r="E765" s="79"/>
      <c r="F765" s="79"/>
      <c r="G765" s="79"/>
      <c r="H765" s="79"/>
      <c r="I765" s="79"/>
      <c r="J765" s="130"/>
      <c r="K765" s="130"/>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row>
    <row r="766" spans="1:34" ht="15.75" customHeight="1">
      <c r="A766" s="79"/>
      <c r="B766" s="79"/>
      <c r="C766" s="79"/>
      <c r="D766" s="79"/>
      <c r="E766" s="79"/>
      <c r="F766" s="79"/>
      <c r="G766" s="79"/>
      <c r="H766" s="79"/>
      <c r="I766" s="79"/>
      <c r="J766" s="130"/>
      <c r="K766" s="130"/>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row>
    <row r="767" spans="1:34" ht="15.75" customHeight="1">
      <c r="A767" s="79"/>
      <c r="B767" s="79"/>
      <c r="C767" s="79"/>
      <c r="D767" s="79"/>
      <c r="E767" s="79"/>
      <c r="F767" s="79"/>
      <c r="G767" s="79"/>
      <c r="H767" s="79"/>
      <c r="I767" s="79"/>
      <c r="J767" s="130"/>
      <c r="K767" s="130"/>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row>
    <row r="768" spans="1:34" ht="15.75" customHeight="1">
      <c r="A768" s="79"/>
      <c r="B768" s="79"/>
      <c r="C768" s="79"/>
      <c r="D768" s="79"/>
      <c r="E768" s="79"/>
      <c r="F768" s="79"/>
      <c r="G768" s="79"/>
      <c r="H768" s="79"/>
      <c r="I768" s="79"/>
      <c r="J768" s="130"/>
      <c r="K768" s="130"/>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row>
    <row r="769" spans="1:34" ht="15.75" customHeight="1">
      <c r="A769" s="79"/>
      <c r="B769" s="79"/>
      <c r="C769" s="79"/>
      <c r="D769" s="79"/>
      <c r="E769" s="79"/>
      <c r="F769" s="79"/>
      <c r="G769" s="79"/>
      <c r="H769" s="79"/>
      <c r="I769" s="79"/>
      <c r="J769" s="130"/>
      <c r="K769" s="130"/>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row>
    <row r="770" spans="1:34" ht="15.75" customHeight="1">
      <c r="A770" s="79"/>
      <c r="B770" s="79"/>
      <c r="C770" s="79"/>
      <c r="D770" s="79"/>
      <c r="E770" s="79"/>
      <c r="F770" s="79"/>
      <c r="G770" s="79"/>
      <c r="H770" s="79"/>
      <c r="I770" s="79"/>
      <c r="J770" s="130"/>
      <c r="K770" s="130"/>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row>
    <row r="771" spans="1:34" ht="15.75" customHeight="1">
      <c r="A771" s="79"/>
      <c r="B771" s="79"/>
      <c r="C771" s="79"/>
      <c r="D771" s="79"/>
      <c r="E771" s="79"/>
      <c r="F771" s="79"/>
      <c r="G771" s="79"/>
      <c r="H771" s="79"/>
      <c r="I771" s="79"/>
      <c r="J771" s="130"/>
      <c r="K771" s="130"/>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row>
    <row r="772" spans="1:34" ht="15.75" customHeight="1">
      <c r="A772" s="79"/>
      <c r="B772" s="79"/>
      <c r="C772" s="79"/>
      <c r="D772" s="79"/>
      <c r="E772" s="79"/>
      <c r="F772" s="79"/>
      <c r="G772" s="79"/>
      <c r="H772" s="79"/>
      <c r="I772" s="79"/>
      <c r="J772" s="130"/>
      <c r="K772" s="130"/>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row>
    <row r="773" spans="1:34" ht="15.75" customHeight="1">
      <c r="A773" s="79"/>
      <c r="B773" s="79"/>
      <c r="C773" s="79"/>
      <c r="D773" s="79"/>
      <c r="E773" s="79"/>
      <c r="F773" s="79"/>
      <c r="G773" s="79"/>
      <c r="H773" s="79"/>
      <c r="I773" s="79"/>
      <c r="J773" s="130"/>
      <c r="K773" s="130"/>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row>
    <row r="774" spans="1:34" ht="15.75" customHeight="1">
      <c r="A774" s="79"/>
      <c r="B774" s="79"/>
      <c r="C774" s="79"/>
      <c r="D774" s="79"/>
      <c r="E774" s="79"/>
      <c r="F774" s="79"/>
      <c r="G774" s="79"/>
      <c r="H774" s="79"/>
      <c r="I774" s="79"/>
      <c r="J774" s="130"/>
      <c r="K774" s="130"/>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row>
    <row r="775" spans="1:34" ht="15.75" customHeight="1">
      <c r="A775" s="79"/>
      <c r="B775" s="79"/>
      <c r="C775" s="79"/>
      <c r="D775" s="79"/>
      <c r="E775" s="79"/>
      <c r="F775" s="79"/>
      <c r="G775" s="79"/>
      <c r="H775" s="79"/>
      <c r="I775" s="79"/>
      <c r="J775" s="130"/>
      <c r="K775" s="130"/>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row>
    <row r="776" spans="1:34" ht="15.75" customHeight="1">
      <c r="A776" s="79"/>
      <c r="B776" s="79"/>
      <c r="C776" s="79"/>
      <c r="D776" s="79"/>
      <c r="E776" s="79"/>
      <c r="F776" s="79"/>
      <c r="G776" s="79"/>
      <c r="H776" s="79"/>
      <c r="I776" s="79"/>
      <c r="J776" s="130"/>
      <c r="K776" s="130"/>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row>
    <row r="777" spans="1:34" ht="15.75" customHeight="1">
      <c r="A777" s="79"/>
      <c r="B777" s="79"/>
      <c r="C777" s="79"/>
      <c r="D777" s="79"/>
      <c r="E777" s="79"/>
      <c r="F777" s="79"/>
      <c r="G777" s="79"/>
      <c r="H777" s="79"/>
      <c r="I777" s="79"/>
      <c r="J777" s="130"/>
      <c r="K777" s="130"/>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row>
    <row r="778" spans="1:34" ht="15.75" customHeight="1">
      <c r="A778" s="79"/>
      <c r="B778" s="79"/>
      <c r="C778" s="79"/>
      <c r="D778" s="79"/>
      <c r="E778" s="79"/>
      <c r="F778" s="79"/>
      <c r="G778" s="79"/>
      <c r="H778" s="79"/>
      <c r="I778" s="79"/>
      <c r="J778" s="130"/>
      <c r="K778" s="130"/>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row>
    <row r="779" spans="1:34" ht="15.75" customHeight="1">
      <c r="A779" s="79"/>
      <c r="B779" s="79"/>
      <c r="C779" s="79"/>
      <c r="D779" s="79"/>
      <c r="E779" s="79"/>
      <c r="F779" s="79"/>
      <c r="G779" s="79"/>
      <c r="H779" s="79"/>
      <c r="I779" s="79"/>
      <c r="J779" s="130"/>
      <c r="K779" s="130"/>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row>
    <row r="780" spans="1:34" ht="15.75" customHeight="1">
      <c r="A780" s="79"/>
      <c r="B780" s="79"/>
      <c r="C780" s="79"/>
      <c r="D780" s="79"/>
      <c r="E780" s="79"/>
      <c r="F780" s="79"/>
      <c r="G780" s="79"/>
      <c r="H780" s="79"/>
      <c r="I780" s="79"/>
      <c r="J780" s="130"/>
      <c r="K780" s="130"/>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row>
    <row r="781" spans="1:34" ht="15.75" customHeight="1">
      <c r="A781" s="79"/>
      <c r="B781" s="79"/>
      <c r="C781" s="79"/>
      <c r="D781" s="79"/>
      <c r="E781" s="79"/>
      <c r="F781" s="79"/>
      <c r="G781" s="79"/>
      <c r="H781" s="79"/>
      <c r="I781" s="79"/>
      <c r="J781" s="130"/>
      <c r="K781" s="130"/>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row>
    <row r="782" spans="1:34" ht="15.75" customHeight="1">
      <c r="A782" s="79"/>
      <c r="B782" s="79"/>
      <c r="C782" s="79"/>
      <c r="D782" s="79"/>
      <c r="E782" s="79"/>
      <c r="F782" s="79"/>
      <c r="G782" s="79"/>
      <c r="H782" s="79"/>
      <c r="I782" s="79"/>
      <c r="J782" s="130"/>
      <c r="K782" s="130"/>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row>
    <row r="783" spans="1:34" ht="15.75" customHeight="1">
      <c r="A783" s="79"/>
      <c r="B783" s="79"/>
      <c r="C783" s="79"/>
      <c r="D783" s="79"/>
      <c r="E783" s="79"/>
      <c r="F783" s="79"/>
      <c r="G783" s="79"/>
      <c r="H783" s="79"/>
      <c r="I783" s="79"/>
      <c r="J783" s="130"/>
      <c r="K783" s="130"/>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row>
    <row r="784" spans="1:34" ht="15.75" customHeight="1">
      <c r="A784" s="79"/>
      <c r="B784" s="79"/>
      <c r="C784" s="79"/>
      <c r="D784" s="79"/>
      <c r="E784" s="79"/>
      <c r="F784" s="79"/>
      <c r="G784" s="79"/>
      <c r="H784" s="79"/>
      <c r="I784" s="79"/>
      <c r="J784" s="130"/>
      <c r="K784" s="130"/>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row>
    <row r="785" spans="1:34" ht="15.75" customHeight="1">
      <c r="A785" s="79"/>
      <c r="B785" s="79"/>
      <c r="C785" s="79"/>
      <c r="D785" s="79"/>
      <c r="E785" s="79"/>
      <c r="F785" s="79"/>
      <c r="G785" s="79"/>
      <c r="H785" s="79"/>
      <c r="I785" s="79"/>
      <c r="J785" s="130"/>
      <c r="K785" s="130"/>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row>
    <row r="786" spans="1:34" ht="15.75" customHeight="1">
      <c r="A786" s="79"/>
      <c r="B786" s="79"/>
      <c r="C786" s="79"/>
      <c r="D786" s="79"/>
      <c r="E786" s="79"/>
      <c r="F786" s="79"/>
      <c r="G786" s="79"/>
      <c r="H786" s="79"/>
      <c r="I786" s="79"/>
      <c r="J786" s="130"/>
      <c r="K786" s="130"/>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row>
    <row r="787" spans="1:34" ht="15.75" customHeight="1">
      <c r="A787" s="79"/>
      <c r="B787" s="79"/>
      <c r="C787" s="79"/>
      <c r="D787" s="79"/>
      <c r="E787" s="79"/>
      <c r="F787" s="79"/>
      <c r="G787" s="79"/>
      <c r="H787" s="79"/>
      <c r="I787" s="79"/>
      <c r="J787" s="130"/>
      <c r="K787" s="130"/>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row>
    <row r="788" spans="1:34" ht="15.75" customHeight="1">
      <c r="A788" s="79"/>
      <c r="B788" s="79"/>
      <c r="C788" s="79"/>
      <c r="D788" s="79"/>
      <c r="E788" s="79"/>
      <c r="F788" s="79"/>
      <c r="G788" s="79"/>
      <c r="H788" s="79"/>
      <c r="I788" s="79"/>
      <c r="J788" s="130"/>
      <c r="K788" s="130"/>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row>
    <row r="789" spans="1:34" ht="15.75" customHeight="1">
      <c r="A789" s="79"/>
      <c r="B789" s="79"/>
      <c r="C789" s="79"/>
      <c r="D789" s="79"/>
      <c r="E789" s="79"/>
      <c r="F789" s="79"/>
      <c r="G789" s="79"/>
      <c r="H789" s="79"/>
      <c r="I789" s="79"/>
      <c r="J789" s="130"/>
      <c r="K789" s="130"/>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row>
    <row r="790" spans="1:34" ht="15.75" customHeight="1">
      <c r="A790" s="79"/>
      <c r="B790" s="79"/>
      <c r="C790" s="79"/>
      <c r="D790" s="79"/>
      <c r="E790" s="79"/>
      <c r="F790" s="79"/>
      <c r="G790" s="79"/>
      <c r="H790" s="79"/>
      <c r="I790" s="79"/>
      <c r="J790" s="130"/>
      <c r="K790" s="130"/>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row>
    <row r="791" spans="1:34" ht="15.75" customHeight="1">
      <c r="A791" s="79"/>
      <c r="B791" s="79"/>
      <c r="C791" s="79"/>
      <c r="D791" s="79"/>
      <c r="E791" s="79"/>
      <c r="F791" s="79"/>
      <c r="G791" s="79"/>
      <c r="H791" s="79"/>
      <c r="I791" s="79"/>
      <c r="J791" s="130"/>
      <c r="K791" s="130"/>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row>
    <row r="792" spans="1:34" ht="15.75" customHeight="1">
      <c r="A792" s="79"/>
      <c r="B792" s="79"/>
      <c r="C792" s="79"/>
      <c r="D792" s="79"/>
      <c r="E792" s="79"/>
      <c r="F792" s="79"/>
      <c r="G792" s="79"/>
      <c r="H792" s="79"/>
      <c r="I792" s="79"/>
      <c r="J792" s="130"/>
      <c r="K792" s="130"/>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row>
    <row r="793" spans="1:34" ht="15.75" customHeight="1">
      <c r="A793" s="79"/>
      <c r="B793" s="79"/>
      <c r="C793" s="79"/>
      <c r="D793" s="79"/>
      <c r="E793" s="79"/>
      <c r="F793" s="79"/>
      <c r="G793" s="79"/>
      <c r="H793" s="79"/>
      <c r="I793" s="79"/>
      <c r="J793" s="130"/>
      <c r="K793" s="130"/>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row>
    <row r="794" spans="1:34" ht="15.75" customHeight="1">
      <c r="A794" s="79"/>
      <c r="B794" s="79"/>
      <c r="C794" s="79"/>
      <c r="D794" s="79"/>
      <c r="E794" s="79"/>
      <c r="F794" s="79"/>
      <c r="G794" s="79"/>
      <c r="H794" s="79"/>
      <c r="I794" s="79"/>
      <c r="J794" s="130"/>
      <c r="K794" s="130"/>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row>
    <row r="795" spans="1:34" ht="15.75" customHeight="1">
      <c r="A795" s="79"/>
      <c r="B795" s="79"/>
      <c r="C795" s="79"/>
      <c r="D795" s="79"/>
      <c r="E795" s="79"/>
      <c r="F795" s="79"/>
      <c r="G795" s="79"/>
      <c r="H795" s="79"/>
      <c r="I795" s="79"/>
      <c r="J795" s="130"/>
      <c r="K795" s="130"/>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row>
    <row r="796" spans="1:34" ht="15.75" customHeight="1">
      <c r="A796" s="79"/>
      <c r="B796" s="79"/>
      <c r="C796" s="79"/>
      <c r="D796" s="79"/>
      <c r="E796" s="79"/>
      <c r="F796" s="79"/>
      <c r="G796" s="79"/>
      <c r="H796" s="79"/>
      <c r="I796" s="79"/>
      <c r="J796" s="130"/>
      <c r="K796" s="130"/>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row>
    <row r="797" spans="1:34" ht="15.75" customHeight="1">
      <c r="A797" s="79"/>
      <c r="B797" s="79"/>
      <c r="C797" s="79"/>
      <c r="D797" s="79"/>
      <c r="E797" s="79"/>
      <c r="F797" s="79"/>
      <c r="G797" s="79"/>
      <c r="H797" s="79"/>
      <c r="I797" s="79"/>
      <c r="J797" s="130"/>
      <c r="K797" s="130"/>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row>
    <row r="798" spans="1:34" ht="15.75" customHeight="1">
      <c r="A798" s="79"/>
      <c r="B798" s="79"/>
      <c r="C798" s="79"/>
      <c r="D798" s="79"/>
      <c r="E798" s="79"/>
      <c r="F798" s="79"/>
      <c r="G798" s="79"/>
      <c r="H798" s="79"/>
      <c r="I798" s="79"/>
      <c r="J798" s="130"/>
      <c r="K798" s="130"/>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row>
    <row r="799" spans="1:34" ht="15.75" customHeight="1">
      <c r="A799" s="79"/>
      <c r="B799" s="79"/>
      <c r="C799" s="79"/>
      <c r="D799" s="79"/>
      <c r="E799" s="79"/>
      <c r="F799" s="79"/>
      <c r="G799" s="79"/>
      <c r="H799" s="79"/>
      <c r="I799" s="79"/>
      <c r="J799" s="130"/>
      <c r="K799" s="130"/>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row>
    <row r="800" spans="1:34" ht="15.75" customHeight="1">
      <c r="A800" s="79"/>
      <c r="B800" s="79"/>
      <c r="C800" s="79"/>
      <c r="D800" s="79"/>
      <c r="E800" s="79"/>
      <c r="F800" s="79"/>
      <c r="G800" s="79"/>
      <c r="H800" s="79"/>
      <c r="I800" s="79"/>
      <c r="J800" s="130"/>
      <c r="K800" s="130"/>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row>
    <row r="801" spans="1:34" ht="15.75" customHeight="1">
      <c r="A801" s="79"/>
      <c r="B801" s="79"/>
      <c r="C801" s="79"/>
      <c r="D801" s="79"/>
      <c r="E801" s="79"/>
      <c r="F801" s="79"/>
      <c r="G801" s="79"/>
      <c r="H801" s="79"/>
      <c r="I801" s="79"/>
      <c r="J801" s="130"/>
      <c r="K801" s="130"/>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row>
    <row r="802" spans="1:34" ht="15.75" customHeight="1">
      <c r="A802" s="79"/>
      <c r="B802" s="79"/>
      <c r="C802" s="79"/>
      <c r="D802" s="79"/>
      <c r="E802" s="79"/>
      <c r="F802" s="79"/>
      <c r="G802" s="79"/>
      <c r="H802" s="79"/>
      <c r="I802" s="79"/>
      <c r="J802" s="130"/>
      <c r="K802" s="130"/>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row>
    <row r="803" spans="1:34" ht="15.75" customHeight="1">
      <c r="A803" s="79"/>
      <c r="B803" s="79"/>
      <c r="C803" s="79"/>
      <c r="D803" s="79"/>
      <c r="E803" s="79"/>
      <c r="F803" s="79"/>
      <c r="G803" s="79"/>
      <c r="H803" s="79"/>
      <c r="I803" s="79"/>
      <c r="J803" s="130"/>
      <c r="K803" s="130"/>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row>
    <row r="804" spans="1:34" ht="15.75" customHeight="1">
      <c r="A804" s="79"/>
      <c r="B804" s="79"/>
      <c r="C804" s="79"/>
      <c r="D804" s="79"/>
      <c r="E804" s="79"/>
      <c r="F804" s="79"/>
      <c r="G804" s="79"/>
      <c r="H804" s="79"/>
      <c r="I804" s="79"/>
      <c r="J804" s="130"/>
      <c r="K804" s="130"/>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row>
    <row r="805" spans="1:34" ht="15.75" customHeight="1">
      <c r="A805" s="79"/>
      <c r="B805" s="79"/>
      <c r="C805" s="79"/>
      <c r="D805" s="79"/>
      <c r="E805" s="79"/>
      <c r="F805" s="79"/>
      <c r="G805" s="79"/>
      <c r="H805" s="79"/>
      <c r="I805" s="79"/>
      <c r="J805" s="130"/>
      <c r="K805" s="130"/>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row>
    <row r="806" spans="1:34" ht="15.75" customHeight="1">
      <c r="A806" s="79"/>
      <c r="B806" s="79"/>
      <c r="C806" s="79"/>
      <c r="D806" s="79"/>
      <c r="E806" s="79"/>
      <c r="F806" s="79"/>
      <c r="G806" s="79"/>
      <c r="H806" s="79"/>
      <c r="I806" s="79"/>
      <c r="J806" s="130"/>
      <c r="K806" s="130"/>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row>
    <row r="807" spans="1:34" ht="15.75" customHeight="1">
      <c r="A807" s="79"/>
      <c r="B807" s="79"/>
      <c r="C807" s="79"/>
      <c r="D807" s="79"/>
      <c r="E807" s="79"/>
      <c r="F807" s="79"/>
      <c r="G807" s="79"/>
      <c r="H807" s="79"/>
      <c r="I807" s="79"/>
      <c r="J807" s="130"/>
      <c r="K807" s="130"/>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row>
    <row r="808" spans="1:34" ht="15.75" customHeight="1">
      <c r="A808" s="79"/>
      <c r="B808" s="79"/>
      <c r="C808" s="79"/>
      <c r="D808" s="79"/>
      <c r="E808" s="79"/>
      <c r="F808" s="79"/>
      <c r="G808" s="79"/>
      <c r="H808" s="79"/>
      <c r="I808" s="79"/>
      <c r="J808" s="130"/>
      <c r="K808" s="130"/>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row>
    <row r="809" spans="1:34" ht="15.75" customHeight="1">
      <c r="A809" s="79"/>
      <c r="B809" s="79"/>
      <c r="C809" s="79"/>
      <c r="D809" s="79"/>
      <c r="E809" s="79"/>
      <c r="F809" s="79"/>
      <c r="G809" s="79"/>
      <c r="H809" s="79"/>
      <c r="I809" s="79"/>
      <c r="J809" s="130"/>
      <c r="K809" s="130"/>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row>
    <row r="810" spans="1:34" ht="15.75" customHeight="1">
      <c r="A810" s="79"/>
      <c r="B810" s="79"/>
      <c r="C810" s="79"/>
      <c r="D810" s="79"/>
      <c r="E810" s="79"/>
      <c r="F810" s="79"/>
      <c r="G810" s="79"/>
      <c r="H810" s="79"/>
      <c r="I810" s="79"/>
      <c r="J810" s="130"/>
      <c r="K810" s="130"/>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row>
    <row r="811" spans="1:34" ht="15.75" customHeight="1">
      <c r="A811" s="79"/>
      <c r="B811" s="79"/>
      <c r="C811" s="79"/>
      <c r="D811" s="79"/>
      <c r="E811" s="79"/>
      <c r="F811" s="79"/>
      <c r="G811" s="79"/>
      <c r="H811" s="79"/>
      <c r="I811" s="79"/>
      <c r="J811" s="130"/>
      <c r="K811" s="130"/>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row>
    <row r="812" spans="1:34" ht="15.75" customHeight="1">
      <c r="A812" s="79"/>
      <c r="B812" s="79"/>
      <c r="C812" s="79"/>
      <c r="D812" s="79"/>
      <c r="E812" s="79"/>
      <c r="F812" s="79"/>
      <c r="G812" s="79"/>
      <c r="H812" s="79"/>
      <c r="I812" s="79"/>
      <c r="J812" s="130"/>
      <c r="K812" s="130"/>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row>
    <row r="813" spans="1:34" ht="15.75" customHeight="1">
      <c r="A813" s="79"/>
      <c r="B813" s="79"/>
      <c r="C813" s="79"/>
      <c r="D813" s="79"/>
      <c r="E813" s="79"/>
      <c r="F813" s="79"/>
      <c r="G813" s="79"/>
      <c r="H813" s="79"/>
      <c r="I813" s="79"/>
      <c r="J813" s="130"/>
      <c r="K813" s="130"/>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row>
    <row r="814" spans="1:34" ht="15.75" customHeight="1">
      <c r="A814" s="79"/>
      <c r="B814" s="79"/>
      <c r="C814" s="79"/>
      <c r="D814" s="79"/>
      <c r="E814" s="79"/>
      <c r="F814" s="79"/>
      <c r="G814" s="79"/>
      <c r="H814" s="79"/>
      <c r="I814" s="79"/>
      <c r="J814" s="130"/>
      <c r="K814" s="130"/>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row>
    <row r="815" spans="1:34" ht="15.75" customHeight="1">
      <c r="A815" s="79"/>
      <c r="B815" s="79"/>
      <c r="C815" s="79"/>
      <c r="D815" s="79"/>
      <c r="E815" s="79"/>
      <c r="F815" s="79"/>
      <c r="G815" s="79"/>
      <c r="H815" s="79"/>
      <c r="I815" s="79"/>
      <c r="J815" s="130"/>
      <c r="K815" s="130"/>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row>
    <row r="816" spans="1:34" ht="15.75" customHeight="1">
      <c r="A816" s="79"/>
      <c r="B816" s="79"/>
      <c r="C816" s="79"/>
      <c r="D816" s="79"/>
      <c r="E816" s="79"/>
      <c r="F816" s="79"/>
      <c r="G816" s="79"/>
      <c r="H816" s="79"/>
      <c r="I816" s="79"/>
      <c r="J816" s="130"/>
      <c r="K816" s="130"/>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row>
    <row r="817" spans="1:34" ht="15.75" customHeight="1">
      <c r="A817" s="79"/>
      <c r="B817" s="79"/>
      <c r="C817" s="79"/>
      <c r="D817" s="79"/>
      <c r="E817" s="79"/>
      <c r="F817" s="79"/>
      <c r="G817" s="79"/>
      <c r="H817" s="79"/>
      <c r="I817" s="79"/>
      <c r="J817" s="130"/>
      <c r="K817" s="130"/>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row>
    <row r="818" spans="1:34" ht="15.75" customHeight="1">
      <c r="A818" s="79"/>
      <c r="B818" s="79"/>
      <c r="C818" s="79"/>
      <c r="D818" s="79"/>
      <c r="E818" s="79"/>
      <c r="F818" s="79"/>
      <c r="G818" s="79"/>
      <c r="H818" s="79"/>
      <c r="I818" s="79"/>
      <c r="J818" s="130"/>
      <c r="K818" s="130"/>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row>
    <row r="819" spans="1:34" ht="15.75" customHeight="1">
      <c r="A819" s="79"/>
      <c r="B819" s="79"/>
      <c r="C819" s="79"/>
      <c r="D819" s="79"/>
      <c r="E819" s="79"/>
      <c r="F819" s="79"/>
      <c r="G819" s="79"/>
      <c r="H819" s="79"/>
      <c r="I819" s="79"/>
      <c r="J819" s="130"/>
      <c r="K819" s="130"/>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row>
    <row r="820" spans="1:34" ht="15.75" customHeight="1">
      <c r="A820" s="79"/>
      <c r="B820" s="79"/>
      <c r="C820" s="79"/>
      <c r="D820" s="79"/>
      <c r="E820" s="79"/>
      <c r="F820" s="79"/>
      <c r="G820" s="79"/>
      <c r="H820" s="79"/>
      <c r="I820" s="79"/>
      <c r="J820" s="130"/>
      <c r="K820" s="130"/>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row>
    <row r="821" spans="1:34" ht="15.75" customHeight="1">
      <c r="A821" s="79"/>
      <c r="B821" s="79"/>
      <c r="C821" s="79"/>
      <c r="D821" s="79"/>
      <c r="E821" s="79"/>
      <c r="F821" s="79"/>
      <c r="G821" s="79"/>
      <c r="H821" s="79"/>
      <c r="I821" s="79"/>
      <c r="J821" s="130"/>
      <c r="K821" s="130"/>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row>
    <row r="822" spans="1:34" ht="15.75" customHeight="1">
      <c r="A822" s="79"/>
      <c r="B822" s="79"/>
      <c r="C822" s="79"/>
      <c r="D822" s="79"/>
      <c r="E822" s="79"/>
      <c r="F822" s="79"/>
      <c r="G822" s="79"/>
      <c r="H822" s="79"/>
      <c r="I822" s="79"/>
      <c r="J822" s="130"/>
      <c r="K822" s="130"/>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row>
    <row r="823" spans="1:34" ht="15.75" customHeight="1">
      <c r="A823" s="79"/>
      <c r="B823" s="79"/>
      <c r="C823" s="79"/>
      <c r="D823" s="79"/>
      <c r="E823" s="79"/>
      <c r="F823" s="79"/>
      <c r="G823" s="79"/>
      <c r="H823" s="79"/>
      <c r="I823" s="79"/>
      <c r="J823" s="130"/>
      <c r="K823" s="130"/>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row>
    <row r="824" spans="1:34" ht="15.75" customHeight="1">
      <c r="A824" s="79"/>
      <c r="B824" s="79"/>
      <c r="C824" s="79"/>
      <c r="D824" s="79"/>
      <c r="E824" s="79"/>
      <c r="F824" s="79"/>
      <c r="G824" s="79"/>
      <c r="H824" s="79"/>
      <c r="I824" s="79"/>
      <c r="J824" s="130"/>
      <c r="K824" s="130"/>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row>
    <row r="825" spans="1:34" ht="15.75" customHeight="1">
      <c r="A825" s="79"/>
      <c r="B825" s="79"/>
      <c r="C825" s="79"/>
      <c r="D825" s="79"/>
      <c r="E825" s="79"/>
      <c r="F825" s="79"/>
      <c r="G825" s="79"/>
      <c r="H825" s="79"/>
      <c r="I825" s="79"/>
      <c r="J825" s="130"/>
      <c r="K825" s="130"/>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row>
    <row r="826" spans="1:34" ht="15.75" customHeight="1">
      <c r="A826" s="79"/>
      <c r="B826" s="79"/>
      <c r="C826" s="79"/>
      <c r="D826" s="79"/>
      <c r="E826" s="79"/>
      <c r="F826" s="79"/>
      <c r="G826" s="79"/>
      <c r="H826" s="79"/>
      <c r="I826" s="79"/>
      <c r="J826" s="130"/>
      <c r="K826" s="130"/>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row>
    <row r="827" spans="1:34" ht="15.75" customHeight="1">
      <c r="A827" s="79"/>
      <c r="B827" s="79"/>
      <c r="C827" s="79"/>
      <c r="D827" s="79"/>
      <c r="E827" s="79"/>
      <c r="F827" s="79"/>
      <c r="G827" s="79"/>
      <c r="H827" s="79"/>
      <c r="I827" s="79"/>
      <c r="J827" s="130"/>
      <c r="K827" s="130"/>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row>
    <row r="828" spans="1:34" ht="15.75" customHeight="1">
      <c r="A828" s="79"/>
      <c r="B828" s="79"/>
      <c r="C828" s="79"/>
      <c r="D828" s="79"/>
      <c r="E828" s="79"/>
      <c r="F828" s="79"/>
      <c r="G828" s="79"/>
      <c r="H828" s="79"/>
      <c r="I828" s="79"/>
      <c r="J828" s="130"/>
      <c r="K828" s="130"/>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row>
    <row r="829" spans="1:34" ht="15.75" customHeight="1">
      <c r="A829" s="79"/>
      <c r="B829" s="79"/>
      <c r="C829" s="79"/>
      <c r="D829" s="79"/>
      <c r="E829" s="79"/>
      <c r="F829" s="79"/>
      <c r="G829" s="79"/>
      <c r="H829" s="79"/>
      <c r="I829" s="79"/>
      <c r="J829" s="130"/>
      <c r="K829" s="130"/>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row>
    <row r="830" spans="1:34" ht="15.75" customHeight="1">
      <c r="A830" s="79"/>
      <c r="B830" s="79"/>
      <c r="C830" s="79"/>
      <c r="D830" s="79"/>
      <c r="E830" s="79"/>
      <c r="F830" s="79"/>
      <c r="G830" s="79"/>
      <c r="H830" s="79"/>
      <c r="I830" s="79"/>
      <c r="J830" s="130"/>
      <c r="K830" s="130"/>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row>
    <row r="831" spans="1:34" ht="15.75" customHeight="1">
      <c r="A831" s="79"/>
      <c r="B831" s="79"/>
      <c r="C831" s="79"/>
      <c r="D831" s="79"/>
      <c r="E831" s="79"/>
      <c r="F831" s="79"/>
      <c r="G831" s="79"/>
      <c r="H831" s="79"/>
      <c r="I831" s="79"/>
      <c r="J831" s="130"/>
      <c r="K831" s="130"/>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row>
    <row r="832" spans="1:34" ht="15.75" customHeight="1">
      <c r="A832" s="79"/>
      <c r="B832" s="79"/>
      <c r="C832" s="79"/>
      <c r="D832" s="79"/>
      <c r="E832" s="79"/>
      <c r="F832" s="79"/>
      <c r="G832" s="79"/>
      <c r="H832" s="79"/>
      <c r="I832" s="79"/>
      <c r="J832" s="130"/>
      <c r="K832" s="130"/>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row>
    <row r="833" spans="1:34" ht="15.75" customHeight="1">
      <c r="A833" s="79"/>
      <c r="B833" s="79"/>
      <c r="C833" s="79"/>
      <c r="D833" s="79"/>
      <c r="E833" s="79"/>
      <c r="F833" s="79"/>
      <c r="G833" s="79"/>
      <c r="H833" s="79"/>
      <c r="I833" s="79"/>
      <c r="J833" s="130"/>
      <c r="K833" s="130"/>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row>
    <row r="834" spans="1:34" ht="15.75" customHeight="1">
      <c r="A834" s="79"/>
      <c r="B834" s="79"/>
      <c r="C834" s="79"/>
      <c r="D834" s="79"/>
      <c r="E834" s="79"/>
      <c r="F834" s="79"/>
      <c r="G834" s="79"/>
      <c r="H834" s="79"/>
      <c r="I834" s="79"/>
      <c r="J834" s="130"/>
      <c r="K834" s="130"/>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row>
    <row r="835" spans="1:34" ht="15.75" customHeight="1">
      <c r="A835" s="79"/>
      <c r="B835" s="79"/>
      <c r="C835" s="79"/>
      <c r="D835" s="79"/>
      <c r="E835" s="79"/>
      <c r="F835" s="79"/>
      <c r="G835" s="79"/>
      <c r="H835" s="79"/>
      <c r="I835" s="79"/>
      <c r="J835" s="130"/>
      <c r="K835" s="130"/>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row>
    <row r="836" spans="1:34" ht="15.75" customHeight="1">
      <c r="A836" s="79"/>
      <c r="B836" s="79"/>
      <c r="C836" s="79"/>
      <c r="D836" s="79"/>
      <c r="E836" s="79"/>
      <c r="F836" s="79"/>
      <c r="G836" s="79"/>
      <c r="H836" s="79"/>
      <c r="I836" s="79"/>
      <c r="J836" s="130"/>
      <c r="K836" s="130"/>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row>
    <row r="837" spans="1:34" ht="15.75" customHeight="1">
      <c r="A837" s="79"/>
      <c r="B837" s="79"/>
      <c r="C837" s="79"/>
      <c r="D837" s="79"/>
      <c r="E837" s="79"/>
      <c r="F837" s="79"/>
      <c r="G837" s="79"/>
      <c r="H837" s="79"/>
      <c r="I837" s="79"/>
      <c r="J837" s="130"/>
      <c r="K837" s="130"/>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row>
    <row r="838" spans="1:34" ht="15.75" customHeight="1">
      <c r="A838" s="79"/>
      <c r="B838" s="79"/>
      <c r="C838" s="79"/>
      <c r="D838" s="79"/>
      <c r="E838" s="79"/>
      <c r="F838" s="79"/>
      <c r="G838" s="79"/>
      <c r="H838" s="79"/>
      <c r="I838" s="79"/>
      <c r="J838" s="130"/>
      <c r="K838" s="130"/>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row>
    <row r="839" spans="1:34" ht="15.75" customHeight="1">
      <c r="A839" s="79"/>
      <c r="B839" s="79"/>
      <c r="C839" s="79"/>
      <c r="D839" s="79"/>
      <c r="E839" s="79"/>
      <c r="F839" s="79"/>
      <c r="G839" s="79"/>
      <c r="H839" s="79"/>
      <c r="I839" s="79"/>
      <c r="J839" s="130"/>
      <c r="K839" s="130"/>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row>
    <row r="840" spans="1:34" ht="15.75" customHeight="1">
      <c r="A840" s="79"/>
      <c r="B840" s="79"/>
      <c r="C840" s="79"/>
      <c r="D840" s="79"/>
      <c r="E840" s="79"/>
      <c r="F840" s="79"/>
      <c r="G840" s="79"/>
      <c r="H840" s="79"/>
      <c r="I840" s="79"/>
      <c r="J840" s="130"/>
      <c r="K840" s="130"/>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row>
    <row r="841" spans="1:34" ht="15.75" customHeight="1">
      <c r="A841" s="79"/>
      <c r="B841" s="79"/>
      <c r="C841" s="79"/>
      <c r="D841" s="79"/>
      <c r="E841" s="79"/>
      <c r="F841" s="79"/>
      <c r="G841" s="79"/>
      <c r="H841" s="79"/>
      <c r="I841" s="79"/>
      <c r="J841" s="130"/>
      <c r="K841" s="130"/>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row>
    <row r="842" spans="1:34" ht="15.75" customHeight="1">
      <c r="A842" s="79"/>
      <c r="B842" s="79"/>
      <c r="C842" s="79"/>
      <c r="D842" s="79"/>
      <c r="E842" s="79"/>
      <c r="F842" s="79"/>
      <c r="G842" s="79"/>
      <c r="H842" s="79"/>
      <c r="I842" s="79"/>
      <c r="J842" s="130"/>
      <c r="K842" s="130"/>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row>
    <row r="843" spans="1:34" ht="15.75" customHeight="1">
      <c r="A843" s="79"/>
      <c r="B843" s="79"/>
      <c r="C843" s="79"/>
      <c r="D843" s="79"/>
      <c r="E843" s="79"/>
      <c r="F843" s="79"/>
      <c r="G843" s="79"/>
      <c r="H843" s="79"/>
      <c r="I843" s="79"/>
      <c r="J843" s="130"/>
      <c r="K843" s="130"/>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row>
    <row r="844" spans="1:34" ht="15.75" customHeight="1">
      <c r="A844" s="79"/>
      <c r="B844" s="79"/>
      <c r="C844" s="79"/>
      <c r="D844" s="79"/>
      <c r="E844" s="79"/>
      <c r="F844" s="79"/>
      <c r="G844" s="79"/>
      <c r="H844" s="79"/>
      <c r="I844" s="79"/>
      <c r="J844" s="130"/>
      <c r="K844" s="130"/>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row>
    <row r="845" spans="1:34" ht="15.75" customHeight="1">
      <c r="A845" s="79"/>
      <c r="B845" s="79"/>
      <c r="C845" s="79"/>
      <c r="D845" s="79"/>
      <c r="E845" s="79"/>
      <c r="F845" s="79"/>
      <c r="G845" s="79"/>
      <c r="H845" s="79"/>
      <c r="I845" s="79"/>
      <c r="J845" s="130"/>
      <c r="K845" s="130"/>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row>
    <row r="846" spans="1:34" ht="15.75" customHeight="1">
      <c r="A846" s="79"/>
      <c r="B846" s="79"/>
      <c r="C846" s="79"/>
      <c r="D846" s="79"/>
      <c r="E846" s="79"/>
      <c r="F846" s="79"/>
      <c r="G846" s="79"/>
      <c r="H846" s="79"/>
      <c r="I846" s="79"/>
      <c r="J846" s="130"/>
      <c r="K846" s="130"/>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row>
    <row r="847" spans="1:34" ht="15.75" customHeight="1">
      <c r="A847" s="79"/>
      <c r="B847" s="79"/>
      <c r="C847" s="79"/>
      <c r="D847" s="79"/>
      <c r="E847" s="79"/>
      <c r="F847" s="79"/>
      <c r="G847" s="79"/>
      <c r="H847" s="79"/>
      <c r="I847" s="79"/>
      <c r="J847" s="130"/>
      <c r="K847" s="130"/>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row>
    <row r="848" spans="1:34" ht="15.75" customHeight="1">
      <c r="A848" s="79"/>
      <c r="B848" s="79"/>
      <c r="C848" s="79"/>
      <c r="D848" s="79"/>
      <c r="E848" s="79"/>
      <c r="F848" s="79"/>
      <c r="G848" s="79"/>
      <c r="H848" s="79"/>
      <c r="I848" s="79"/>
      <c r="J848" s="130"/>
      <c r="K848" s="130"/>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row>
    <row r="849" spans="1:34" ht="15.75" customHeight="1">
      <c r="A849" s="79"/>
      <c r="B849" s="79"/>
      <c r="C849" s="79"/>
      <c r="D849" s="79"/>
      <c r="E849" s="79"/>
      <c r="F849" s="79"/>
      <c r="G849" s="79"/>
      <c r="H849" s="79"/>
      <c r="I849" s="79"/>
      <c r="J849" s="130"/>
      <c r="K849" s="130"/>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row>
    <row r="850" spans="1:34" ht="15.75" customHeight="1">
      <c r="A850" s="79"/>
      <c r="B850" s="79"/>
      <c r="C850" s="79"/>
      <c r="D850" s="79"/>
      <c r="E850" s="79"/>
      <c r="F850" s="79"/>
      <c r="G850" s="79"/>
      <c r="H850" s="79"/>
      <c r="I850" s="79"/>
      <c r="J850" s="130"/>
      <c r="K850" s="130"/>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row>
    <row r="851" spans="1:34" ht="15.75" customHeight="1">
      <c r="A851" s="79"/>
      <c r="B851" s="79"/>
      <c r="C851" s="79"/>
      <c r="D851" s="79"/>
      <c r="E851" s="79"/>
      <c r="F851" s="79"/>
      <c r="G851" s="79"/>
      <c r="H851" s="79"/>
      <c r="I851" s="79"/>
      <c r="J851" s="130"/>
      <c r="K851" s="130"/>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row>
    <row r="852" spans="1:34" ht="15.75" customHeight="1">
      <c r="A852" s="79"/>
      <c r="B852" s="79"/>
      <c r="C852" s="79"/>
      <c r="D852" s="79"/>
      <c r="E852" s="79"/>
      <c r="F852" s="79"/>
      <c r="G852" s="79"/>
      <c r="H852" s="79"/>
      <c r="I852" s="79"/>
      <c r="J852" s="130"/>
      <c r="K852" s="130"/>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row>
    <row r="853" spans="1:34" ht="15.75" customHeight="1">
      <c r="A853" s="79"/>
      <c r="B853" s="79"/>
      <c r="C853" s="79"/>
      <c r="D853" s="79"/>
      <c r="E853" s="79"/>
      <c r="F853" s="79"/>
      <c r="G853" s="79"/>
      <c r="H853" s="79"/>
      <c r="I853" s="79"/>
      <c r="J853" s="130"/>
      <c r="K853" s="130"/>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row>
    <row r="854" spans="1:34" ht="15.75" customHeight="1">
      <c r="A854" s="79"/>
      <c r="B854" s="79"/>
      <c r="C854" s="79"/>
      <c r="D854" s="79"/>
      <c r="E854" s="79"/>
      <c r="F854" s="79"/>
      <c r="G854" s="79"/>
      <c r="H854" s="79"/>
      <c r="I854" s="79"/>
      <c r="J854" s="130"/>
      <c r="K854" s="130"/>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row>
    <row r="855" spans="1:34" ht="15.75" customHeight="1">
      <c r="A855" s="79"/>
      <c r="B855" s="79"/>
      <c r="C855" s="79"/>
      <c r="D855" s="79"/>
      <c r="E855" s="79"/>
      <c r="F855" s="79"/>
      <c r="G855" s="79"/>
      <c r="H855" s="79"/>
      <c r="I855" s="79"/>
      <c r="J855" s="130"/>
      <c r="K855" s="130"/>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row>
    <row r="856" spans="1:34" ht="15.75" customHeight="1">
      <c r="A856" s="79"/>
      <c r="B856" s="79"/>
      <c r="C856" s="79"/>
      <c r="D856" s="79"/>
      <c r="E856" s="79"/>
      <c r="F856" s="79"/>
      <c r="G856" s="79"/>
      <c r="H856" s="79"/>
      <c r="I856" s="79"/>
      <c r="J856" s="130"/>
      <c r="K856" s="130"/>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row>
    <row r="857" spans="1:34" ht="15.75" customHeight="1">
      <c r="A857" s="79"/>
      <c r="B857" s="79"/>
      <c r="C857" s="79"/>
      <c r="D857" s="79"/>
      <c r="E857" s="79"/>
      <c r="F857" s="79"/>
      <c r="G857" s="79"/>
      <c r="H857" s="79"/>
      <c r="I857" s="79"/>
      <c r="J857" s="130"/>
      <c r="K857" s="130"/>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row>
    <row r="858" spans="1:34" ht="15.75" customHeight="1">
      <c r="A858" s="79"/>
      <c r="B858" s="79"/>
      <c r="C858" s="79"/>
      <c r="D858" s="79"/>
      <c r="E858" s="79"/>
      <c r="F858" s="79"/>
      <c r="G858" s="79"/>
      <c r="H858" s="79"/>
      <c r="I858" s="79"/>
      <c r="J858" s="130"/>
      <c r="K858" s="130"/>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row>
    <row r="859" spans="1:34" ht="15.75" customHeight="1">
      <c r="A859" s="79"/>
      <c r="B859" s="79"/>
      <c r="C859" s="79"/>
      <c r="D859" s="79"/>
      <c r="E859" s="79"/>
      <c r="F859" s="79"/>
      <c r="G859" s="79"/>
      <c r="H859" s="79"/>
      <c r="I859" s="79"/>
      <c r="J859" s="130"/>
      <c r="K859" s="130"/>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row>
    <row r="860" spans="1:34" ht="15.75" customHeight="1">
      <c r="A860" s="79"/>
      <c r="B860" s="79"/>
      <c r="C860" s="79"/>
      <c r="D860" s="79"/>
      <c r="E860" s="79"/>
      <c r="F860" s="79"/>
      <c r="G860" s="79"/>
      <c r="H860" s="79"/>
      <c r="I860" s="79"/>
      <c r="J860" s="130"/>
      <c r="K860" s="130"/>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row>
    <row r="861" spans="1:34" ht="15.75" customHeight="1">
      <c r="A861" s="79"/>
      <c r="B861" s="79"/>
      <c r="C861" s="79"/>
      <c r="D861" s="79"/>
      <c r="E861" s="79"/>
      <c r="F861" s="79"/>
      <c r="G861" s="79"/>
      <c r="H861" s="79"/>
      <c r="I861" s="79"/>
      <c r="J861" s="130"/>
      <c r="K861" s="130"/>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row>
    <row r="862" spans="1:34" ht="15.75" customHeight="1">
      <c r="A862" s="79"/>
      <c r="B862" s="79"/>
      <c r="C862" s="79"/>
      <c r="D862" s="79"/>
      <c r="E862" s="79"/>
      <c r="F862" s="79"/>
      <c r="G862" s="79"/>
      <c r="H862" s="79"/>
      <c r="I862" s="79"/>
      <c r="J862" s="130"/>
      <c r="K862" s="130"/>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row>
    <row r="863" spans="1:34" ht="15.75" customHeight="1">
      <c r="A863" s="79"/>
      <c r="B863" s="79"/>
      <c r="C863" s="79"/>
      <c r="D863" s="79"/>
      <c r="E863" s="79"/>
      <c r="F863" s="79"/>
      <c r="G863" s="79"/>
      <c r="H863" s="79"/>
      <c r="I863" s="79"/>
      <c r="J863" s="130"/>
      <c r="K863" s="130"/>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row>
    <row r="864" spans="1:34" ht="15.75" customHeight="1">
      <c r="A864" s="79"/>
      <c r="B864" s="79"/>
      <c r="C864" s="79"/>
      <c r="D864" s="79"/>
      <c r="E864" s="79"/>
      <c r="F864" s="79"/>
      <c r="G864" s="79"/>
      <c r="H864" s="79"/>
      <c r="I864" s="79"/>
      <c r="J864" s="130"/>
      <c r="K864" s="130"/>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row>
    <row r="865" spans="1:34" ht="15.75" customHeight="1">
      <c r="A865" s="79"/>
      <c r="B865" s="79"/>
      <c r="C865" s="79"/>
      <c r="D865" s="79"/>
      <c r="E865" s="79"/>
      <c r="F865" s="79"/>
      <c r="G865" s="79"/>
      <c r="H865" s="79"/>
      <c r="I865" s="79"/>
      <c r="J865" s="130"/>
      <c r="K865" s="130"/>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row>
    <row r="866" spans="1:34" ht="15.75" customHeight="1">
      <c r="A866" s="79"/>
      <c r="B866" s="79"/>
      <c r="C866" s="79"/>
      <c r="D866" s="79"/>
      <c r="E866" s="79"/>
      <c r="F866" s="79"/>
      <c r="G866" s="79"/>
      <c r="H866" s="79"/>
      <c r="I866" s="79"/>
      <c r="J866" s="130"/>
      <c r="K866" s="130"/>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row>
    <row r="867" spans="1:34" ht="15.75" customHeight="1">
      <c r="A867" s="79"/>
      <c r="B867" s="79"/>
      <c r="C867" s="79"/>
      <c r="D867" s="79"/>
      <c r="E867" s="79"/>
      <c r="F867" s="79"/>
      <c r="G867" s="79"/>
      <c r="H867" s="79"/>
      <c r="I867" s="79"/>
      <c r="J867" s="130"/>
      <c r="K867" s="130"/>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row>
    <row r="868" spans="1:34" ht="15.75" customHeight="1">
      <c r="A868" s="79"/>
      <c r="B868" s="79"/>
      <c r="C868" s="79"/>
      <c r="D868" s="79"/>
      <c r="E868" s="79"/>
      <c r="F868" s="79"/>
      <c r="G868" s="79"/>
      <c r="H868" s="79"/>
      <c r="I868" s="79"/>
      <c r="J868" s="130"/>
      <c r="K868" s="130"/>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row>
    <row r="869" spans="1:34" ht="15.75" customHeight="1">
      <c r="A869" s="79"/>
      <c r="B869" s="79"/>
      <c r="C869" s="79"/>
      <c r="D869" s="79"/>
      <c r="E869" s="79"/>
      <c r="F869" s="79"/>
      <c r="G869" s="79"/>
      <c r="H869" s="79"/>
      <c r="I869" s="79"/>
      <c r="J869" s="130"/>
      <c r="K869" s="130"/>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row>
    <row r="870" spans="1:34" ht="15.75" customHeight="1">
      <c r="A870" s="79"/>
      <c r="B870" s="79"/>
      <c r="C870" s="79"/>
      <c r="D870" s="79"/>
      <c r="E870" s="79"/>
      <c r="F870" s="79"/>
      <c r="G870" s="79"/>
      <c r="H870" s="79"/>
      <c r="I870" s="79"/>
      <c r="J870" s="130"/>
      <c r="K870" s="130"/>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row>
    <row r="871" spans="1:34" ht="15.75" customHeight="1">
      <c r="A871" s="79"/>
      <c r="B871" s="79"/>
      <c r="C871" s="79"/>
      <c r="D871" s="79"/>
      <c r="E871" s="79"/>
      <c r="F871" s="79"/>
      <c r="G871" s="79"/>
      <c r="H871" s="79"/>
      <c r="I871" s="79"/>
      <c r="J871" s="130"/>
      <c r="K871" s="130"/>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row>
    <row r="872" spans="1:34" ht="15.75" customHeight="1">
      <c r="A872" s="79"/>
      <c r="B872" s="79"/>
      <c r="C872" s="79"/>
      <c r="D872" s="79"/>
      <c r="E872" s="79"/>
      <c r="F872" s="79"/>
      <c r="G872" s="79"/>
      <c r="H872" s="79"/>
      <c r="I872" s="79"/>
      <c r="J872" s="130"/>
      <c r="K872" s="130"/>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row>
    <row r="873" spans="1:34" ht="15.75" customHeight="1">
      <c r="A873" s="79"/>
      <c r="B873" s="79"/>
      <c r="C873" s="79"/>
      <c r="D873" s="79"/>
      <c r="E873" s="79"/>
      <c r="F873" s="79"/>
      <c r="G873" s="79"/>
      <c r="H873" s="79"/>
      <c r="I873" s="79"/>
      <c r="J873" s="130"/>
      <c r="K873" s="130"/>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row>
    <row r="874" spans="1:34" ht="15.75" customHeight="1">
      <c r="A874" s="79"/>
      <c r="B874" s="79"/>
      <c r="C874" s="79"/>
      <c r="D874" s="79"/>
      <c r="E874" s="79"/>
      <c r="F874" s="79"/>
      <c r="G874" s="79"/>
      <c r="H874" s="79"/>
      <c r="I874" s="79"/>
      <c r="J874" s="130"/>
      <c r="K874" s="130"/>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row>
    <row r="875" spans="1:34" ht="15.75" customHeight="1">
      <c r="A875" s="79"/>
      <c r="B875" s="79"/>
      <c r="C875" s="79"/>
      <c r="D875" s="79"/>
      <c r="E875" s="79"/>
      <c r="F875" s="79"/>
      <c r="G875" s="79"/>
      <c r="H875" s="79"/>
      <c r="I875" s="79"/>
      <c r="J875" s="130"/>
      <c r="K875" s="130"/>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row>
    <row r="876" spans="1:34" ht="15.75" customHeight="1">
      <c r="A876" s="79"/>
      <c r="B876" s="79"/>
      <c r="C876" s="79"/>
      <c r="D876" s="79"/>
      <c r="E876" s="79"/>
      <c r="F876" s="79"/>
      <c r="G876" s="79"/>
      <c r="H876" s="79"/>
      <c r="I876" s="79"/>
      <c r="J876" s="130"/>
      <c r="K876" s="130"/>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row>
    <row r="877" spans="1:34" ht="15.75" customHeight="1">
      <c r="A877" s="79"/>
      <c r="B877" s="79"/>
      <c r="C877" s="79"/>
      <c r="D877" s="79"/>
      <c r="E877" s="79"/>
      <c r="F877" s="79"/>
      <c r="G877" s="79"/>
      <c r="H877" s="79"/>
      <c r="I877" s="79"/>
      <c r="J877" s="130"/>
      <c r="K877" s="130"/>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row>
    <row r="878" spans="1:34" ht="15.75" customHeight="1">
      <c r="A878" s="79"/>
      <c r="B878" s="79"/>
      <c r="C878" s="79"/>
      <c r="D878" s="79"/>
      <c r="E878" s="79"/>
      <c r="F878" s="79"/>
      <c r="G878" s="79"/>
      <c r="H878" s="79"/>
      <c r="I878" s="79"/>
      <c r="J878" s="130"/>
      <c r="K878" s="130"/>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row>
    <row r="879" spans="1:34" ht="15.75" customHeight="1">
      <c r="A879" s="79"/>
      <c r="B879" s="79"/>
      <c r="C879" s="79"/>
      <c r="D879" s="79"/>
      <c r="E879" s="79"/>
      <c r="F879" s="79"/>
      <c r="G879" s="79"/>
      <c r="H879" s="79"/>
      <c r="I879" s="79"/>
      <c r="J879" s="130"/>
      <c r="K879" s="130"/>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row>
    <row r="880" spans="1:34" ht="15.75" customHeight="1">
      <c r="A880" s="79"/>
      <c r="B880" s="79"/>
      <c r="C880" s="79"/>
      <c r="D880" s="79"/>
      <c r="E880" s="79"/>
      <c r="F880" s="79"/>
      <c r="G880" s="79"/>
      <c r="H880" s="79"/>
      <c r="I880" s="79"/>
      <c r="J880" s="130"/>
      <c r="K880" s="130"/>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row>
    <row r="881" spans="1:34" ht="15.75" customHeight="1">
      <c r="A881" s="79"/>
      <c r="B881" s="79"/>
      <c r="C881" s="79"/>
      <c r="D881" s="79"/>
      <c r="E881" s="79"/>
      <c r="F881" s="79"/>
      <c r="G881" s="79"/>
      <c r="H881" s="79"/>
      <c r="I881" s="79"/>
      <c r="J881" s="130"/>
      <c r="K881" s="130"/>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row>
    <row r="882" spans="1:34" ht="15.75" customHeight="1">
      <c r="A882" s="79"/>
      <c r="B882" s="79"/>
      <c r="C882" s="79"/>
      <c r="D882" s="79"/>
      <c r="E882" s="79"/>
      <c r="F882" s="79"/>
      <c r="G882" s="79"/>
      <c r="H882" s="79"/>
      <c r="I882" s="79"/>
      <c r="J882" s="130"/>
      <c r="K882" s="130"/>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row>
    <row r="883" spans="1:34" ht="15.75" customHeight="1">
      <c r="A883" s="79"/>
      <c r="B883" s="79"/>
      <c r="C883" s="79"/>
      <c r="D883" s="79"/>
      <c r="E883" s="79"/>
      <c r="F883" s="79"/>
      <c r="G883" s="79"/>
      <c r="H883" s="79"/>
      <c r="I883" s="79"/>
      <c r="J883" s="130"/>
      <c r="K883" s="130"/>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row>
    <row r="884" spans="1:34" ht="15.75" customHeight="1">
      <c r="A884" s="79"/>
      <c r="B884" s="79"/>
      <c r="C884" s="79"/>
      <c r="D884" s="79"/>
      <c r="E884" s="79"/>
      <c r="F884" s="79"/>
      <c r="G884" s="79"/>
      <c r="H884" s="79"/>
      <c r="I884" s="79"/>
      <c r="J884" s="130"/>
      <c r="K884" s="130"/>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row>
    <row r="885" spans="1:34" ht="15.75" customHeight="1">
      <c r="A885" s="79"/>
      <c r="B885" s="79"/>
      <c r="C885" s="79"/>
      <c r="D885" s="79"/>
      <c r="E885" s="79"/>
      <c r="F885" s="79"/>
      <c r="G885" s="79"/>
      <c r="H885" s="79"/>
      <c r="I885" s="79"/>
      <c r="J885" s="130"/>
      <c r="K885" s="130"/>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row>
    <row r="886" spans="1:34" ht="15.75" customHeight="1">
      <c r="A886" s="79"/>
      <c r="B886" s="79"/>
      <c r="C886" s="79"/>
      <c r="D886" s="79"/>
      <c r="E886" s="79"/>
      <c r="F886" s="79"/>
      <c r="G886" s="79"/>
      <c r="H886" s="79"/>
      <c r="I886" s="79"/>
      <c r="J886" s="130"/>
      <c r="K886" s="130"/>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row>
    <row r="887" spans="1:34" ht="15.75" customHeight="1">
      <c r="A887" s="79"/>
      <c r="B887" s="79"/>
      <c r="C887" s="79"/>
      <c r="D887" s="79"/>
      <c r="E887" s="79"/>
      <c r="F887" s="79"/>
      <c r="G887" s="79"/>
      <c r="H887" s="79"/>
      <c r="I887" s="79"/>
      <c r="J887" s="130"/>
      <c r="K887" s="130"/>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row>
    <row r="888" spans="1:34" ht="15.75" customHeight="1">
      <c r="A888" s="79"/>
      <c r="B888" s="79"/>
      <c r="C888" s="79"/>
      <c r="D888" s="79"/>
      <c r="E888" s="79"/>
      <c r="F888" s="79"/>
      <c r="G888" s="79"/>
      <c r="H888" s="79"/>
      <c r="I888" s="79"/>
      <c r="J888" s="130"/>
      <c r="K888" s="130"/>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row>
    <row r="889" spans="1:34" ht="15.75" customHeight="1">
      <c r="A889" s="79"/>
      <c r="B889" s="79"/>
      <c r="C889" s="79"/>
      <c r="D889" s="79"/>
      <c r="E889" s="79"/>
      <c r="F889" s="79"/>
      <c r="G889" s="79"/>
      <c r="H889" s="79"/>
      <c r="I889" s="79"/>
      <c r="J889" s="130"/>
      <c r="K889" s="130"/>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row>
    <row r="890" spans="1:34" ht="15.75" customHeight="1">
      <c r="A890" s="79"/>
      <c r="B890" s="79"/>
      <c r="C890" s="79"/>
      <c r="D890" s="79"/>
      <c r="E890" s="79"/>
      <c r="F890" s="79"/>
      <c r="G890" s="79"/>
      <c r="H890" s="79"/>
      <c r="I890" s="79"/>
      <c r="J890" s="130"/>
      <c r="K890" s="130"/>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row>
    <row r="891" spans="1:34" ht="15.75" customHeight="1">
      <c r="A891" s="79"/>
      <c r="B891" s="79"/>
      <c r="C891" s="79"/>
      <c r="D891" s="79"/>
      <c r="E891" s="79"/>
      <c r="F891" s="79"/>
      <c r="G891" s="79"/>
      <c r="H891" s="79"/>
      <c r="I891" s="79"/>
      <c r="J891" s="130"/>
      <c r="K891" s="130"/>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row>
    <row r="892" spans="1:34" ht="15.75" customHeight="1">
      <c r="A892" s="79"/>
      <c r="B892" s="79"/>
      <c r="C892" s="79"/>
      <c r="D892" s="79"/>
      <c r="E892" s="79"/>
      <c r="F892" s="79"/>
      <c r="G892" s="79"/>
      <c r="H892" s="79"/>
      <c r="I892" s="79"/>
      <c r="J892" s="130"/>
      <c r="K892" s="130"/>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row>
    <row r="893" spans="1:34" ht="15.75" customHeight="1">
      <c r="A893" s="79"/>
      <c r="B893" s="79"/>
      <c r="C893" s="79"/>
      <c r="D893" s="79"/>
      <c r="E893" s="79"/>
      <c r="F893" s="79"/>
      <c r="G893" s="79"/>
      <c r="H893" s="79"/>
      <c r="I893" s="79"/>
      <c r="J893" s="130"/>
      <c r="K893" s="130"/>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row>
    <row r="894" spans="1:34" ht="15.75" customHeight="1">
      <c r="A894" s="79"/>
      <c r="B894" s="79"/>
      <c r="C894" s="79"/>
      <c r="D894" s="79"/>
      <c r="E894" s="79"/>
      <c r="F894" s="79"/>
      <c r="G894" s="79"/>
      <c r="H894" s="79"/>
      <c r="I894" s="79"/>
      <c r="J894" s="130"/>
      <c r="K894" s="130"/>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row>
    <row r="895" spans="1:34" ht="15.75" customHeight="1">
      <c r="A895" s="79"/>
      <c r="B895" s="79"/>
      <c r="C895" s="79"/>
      <c r="D895" s="79"/>
      <c r="E895" s="79"/>
      <c r="F895" s="79"/>
      <c r="G895" s="79"/>
      <c r="H895" s="79"/>
      <c r="I895" s="79"/>
      <c r="J895" s="130"/>
      <c r="K895" s="130"/>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row>
    <row r="896" spans="1:34" ht="15.75" customHeight="1">
      <c r="A896" s="79"/>
      <c r="B896" s="79"/>
      <c r="C896" s="79"/>
      <c r="D896" s="79"/>
      <c r="E896" s="79"/>
      <c r="F896" s="79"/>
      <c r="G896" s="79"/>
      <c r="H896" s="79"/>
      <c r="I896" s="79"/>
      <c r="J896" s="130"/>
      <c r="K896" s="130"/>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row>
    <row r="897" spans="1:34" ht="15.75" customHeight="1">
      <c r="A897" s="79"/>
      <c r="B897" s="79"/>
      <c r="C897" s="79"/>
      <c r="D897" s="79"/>
      <c r="E897" s="79"/>
      <c r="F897" s="79"/>
      <c r="G897" s="79"/>
      <c r="H897" s="79"/>
      <c r="I897" s="79"/>
      <c r="J897" s="130"/>
      <c r="K897" s="130"/>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row>
    <row r="898" spans="1:34" ht="15.75" customHeight="1">
      <c r="A898" s="79"/>
      <c r="B898" s="79"/>
      <c r="C898" s="79"/>
      <c r="D898" s="79"/>
      <c r="E898" s="79"/>
      <c r="F898" s="79"/>
      <c r="G898" s="79"/>
      <c r="H898" s="79"/>
      <c r="I898" s="79"/>
      <c r="J898" s="130"/>
      <c r="K898" s="130"/>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row>
    <row r="899" spans="1:34" ht="15.75" customHeight="1">
      <c r="A899" s="79"/>
      <c r="B899" s="79"/>
      <c r="C899" s="79"/>
      <c r="D899" s="79"/>
      <c r="E899" s="79"/>
      <c r="F899" s="79"/>
      <c r="G899" s="79"/>
      <c r="H899" s="79"/>
      <c r="I899" s="79"/>
      <c r="J899" s="130"/>
      <c r="K899" s="130"/>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row>
    <row r="900" spans="1:34" ht="15.75" customHeight="1">
      <c r="A900" s="79"/>
      <c r="B900" s="79"/>
      <c r="C900" s="79"/>
      <c r="D900" s="79"/>
      <c r="E900" s="79"/>
      <c r="F900" s="79"/>
      <c r="G900" s="79"/>
      <c r="H900" s="79"/>
      <c r="I900" s="79"/>
      <c r="J900" s="130"/>
      <c r="K900" s="130"/>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row>
    <row r="901" spans="1:34" ht="15.75" customHeight="1">
      <c r="A901" s="79"/>
      <c r="B901" s="79"/>
      <c r="C901" s="79"/>
      <c r="D901" s="79"/>
      <c r="E901" s="79"/>
      <c r="F901" s="79"/>
      <c r="G901" s="79"/>
      <c r="H901" s="79"/>
      <c r="I901" s="79"/>
      <c r="J901" s="130"/>
      <c r="K901" s="130"/>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row>
    <row r="902" spans="1:34" ht="15.75" customHeight="1">
      <c r="A902" s="79"/>
      <c r="B902" s="79"/>
      <c r="C902" s="79"/>
      <c r="D902" s="79"/>
      <c r="E902" s="79"/>
      <c r="F902" s="79"/>
      <c r="G902" s="79"/>
      <c r="H902" s="79"/>
      <c r="I902" s="79"/>
      <c r="J902" s="130"/>
      <c r="K902" s="130"/>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row>
    <row r="903" spans="1:34" ht="15.75" customHeight="1">
      <c r="A903" s="79"/>
      <c r="B903" s="79"/>
      <c r="C903" s="79"/>
      <c r="D903" s="79"/>
      <c r="E903" s="79"/>
      <c r="F903" s="79"/>
      <c r="G903" s="79"/>
      <c r="H903" s="79"/>
      <c r="I903" s="79"/>
      <c r="J903" s="130"/>
      <c r="K903" s="130"/>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row>
    <row r="904" spans="1:34" ht="15.75" customHeight="1">
      <c r="A904" s="79"/>
      <c r="B904" s="79"/>
      <c r="C904" s="79"/>
      <c r="D904" s="79"/>
      <c r="E904" s="79"/>
      <c r="F904" s="79"/>
      <c r="G904" s="79"/>
      <c r="H904" s="79"/>
      <c r="I904" s="79"/>
      <c r="J904" s="130"/>
      <c r="K904" s="130"/>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row>
    <row r="905" spans="1:34" ht="15.75" customHeight="1">
      <c r="A905" s="79"/>
      <c r="B905" s="79"/>
      <c r="C905" s="79"/>
      <c r="D905" s="79"/>
      <c r="E905" s="79"/>
      <c r="F905" s="79"/>
      <c r="G905" s="79"/>
      <c r="H905" s="79"/>
      <c r="I905" s="79"/>
      <c r="J905" s="130"/>
      <c r="K905" s="130"/>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row>
    <row r="906" spans="1:34" ht="15.75" customHeight="1">
      <c r="A906" s="79"/>
      <c r="B906" s="79"/>
      <c r="C906" s="79"/>
      <c r="D906" s="79"/>
      <c r="E906" s="79"/>
      <c r="F906" s="79"/>
      <c r="G906" s="79"/>
      <c r="H906" s="79"/>
      <c r="I906" s="79"/>
      <c r="J906" s="130"/>
      <c r="K906" s="130"/>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row>
    <row r="907" spans="1:34" ht="15.75" customHeight="1">
      <c r="A907" s="79"/>
      <c r="B907" s="79"/>
      <c r="C907" s="79"/>
      <c r="D907" s="79"/>
      <c r="E907" s="79"/>
      <c r="F907" s="79"/>
      <c r="G907" s="79"/>
      <c r="H907" s="79"/>
      <c r="I907" s="79"/>
      <c r="J907" s="130"/>
      <c r="K907" s="130"/>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row>
    <row r="908" spans="1:34" ht="15.75" customHeight="1">
      <c r="A908" s="79"/>
      <c r="B908" s="79"/>
      <c r="C908" s="79"/>
      <c r="D908" s="79"/>
      <c r="E908" s="79"/>
      <c r="F908" s="79"/>
      <c r="G908" s="79"/>
      <c r="H908" s="79"/>
      <c r="I908" s="79"/>
      <c r="J908" s="130"/>
      <c r="K908" s="130"/>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row>
    <row r="909" spans="1:34" ht="15.75" customHeight="1">
      <c r="A909" s="79"/>
      <c r="B909" s="79"/>
      <c r="C909" s="79"/>
      <c r="D909" s="79"/>
      <c r="E909" s="79"/>
      <c r="F909" s="79"/>
      <c r="G909" s="79"/>
      <c r="H909" s="79"/>
      <c r="I909" s="79"/>
      <c r="J909" s="130"/>
      <c r="K909" s="130"/>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row>
    <row r="910" spans="1:34" ht="15.75" customHeight="1">
      <c r="A910" s="79"/>
      <c r="B910" s="79"/>
      <c r="C910" s="79"/>
      <c r="D910" s="79"/>
      <c r="E910" s="79"/>
      <c r="F910" s="79"/>
      <c r="G910" s="79"/>
      <c r="H910" s="79"/>
      <c r="I910" s="79"/>
      <c r="J910" s="130"/>
      <c r="K910" s="130"/>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row>
    <row r="911" spans="1:34" ht="15.75" customHeight="1">
      <c r="A911" s="79"/>
      <c r="B911" s="79"/>
      <c r="C911" s="79"/>
      <c r="D911" s="79"/>
      <c r="E911" s="79"/>
      <c r="F911" s="79"/>
      <c r="G911" s="79"/>
      <c r="H911" s="79"/>
      <c r="I911" s="79"/>
      <c r="J911" s="130"/>
      <c r="K911" s="130"/>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row>
    <row r="912" spans="1:34" ht="15.75" customHeight="1">
      <c r="A912" s="79"/>
      <c r="B912" s="79"/>
      <c r="C912" s="79"/>
      <c r="D912" s="79"/>
      <c r="E912" s="79"/>
      <c r="F912" s="79"/>
      <c r="G912" s="79"/>
      <c r="H912" s="79"/>
      <c r="I912" s="79"/>
      <c r="J912" s="130"/>
      <c r="K912" s="130"/>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row>
    <row r="913" spans="1:34" ht="15.75" customHeight="1">
      <c r="A913" s="79"/>
      <c r="B913" s="79"/>
      <c r="C913" s="79"/>
      <c r="D913" s="79"/>
      <c r="E913" s="79"/>
      <c r="F913" s="79"/>
      <c r="G913" s="79"/>
      <c r="H913" s="79"/>
      <c r="I913" s="79"/>
      <c r="J913" s="130"/>
      <c r="K913" s="130"/>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row>
    <row r="914" spans="1:34" ht="15.75" customHeight="1">
      <c r="A914" s="79"/>
      <c r="B914" s="79"/>
      <c r="C914" s="79"/>
      <c r="D914" s="79"/>
      <c r="E914" s="79"/>
      <c r="F914" s="79"/>
      <c r="G914" s="79"/>
      <c r="H914" s="79"/>
      <c r="I914" s="79"/>
      <c r="J914" s="130"/>
      <c r="K914" s="130"/>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row>
    <row r="915" spans="1:34" ht="15.75" customHeight="1">
      <c r="A915" s="79"/>
      <c r="B915" s="79"/>
      <c r="C915" s="79"/>
      <c r="D915" s="79"/>
      <c r="E915" s="79"/>
      <c r="F915" s="79"/>
      <c r="G915" s="79"/>
      <c r="H915" s="79"/>
      <c r="I915" s="79"/>
      <c r="J915" s="130"/>
      <c r="K915" s="130"/>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row>
    <row r="916" spans="1:34" ht="15.75" customHeight="1">
      <c r="A916" s="79"/>
      <c r="B916" s="79"/>
      <c r="C916" s="79"/>
      <c r="D916" s="79"/>
      <c r="E916" s="79"/>
      <c r="F916" s="79"/>
      <c r="G916" s="79"/>
      <c r="H916" s="79"/>
      <c r="I916" s="79"/>
      <c r="J916" s="130"/>
      <c r="K916" s="130"/>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row>
    <row r="917" spans="1:34" ht="15.75" customHeight="1">
      <c r="A917" s="79"/>
      <c r="B917" s="79"/>
      <c r="C917" s="79"/>
      <c r="D917" s="79"/>
      <c r="E917" s="79"/>
      <c r="F917" s="79"/>
      <c r="G917" s="79"/>
      <c r="H917" s="79"/>
      <c r="I917" s="79"/>
      <c r="J917" s="130"/>
      <c r="K917" s="130"/>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row>
    <row r="918" spans="1:34" ht="15.75" customHeight="1">
      <c r="A918" s="79"/>
      <c r="B918" s="79"/>
      <c r="C918" s="79"/>
      <c r="D918" s="79"/>
      <c r="E918" s="79"/>
      <c r="F918" s="79"/>
      <c r="G918" s="79"/>
      <c r="H918" s="79"/>
      <c r="I918" s="79"/>
      <c r="J918" s="130"/>
      <c r="K918" s="130"/>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row>
    <row r="919" spans="1:34" ht="15.75" customHeight="1">
      <c r="A919" s="79"/>
      <c r="B919" s="79"/>
      <c r="C919" s="79"/>
      <c r="D919" s="79"/>
      <c r="E919" s="79"/>
      <c r="F919" s="79"/>
      <c r="G919" s="79"/>
      <c r="H919" s="79"/>
      <c r="I919" s="79"/>
      <c r="J919" s="130"/>
      <c r="K919" s="130"/>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row>
    <row r="920" spans="1:34" ht="15.75" customHeight="1">
      <c r="A920" s="79"/>
      <c r="B920" s="79"/>
      <c r="C920" s="79"/>
      <c r="D920" s="79"/>
      <c r="E920" s="79"/>
      <c r="F920" s="79"/>
      <c r="G920" s="79"/>
      <c r="H920" s="79"/>
      <c r="I920" s="79"/>
      <c r="J920" s="130"/>
      <c r="K920" s="130"/>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row>
    <row r="921" spans="1:34" ht="15.75" customHeight="1">
      <c r="A921" s="79"/>
      <c r="B921" s="79"/>
      <c r="C921" s="79"/>
      <c r="D921" s="79"/>
      <c r="E921" s="79"/>
      <c r="F921" s="79"/>
      <c r="G921" s="79"/>
      <c r="H921" s="79"/>
      <c r="I921" s="79"/>
      <c r="J921" s="130"/>
      <c r="K921" s="130"/>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row>
    <row r="922" spans="1:34" ht="15.75" customHeight="1">
      <c r="A922" s="79"/>
      <c r="B922" s="79"/>
      <c r="C922" s="79"/>
      <c r="D922" s="79"/>
      <c r="E922" s="79"/>
      <c r="F922" s="79"/>
      <c r="G922" s="79"/>
      <c r="H922" s="79"/>
      <c r="I922" s="79"/>
      <c r="J922" s="130"/>
      <c r="K922" s="130"/>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row>
    <row r="923" spans="1:34" ht="15.75" customHeight="1">
      <c r="A923" s="79"/>
      <c r="B923" s="79"/>
      <c r="C923" s="79"/>
      <c r="D923" s="79"/>
      <c r="E923" s="79"/>
      <c r="F923" s="79"/>
      <c r="G923" s="79"/>
      <c r="H923" s="79"/>
      <c r="I923" s="79"/>
      <c r="J923" s="130"/>
      <c r="K923" s="130"/>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row>
    <row r="924" spans="1:34" ht="15.75" customHeight="1">
      <c r="A924" s="79"/>
      <c r="B924" s="79"/>
      <c r="C924" s="79"/>
      <c r="D924" s="79"/>
      <c r="E924" s="79"/>
      <c r="F924" s="79"/>
      <c r="G924" s="79"/>
      <c r="H924" s="79"/>
      <c r="I924" s="79"/>
      <c r="J924" s="130"/>
      <c r="K924" s="130"/>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row>
    <row r="925" spans="1:34" ht="15.75" customHeight="1">
      <c r="A925" s="79"/>
      <c r="B925" s="79"/>
      <c r="C925" s="79"/>
      <c r="D925" s="79"/>
      <c r="E925" s="79"/>
      <c r="F925" s="79"/>
      <c r="G925" s="79"/>
      <c r="H925" s="79"/>
      <c r="I925" s="79"/>
      <c r="J925" s="130"/>
      <c r="K925" s="130"/>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row>
    <row r="926" spans="1:34" ht="15.75" customHeight="1">
      <c r="A926" s="79"/>
      <c r="B926" s="79"/>
      <c r="C926" s="79"/>
      <c r="D926" s="79"/>
      <c r="E926" s="79"/>
      <c r="F926" s="79"/>
      <c r="G926" s="79"/>
      <c r="H926" s="79"/>
      <c r="I926" s="79"/>
      <c r="J926" s="130"/>
      <c r="K926" s="130"/>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row>
    <row r="927" spans="1:34" ht="15.75" customHeight="1">
      <c r="A927" s="79"/>
      <c r="B927" s="79"/>
      <c r="C927" s="79"/>
      <c r="D927" s="79"/>
      <c r="E927" s="79"/>
      <c r="F927" s="79"/>
      <c r="G927" s="79"/>
      <c r="H927" s="79"/>
      <c r="I927" s="79"/>
      <c r="J927" s="130"/>
      <c r="K927" s="130"/>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row>
    <row r="928" spans="1:34" ht="15.75" customHeight="1">
      <c r="A928" s="79"/>
      <c r="B928" s="79"/>
      <c r="C928" s="79"/>
      <c r="D928" s="79"/>
      <c r="E928" s="79"/>
      <c r="F928" s="79"/>
      <c r="G928" s="79"/>
      <c r="H928" s="79"/>
      <c r="I928" s="79"/>
      <c r="J928" s="130"/>
      <c r="K928" s="130"/>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row>
    <row r="929" spans="1:34" ht="15.75" customHeight="1">
      <c r="A929" s="79"/>
      <c r="B929" s="79"/>
      <c r="C929" s="79"/>
      <c r="D929" s="79"/>
      <c r="E929" s="79"/>
      <c r="F929" s="79"/>
      <c r="G929" s="79"/>
      <c r="H929" s="79"/>
      <c r="I929" s="79"/>
      <c r="J929" s="130"/>
      <c r="K929" s="130"/>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row>
    <row r="930" spans="1:34" ht="15.75" customHeight="1">
      <c r="A930" s="79"/>
      <c r="B930" s="79"/>
      <c r="C930" s="79"/>
      <c r="D930" s="79"/>
      <c r="E930" s="79"/>
      <c r="F930" s="79"/>
      <c r="G930" s="79"/>
      <c r="H930" s="79"/>
      <c r="I930" s="79"/>
      <c r="J930" s="130"/>
      <c r="K930" s="130"/>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row>
    <row r="931" spans="1:34" ht="15.75" customHeight="1">
      <c r="A931" s="79"/>
      <c r="B931" s="79"/>
      <c r="C931" s="79"/>
      <c r="D931" s="79"/>
      <c r="E931" s="79"/>
      <c r="F931" s="79"/>
      <c r="G931" s="79"/>
      <c r="H931" s="79"/>
      <c r="I931" s="79"/>
      <c r="J931" s="130"/>
      <c r="K931" s="130"/>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row>
    <row r="932" spans="1:34" ht="15.75" customHeight="1">
      <c r="A932" s="79"/>
      <c r="B932" s="79"/>
      <c r="C932" s="79"/>
      <c r="D932" s="79"/>
      <c r="E932" s="79"/>
      <c r="F932" s="79"/>
      <c r="G932" s="79"/>
      <c r="H932" s="79"/>
      <c r="I932" s="79"/>
      <c r="J932" s="130"/>
      <c r="K932" s="130"/>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row>
    <row r="933" spans="1:34" ht="15.75" customHeight="1">
      <c r="A933" s="79"/>
      <c r="B933" s="79"/>
      <c r="C933" s="79"/>
      <c r="D933" s="79"/>
      <c r="E933" s="79"/>
      <c r="F933" s="79"/>
      <c r="G933" s="79"/>
      <c r="H933" s="79"/>
      <c r="I933" s="79"/>
      <c r="J933" s="130"/>
      <c r="K933" s="130"/>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row>
    <row r="934" spans="1:34" ht="15.75" customHeight="1">
      <c r="A934" s="79"/>
      <c r="B934" s="79"/>
      <c r="C934" s="79"/>
      <c r="D934" s="79"/>
      <c r="E934" s="79"/>
      <c r="F934" s="79"/>
      <c r="G934" s="79"/>
      <c r="H934" s="79"/>
      <c r="I934" s="79"/>
      <c r="J934" s="130"/>
      <c r="K934" s="130"/>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row>
    <row r="935" spans="1:34" ht="15.75" customHeight="1">
      <c r="A935" s="79"/>
      <c r="B935" s="79"/>
      <c r="C935" s="79"/>
      <c r="D935" s="79"/>
      <c r="E935" s="79"/>
      <c r="F935" s="79"/>
      <c r="G935" s="79"/>
      <c r="H935" s="79"/>
      <c r="I935" s="79"/>
      <c r="J935" s="130"/>
      <c r="K935" s="130"/>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row>
    <row r="936" spans="1:34" ht="15.75" customHeight="1">
      <c r="A936" s="79"/>
      <c r="B936" s="79"/>
      <c r="C936" s="79"/>
      <c r="D936" s="79"/>
      <c r="E936" s="79"/>
      <c r="F936" s="79"/>
      <c r="G936" s="79"/>
      <c r="H936" s="79"/>
      <c r="I936" s="79"/>
      <c r="J936" s="130"/>
      <c r="K936" s="130"/>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row>
    <row r="937" spans="1:34" ht="15.75" customHeight="1">
      <c r="A937" s="79"/>
      <c r="B937" s="79"/>
      <c r="C937" s="79"/>
      <c r="D937" s="79"/>
      <c r="E937" s="79"/>
      <c r="F937" s="79"/>
      <c r="G937" s="79"/>
      <c r="H937" s="79"/>
      <c r="I937" s="79"/>
      <c r="J937" s="130"/>
      <c r="K937" s="130"/>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row>
    <row r="938" spans="1:34" ht="15.75" customHeight="1">
      <c r="A938" s="79"/>
      <c r="B938" s="79"/>
      <c r="C938" s="79"/>
      <c r="D938" s="79"/>
      <c r="E938" s="79"/>
      <c r="F938" s="79"/>
      <c r="G938" s="79"/>
      <c r="H938" s="79"/>
      <c r="I938" s="79"/>
      <c r="J938" s="130"/>
      <c r="K938" s="130"/>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row>
    <row r="939" spans="1:34" ht="15.75" customHeight="1">
      <c r="A939" s="79"/>
      <c r="B939" s="79"/>
      <c r="C939" s="79"/>
      <c r="D939" s="79"/>
      <c r="E939" s="79"/>
      <c r="F939" s="79"/>
      <c r="G939" s="79"/>
      <c r="H939" s="79"/>
      <c r="I939" s="79"/>
      <c r="J939" s="130"/>
      <c r="K939" s="130"/>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row>
    <row r="940" spans="1:34" ht="15.75" customHeight="1">
      <c r="A940" s="79"/>
      <c r="B940" s="79"/>
      <c r="C940" s="79"/>
      <c r="D940" s="79"/>
      <c r="E940" s="79"/>
      <c r="F940" s="79"/>
      <c r="G940" s="79"/>
      <c r="H940" s="79"/>
      <c r="I940" s="79"/>
      <c r="J940" s="130"/>
      <c r="K940" s="130"/>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row>
    <row r="941" spans="1:34" ht="15.75" customHeight="1">
      <c r="A941" s="79"/>
      <c r="B941" s="79"/>
      <c r="C941" s="79"/>
      <c r="D941" s="79"/>
      <c r="E941" s="79"/>
      <c r="F941" s="79"/>
      <c r="G941" s="79"/>
      <c r="H941" s="79"/>
      <c r="I941" s="79"/>
      <c r="J941" s="130"/>
      <c r="K941" s="130"/>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row>
    <row r="942" spans="1:34" ht="15.75" customHeight="1">
      <c r="A942" s="79"/>
      <c r="B942" s="79"/>
      <c r="C942" s="79"/>
      <c r="D942" s="79"/>
      <c r="E942" s="79"/>
      <c r="F942" s="79"/>
      <c r="G942" s="79"/>
      <c r="H942" s="79"/>
      <c r="I942" s="79"/>
      <c r="J942" s="130"/>
      <c r="K942" s="130"/>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row>
    <row r="943" spans="1:34" ht="15.75" customHeight="1">
      <c r="A943" s="79"/>
      <c r="B943" s="79"/>
      <c r="C943" s="79"/>
      <c r="D943" s="79"/>
      <c r="E943" s="79"/>
      <c r="F943" s="79"/>
      <c r="G943" s="79"/>
      <c r="H943" s="79"/>
      <c r="I943" s="79"/>
      <c r="J943" s="130"/>
      <c r="K943" s="130"/>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row>
    <row r="944" spans="1:34" ht="15.75" customHeight="1">
      <c r="A944" s="79"/>
      <c r="B944" s="79"/>
      <c r="C944" s="79"/>
      <c r="D944" s="79"/>
      <c r="E944" s="79"/>
      <c r="F944" s="79"/>
      <c r="G944" s="79"/>
      <c r="H944" s="79"/>
      <c r="I944" s="79"/>
      <c r="J944" s="130"/>
      <c r="K944" s="130"/>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row>
    <row r="945" spans="1:34" ht="15.75" customHeight="1">
      <c r="A945" s="79"/>
      <c r="B945" s="79"/>
      <c r="C945" s="79"/>
      <c r="D945" s="79"/>
      <c r="E945" s="79"/>
      <c r="F945" s="79"/>
      <c r="G945" s="79"/>
      <c r="H945" s="79"/>
      <c r="I945" s="79"/>
      <c r="J945" s="130"/>
      <c r="K945" s="130"/>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row>
    <row r="946" spans="1:34" ht="15.75" customHeight="1">
      <c r="A946" s="79"/>
      <c r="B946" s="79"/>
      <c r="C946" s="79"/>
      <c r="D946" s="79"/>
      <c r="E946" s="79"/>
      <c r="F946" s="79"/>
      <c r="G946" s="79"/>
      <c r="H946" s="79"/>
      <c r="I946" s="79"/>
      <c r="J946" s="130"/>
      <c r="K946" s="130"/>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row>
    <row r="947" spans="1:34" ht="15.75" customHeight="1">
      <c r="A947" s="79"/>
      <c r="B947" s="79"/>
      <c r="C947" s="79"/>
      <c r="D947" s="79"/>
      <c r="E947" s="79"/>
      <c r="F947" s="79"/>
      <c r="G947" s="79"/>
      <c r="H947" s="79"/>
      <c r="I947" s="79"/>
      <c r="J947" s="130"/>
      <c r="K947" s="130"/>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row>
    <row r="948" spans="1:34" ht="15.75" customHeight="1">
      <c r="A948" s="79"/>
      <c r="B948" s="79"/>
      <c r="C948" s="79"/>
      <c r="D948" s="79"/>
      <c r="E948" s="79"/>
      <c r="F948" s="79"/>
      <c r="G948" s="79"/>
      <c r="H948" s="79"/>
      <c r="I948" s="79"/>
      <c r="J948" s="130"/>
      <c r="K948" s="130"/>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row>
    <row r="949" spans="1:34" ht="15.75" customHeight="1">
      <c r="A949" s="79"/>
      <c r="B949" s="79"/>
      <c r="C949" s="79"/>
      <c r="D949" s="79"/>
      <c r="E949" s="79"/>
      <c r="F949" s="79"/>
      <c r="G949" s="79"/>
      <c r="H949" s="79"/>
      <c r="I949" s="79"/>
      <c r="J949" s="130"/>
      <c r="K949" s="130"/>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row>
    <row r="950" spans="1:34" ht="15.75" customHeight="1">
      <c r="A950" s="79"/>
      <c r="B950" s="79"/>
      <c r="C950" s="79"/>
      <c r="D950" s="79"/>
      <c r="E950" s="79"/>
      <c r="F950" s="79"/>
      <c r="G950" s="79"/>
      <c r="H950" s="79"/>
      <c r="I950" s="79"/>
      <c r="J950" s="130"/>
      <c r="K950" s="130"/>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row>
    <row r="951" spans="1:34" ht="15.75" customHeight="1">
      <c r="A951" s="79"/>
      <c r="B951" s="79"/>
      <c r="C951" s="79"/>
      <c r="D951" s="79"/>
      <c r="E951" s="79"/>
      <c r="F951" s="79"/>
      <c r="G951" s="79"/>
      <c r="H951" s="79"/>
      <c r="I951" s="79"/>
      <c r="J951" s="130"/>
      <c r="K951" s="130"/>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row>
    <row r="952" spans="1:34" ht="15.75" customHeight="1">
      <c r="A952" s="79"/>
      <c r="B952" s="79"/>
      <c r="C952" s="79"/>
      <c r="D952" s="79"/>
      <c r="E952" s="79"/>
      <c r="F952" s="79"/>
      <c r="G952" s="79"/>
      <c r="H952" s="79"/>
      <c r="I952" s="79"/>
      <c r="J952" s="130"/>
      <c r="K952" s="130"/>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row>
    <row r="953" spans="1:34" ht="15.75" customHeight="1">
      <c r="A953" s="79"/>
      <c r="B953" s="79"/>
      <c r="C953" s="79"/>
      <c r="D953" s="79"/>
      <c r="E953" s="79"/>
      <c r="F953" s="79"/>
      <c r="G953" s="79"/>
      <c r="H953" s="79"/>
      <c r="I953" s="79"/>
      <c r="J953" s="130"/>
      <c r="K953" s="130"/>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row>
    <row r="954" spans="1:34" ht="15.75" customHeight="1">
      <c r="A954" s="79"/>
      <c r="B954" s="79"/>
      <c r="C954" s="79"/>
      <c r="D954" s="79"/>
      <c r="E954" s="79"/>
      <c r="F954" s="79"/>
      <c r="G954" s="79"/>
      <c r="H954" s="79"/>
      <c r="I954" s="79"/>
      <c r="J954" s="130"/>
      <c r="K954" s="130"/>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row>
    <row r="955" spans="1:34" ht="15.75" customHeight="1">
      <c r="A955" s="79"/>
      <c r="B955" s="79"/>
      <c r="C955" s="79"/>
      <c r="D955" s="79"/>
      <c r="E955" s="79"/>
      <c r="F955" s="79"/>
      <c r="G955" s="79"/>
      <c r="H955" s="79"/>
      <c r="I955" s="79"/>
      <c r="J955" s="130"/>
      <c r="K955" s="130"/>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row>
    <row r="956" spans="1:34" ht="15.75" customHeight="1">
      <c r="A956" s="79"/>
      <c r="B956" s="79"/>
      <c r="C956" s="79"/>
      <c r="D956" s="79"/>
      <c r="E956" s="79"/>
      <c r="F956" s="79"/>
      <c r="G956" s="79"/>
      <c r="H956" s="79"/>
      <c r="I956" s="79"/>
      <c r="J956" s="130"/>
      <c r="K956" s="130"/>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row>
    <row r="957" spans="1:34" ht="15.75" customHeight="1">
      <c r="A957" s="79"/>
      <c r="B957" s="79"/>
      <c r="C957" s="79"/>
      <c r="D957" s="79"/>
      <c r="E957" s="79"/>
      <c r="F957" s="79"/>
      <c r="G957" s="79"/>
      <c r="H957" s="79"/>
      <c r="I957" s="79"/>
      <c r="J957" s="130"/>
      <c r="K957" s="130"/>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row>
    <row r="958" spans="1:34" ht="15.75" customHeight="1">
      <c r="A958" s="79"/>
      <c r="B958" s="79"/>
      <c r="C958" s="79"/>
      <c r="D958" s="79"/>
      <c r="E958" s="79"/>
      <c r="F958" s="79"/>
      <c r="G958" s="79"/>
      <c r="H958" s="79"/>
      <c r="I958" s="79"/>
      <c r="J958" s="130"/>
      <c r="K958" s="130"/>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row>
    <row r="959" spans="1:34" ht="15.75" customHeight="1">
      <c r="A959" s="79"/>
      <c r="B959" s="79"/>
      <c r="C959" s="79"/>
      <c r="D959" s="79"/>
      <c r="E959" s="79"/>
      <c r="F959" s="79"/>
      <c r="G959" s="79"/>
      <c r="H959" s="79"/>
      <c r="I959" s="79"/>
      <c r="J959" s="130"/>
      <c r="K959" s="130"/>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row>
    <row r="960" spans="1:34" ht="15.75" customHeight="1">
      <c r="A960" s="79"/>
      <c r="B960" s="79"/>
      <c r="C960" s="79"/>
      <c r="D960" s="79"/>
      <c r="E960" s="79"/>
      <c r="F960" s="79"/>
      <c r="G960" s="79"/>
      <c r="H960" s="79"/>
      <c r="I960" s="79"/>
      <c r="J960" s="130"/>
      <c r="K960" s="130"/>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row>
    <row r="961" spans="1:34" ht="15.75" customHeight="1">
      <c r="A961" s="79"/>
      <c r="B961" s="79"/>
      <c r="C961" s="79"/>
      <c r="D961" s="79"/>
      <c r="E961" s="79"/>
      <c r="F961" s="79"/>
      <c r="G961" s="79"/>
      <c r="H961" s="79"/>
      <c r="I961" s="79"/>
      <c r="J961" s="130"/>
      <c r="K961" s="130"/>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row>
    <row r="962" spans="1:34" ht="15.75" customHeight="1">
      <c r="A962" s="79"/>
      <c r="B962" s="79"/>
      <c r="C962" s="79"/>
      <c r="D962" s="79"/>
      <c r="E962" s="79"/>
      <c r="F962" s="79"/>
      <c r="G962" s="79"/>
      <c r="H962" s="79"/>
      <c r="I962" s="79"/>
      <c r="J962" s="130"/>
      <c r="K962" s="130"/>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row>
    <row r="963" spans="1:34" ht="15.75" customHeight="1">
      <c r="A963" s="79"/>
      <c r="B963" s="79"/>
      <c r="C963" s="79"/>
      <c r="D963" s="79"/>
      <c r="E963" s="79"/>
      <c r="F963" s="79"/>
      <c r="G963" s="79"/>
      <c r="H963" s="79"/>
      <c r="I963" s="79"/>
      <c r="J963" s="130"/>
      <c r="K963" s="130"/>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row>
    <row r="964" spans="1:34" ht="15.75" customHeight="1">
      <c r="A964" s="79"/>
      <c r="B964" s="79"/>
      <c r="C964" s="79"/>
      <c r="D964" s="79"/>
      <c r="E964" s="79"/>
      <c r="F964" s="79"/>
      <c r="G964" s="79"/>
      <c r="H964" s="79"/>
      <c r="I964" s="79"/>
      <c r="J964" s="130"/>
      <c r="K964" s="130"/>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row>
    <row r="965" spans="1:34" ht="15.75" customHeight="1">
      <c r="A965" s="79"/>
      <c r="B965" s="79"/>
      <c r="C965" s="79"/>
      <c r="D965" s="79"/>
      <c r="E965" s="79"/>
      <c r="F965" s="79"/>
      <c r="G965" s="79"/>
      <c r="H965" s="79"/>
      <c r="I965" s="79"/>
      <c r="J965" s="130"/>
      <c r="K965" s="130"/>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row>
    <row r="966" spans="1:34" ht="15.75" customHeight="1">
      <c r="A966" s="79"/>
      <c r="B966" s="79"/>
      <c r="C966" s="79"/>
      <c r="D966" s="79"/>
      <c r="E966" s="79"/>
      <c r="F966" s="79"/>
      <c r="G966" s="79"/>
      <c r="H966" s="79"/>
      <c r="I966" s="79"/>
      <c r="J966" s="130"/>
      <c r="K966" s="130"/>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row>
    <row r="967" spans="1:34" ht="15.75" customHeight="1">
      <c r="A967" s="79"/>
      <c r="B967" s="79"/>
      <c r="C967" s="79"/>
      <c r="D967" s="79"/>
      <c r="E967" s="79"/>
      <c r="F967" s="79"/>
      <c r="G967" s="79"/>
      <c r="H967" s="79"/>
      <c r="I967" s="79"/>
      <c r="J967" s="130"/>
      <c r="K967" s="130"/>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row>
    <row r="968" spans="1:34" ht="15.75" customHeight="1">
      <c r="A968" s="79"/>
      <c r="B968" s="79"/>
      <c r="C968" s="79"/>
      <c r="D968" s="79"/>
      <c r="E968" s="79"/>
      <c r="F968" s="79"/>
      <c r="G968" s="79"/>
      <c r="H968" s="79"/>
      <c r="I968" s="79"/>
      <c r="J968" s="130"/>
      <c r="K968" s="130"/>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row>
    <row r="969" spans="1:34" ht="15.75" customHeight="1">
      <c r="A969" s="79"/>
      <c r="B969" s="79"/>
      <c r="C969" s="79"/>
      <c r="D969" s="79"/>
      <c r="E969" s="79"/>
      <c r="F969" s="79"/>
      <c r="G969" s="79"/>
      <c r="H969" s="79"/>
      <c r="I969" s="79"/>
      <c r="J969" s="130"/>
      <c r="K969" s="130"/>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row>
    <row r="970" spans="1:34" ht="15.75" customHeight="1">
      <c r="A970" s="79"/>
      <c r="B970" s="79"/>
      <c r="C970" s="79"/>
      <c r="D970" s="79"/>
      <c r="E970" s="79"/>
      <c r="F970" s="79"/>
      <c r="G970" s="79"/>
      <c r="H970" s="79"/>
      <c r="I970" s="79"/>
      <c r="J970" s="130"/>
      <c r="K970" s="130"/>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row>
    <row r="971" spans="1:34" ht="15.75" customHeight="1">
      <c r="A971" s="79"/>
      <c r="B971" s="79"/>
      <c r="C971" s="79"/>
      <c r="D971" s="79"/>
      <c r="E971" s="79"/>
      <c r="F971" s="79"/>
      <c r="G971" s="79"/>
      <c r="H971" s="79"/>
      <c r="I971" s="79"/>
      <c r="J971" s="130"/>
      <c r="K971" s="130"/>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row>
    <row r="972" spans="1:34" ht="15.75" customHeight="1">
      <c r="A972" s="79"/>
      <c r="B972" s="79"/>
      <c r="C972" s="79"/>
      <c r="D972" s="79"/>
      <c r="E972" s="79"/>
      <c r="F972" s="79"/>
      <c r="G972" s="79"/>
      <c r="H972" s="79"/>
      <c r="I972" s="79"/>
      <c r="J972" s="130"/>
      <c r="K972" s="130"/>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row>
    <row r="973" spans="1:34" ht="15.75" customHeight="1">
      <c r="A973" s="79"/>
      <c r="B973" s="79"/>
      <c r="C973" s="79"/>
      <c r="D973" s="79"/>
      <c r="E973" s="79"/>
      <c r="F973" s="79"/>
      <c r="G973" s="79"/>
      <c r="H973" s="79"/>
      <c r="I973" s="79"/>
      <c r="J973" s="130"/>
      <c r="K973" s="130"/>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row>
    <row r="974" spans="1:34" ht="15.75" customHeight="1">
      <c r="A974" s="79"/>
      <c r="B974" s="79"/>
      <c r="C974" s="79"/>
      <c r="D974" s="79"/>
      <c r="E974" s="79"/>
      <c r="F974" s="79"/>
      <c r="G974" s="79"/>
      <c r="H974" s="79"/>
      <c r="I974" s="79"/>
      <c r="J974" s="130"/>
      <c r="K974" s="130"/>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row>
    <row r="975" spans="1:34" ht="15.75" customHeight="1">
      <c r="A975" s="79"/>
      <c r="B975" s="79"/>
      <c r="C975" s="79"/>
      <c r="D975" s="79"/>
      <c r="E975" s="79"/>
      <c r="F975" s="79"/>
      <c r="G975" s="79"/>
      <c r="H975" s="79"/>
      <c r="I975" s="79"/>
      <c r="J975" s="130"/>
      <c r="K975" s="130"/>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row>
    <row r="976" spans="1:34" ht="15.75" customHeight="1">
      <c r="A976" s="79"/>
      <c r="B976" s="79"/>
      <c r="C976" s="79"/>
      <c r="D976" s="79"/>
      <c r="E976" s="79"/>
      <c r="F976" s="79"/>
      <c r="G976" s="79"/>
      <c r="H976" s="79"/>
      <c r="I976" s="79"/>
      <c r="J976" s="130"/>
      <c r="K976" s="130"/>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row>
    <row r="977" spans="1:34" ht="15.75" customHeight="1">
      <c r="A977" s="79"/>
      <c r="B977" s="79"/>
      <c r="C977" s="79"/>
      <c r="D977" s="79"/>
      <c r="E977" s="79"/>
      <c r="F977" s="79"/>
      <c r="G977" s="79"/>
      <c r="H977" s="79"/>
      <c r="I977" s="79"/>
      <c r="J977" s="130"/>
      <c r="K977" s="130"/>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row>
    <row r="978" spans="1:34" ht="15.75" customHeight="1">
      <c r="A978" s="79"/>
      <c r="B978" s="79"/>
      <c r="C978" s="79"/>
      <c r="D978" s="79"/>
      <c r="E978" s="79"/>
      <c r="F978" s="79"/>
      <c r="G978" s="79"/>
      <c r="H978" s="79"/>
      <c r="I978" s="79"/>
      <c r="J978" s="130"/>
      <c r="K978" s="130"/>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row>
    <row r="979" spans="1:34" ht="15.75" customHeight="1">
      <c r="A979" s="79"/>
      <c r="B979" s="79"/>
      <c r="C979" s="79"/>
      <c r="D979" s="79"/>
      <c r="E979" s="79"/>
      <c r="F979" s="79"/>
      <c r="G979" s="79"/>
      <c r="H979" s="79"/>
      <c r="I979" s="79"/>
      <c r="J979" s="130"/>
      <c r="K979" s="130"/>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row>
    <row r="980" spans="1:34" ht="15.75" customHeight="1">
      <c r="A980" s="79"/>
      <c r="B980" s="79"/>
      <c r="C980" s="79"/>
      <c r="D980" s="79"/>
      <c r="E980" s="79"/>
      <c r="F980" s="79"/>
      <c r="G980" s="79"/>
      <c r="H980" s="79"/>
      <c r="I980" s="79"/>
      <c r="J980" s="130"/>
      <c r="K980" s="130"/>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row>
    <row r="981" spans="1:34" ht="15.75" customHeight="1">
      <c r="A981" s="79"/>
      <c r="B981" s="79"/>
      <c r="C981" s="79"/>
      <c r="D981" s="79"/>
      <c r="E981" s="79"/>
      <c r="F981" s="79"/>
      <c r="G981" s="79"/>
      <c r="H981" s="79"/>
      <c r="I981" s="79"/>
      <c r="J981" s="130"/>
      <c r="K981" s="130"/>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row>
    <row r="982" spans="1:34" ht="15.75" customHeight="1">
      <c r="A982" s="79"/>
      <c r="B982" s="79"/>
      <c r="C982" s="79"/>
      <c r="D982" s="79"/>
      <c r="E982" s="79"/>
      <c r="F982" s="79"/>
      <c r="G982" s="79"/>
      <c r="H982" s="79"/>
      <c r="I982" s="79"/>
      <c r="J982" s="130"/>
      <c r="K982" s="130"/>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row>
    <row r="983" spans="1:34" ht="15.75" customHeight="1">
      <c r="A983" s="79"/>
      <c r="B983" s="79"/>
      <c r="C983" s="79"/>
      <c r="D983" s="79"/>
      <c r="E983" s="79"/>
      <c r="F983" s="79"/>
      <c r="G983" s="79"/>
      <c r="H983" s="79"/>
      <c r="I983" s="79"/>
      <c r="J983" s="130"/>
      <c r="K983" s="130"/>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row>
    <row r="984" spans="1:34" ht="15.75" customHeight="1">
      <c r="A984" s="79"/>
      <c r="B984" s="79"/>
      <c r="C984" s="79"/>
      <c r="D984" s="79"/>
      <c r="E984" s="79"/>
      <c r="F984" s="79"/>
      <c r="G984" s="79"/>
      <c r="H984" s="79"/>
      <c r="I984" s="79"/>
      <c r="J984" s="130"/>
      <c r="K984" s="130"/>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row>
    <row r="985" spans="1:34" ht="15.75" customHeight="1">
      <c r="A985" s="79"/>
      <c r="B985" s="79"/>
      <c r="C985" s="79"/>
      <c r="D985" s="79"/>
      <c r="E985" s="79"/>
      <c r="F985" s="79"/>
      <c r="G985" s="79"/>
      <c r="H985" s="79"/>
      <c r="I985" s="79"/>
      <c r="J985" s="130"/>
      <c r="K985" s="130"/>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row>
    <row r="986" spans="1:34" ht="15.75" customHeight="1">
      <c r="A986" s="79"/>
      <c r="B986" s="79"/>
      <c r="C986" s="79"/>
      <c r="D986" s="79"/>
      <c r="E986" s="79"/>
      <c r="F986" s="79"/>
      <c r="G986" s="79"/>
      <c r="H986" s="79"/>
      <c r="I986" s="79"/>
      <c r="J986" s="130"/>
      <c r="K986" s="130"/>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row>
    <row r="987" spans="1:34" ht="15.75" customHeight="1">
      <c r="A987" s="79"/>
      <c r="B987" s="79"/>
      <c r="C987" s="79"/>
      <c r="D987" s="79"/>
      <c r="E987" s="79"/>
      <c r="F987" s="79"/>
      <c r="G987" s="79"/>
      <c r="H987" s="79"/>
      <c r="I987" s="79"/>
      <c r="J987" s="130"/>
      <c r="K987" s="130"/>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row>
    <row r="988" spans="1:34" ht="15.75" customHeight="1">
      <c r="A988" s="79"/>
      <c r="B988" s="79"/>
      <c r="C988" s="79"/>
      <c r="D988" s="79"/>
      <c r="E988" s="79"/>
      <c r="F988" s="79"/>
      <c r="G988" s="79"/>
      <c r="H988" s="79"/>
      <c r="I988" s="79"/>
      <c r="J988" s="130"/>
      <c r="K988" s="130"/>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row>
    <row r="989" spans="1:34" ht="15.75" customHeight="1">
      <c r="A989" s="79"/>
      <c r="B989" s="79"/>
      <c r="C989" s="79"/>
      <c r="D989" s="79"/>
      <c r="E989" s="79"/>
      <c r="F989" s="79"/>
      <c r="G989" s="79"/>
      <c r="H989" s="79"/>
      <c r="I989" s="79"/>
      <c r="J989" s="130"/>
      <c r="K989" s="130"/>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row>
    <row r="990" spans="1:34" ht="15.75" customHeight="1">
      <c r="A990" s="79"/>
      <c r="B990" s="79"/>
      <c r="C990" s="79"/>
      <c r="D990" s="79"/>
      <c r="E990" s="79"/>
      <c r="F990" s="79"/>
      <c r="G990" s="79"/>
      <c r="H990" s="79"/>
      <c r="I990" s="79"/>
      <c r="J990" s="130"/>
      <c r="K990" s="130"/>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row>
    <row r="991" spans="1:34" ht="15.75" customHeight="1">
      <c r="A991" s="79"/>
      <c r="B991" s="79"/>
      <c r="C991" s="79"/>
      <c r="D991" s="79"/>
      <c r="E991" s="79"/>
      <c r="F991" s="79"/>
      <c r="G991" s="79"/>
      <c r="H991" s="79"/>
      <c r="I991" s="79"/>
      <c r="J991" s="130"/>
      <c r="K991" s="130"/>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row>
    <row r="992" spans="1:34" ht="15.75" customHeight="1">
      <c r="A992" s="79"/>
      <c r="B992" s="79"/>
      <c r="C992" s="79"/>
      <c r="D992" s="79"/>
      <c r="E992" s="79"/>
      <c r="F992" s="79"/>
      <c r="G992" s="79"/>
      <c r="H992" s="79"/>
      <c r="I992" s="79"/>
      <c r="J992" s="130"/>
      <c r="K992" s="130"/>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row>
    <row r="993" spans="1:34" ht="15.75" customHeight="1">
      <c r="A993" s="79"/>
      <c r="B993" s="79"/>
      <c r="C993" s="79"/>
      <c r="D993" s="79"/>
      <c r="E993" s="79"/>
      <c r="F993" s="79"/>
      <c r="G993" s="79"/>
      <c r="H993" s="79"/>
      <c r="I993" s="79"/>
      <c r="J993" s="130"/>
      <c r="K993" s="130"/>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row>
    <row r="994" spans="1:34" ht="15.75" customHeight="1">
      <c r="A994" s="79"/>
      <c r="B994" s="79"/>
      <c r="C994" s="79"/>
      <c r="D994" s="79"/>
      <c r="E994" s="79"/>
      <c r="F994" s="79"/>
      <c r="G994" s="79"/>
      <c r="H994" s="79"/>
      <c r="I994" s="79"/>
      <c r="J994" s="130"/>
      <c r="K994" s="130"/>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row>
    <row r="995" spans="1:34" ht="15.75" customHeight="1">
      <c r="A995" s="79"/>
      <c r="B995" s="79"/>
      <c r="C995" s="79"/>
      <c r="D995" s="79"/>
      <c r="E995" s="79"/>
      <c r="F995" s="79"/>
      <c r="G995" s="79"/>
      <c r="H995" s="79"/>
      <c r="I995" s="79"/>
      <c r="J995" s="130"/>
      <c r="K995" s="130"/>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row>
    <row r="996" spans="1:34" ht="15.75" customHeight="1">
      <c r="A996" s="79"/>
      <c r="B996" s="79"/>
      <c r="C996" s="79"/>
      <c r="D996" s="79"/>
      <c r="E996" s="79"/>
      <c r="F996" s="79"/>
      <c r="G996" s="79"/>
      <c r="H996" s="79"/>
      <c r="I996" s="79"/>
      <c r="J996" s="130"/>
      <c r="K996" s="130"/>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row>
    <row r="997" spans="1:34" ht="15.75" customHeight="1">
      <c r="A997" s="79"/>
      <c r="B997" s="79"/>
      <c r="C997" s="79"/>
      <c r="D997" s="79"/>
      <c r="E997" s="79"/>
      <c r="F997" s="79"/>
      <c r="G997" s="79"/>
      <c r="H997" s="79"/>
      <c r="I997" s="79"/>
      <c r="J997" s="130"/>
      <c r="K997" s="130"/>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row>
    <row r="998" spans="1:34" ht="15.75" customHeight="1">
      <c r="A998" s="79"/>
      <c r="B998" s="79"/>
      <c r="C998" s="79"/>
      <c r="D998" s="79"/>
      <c r="E998" s="79"/>
      <c r="F998" s="79"/>
      <c r="G998" s="79"/>
      <c r="H998" s="79"/>
      <c r="I998" s="79"/>
      <c r="J998" s="130"/>
      <c r="K998" s="130"/>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row>
    <row r="999" spans="1:34" ht="15.75" customHeight="1">
      <c r="A999" s="79"/>
      <c r="B999" s="79"/>
      <c r="C999" s="79"/>
      <c r="D999" s="79"/>
      <c r="E999" s="79"/>
      <c r="F999" s="79"/>
      <c r="G999" s="79"/>
      <c r="H999" s="79"/>
      <c r="I999" s="79"/>
      <c r="J999" s="130"/>
      <c r="K999" s="130"/>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row>
    <row r="1000" spans="1:34" ht="15.75" customHeight="1">
      <c r="A1000" s="79"/>
      <c r="B1000" s="79"/>
      <c r="C1000" s="79"/>
      <c r="D1000" s="79"/>
      <c r="E1000" s="79"/>
      <c r="F1000" s="79"/>
      <c r="G1000" s="79"/>
      <c r="H1000" s="79"/>
      <c r="I1000" s="79"/>
      <c r="J1000" s="130"/>
      <c r="K1000" s="130"/>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row>
  </sheetData>
  <mergeCells count="114">
    <mergeCell ref="A5:N5"/>
    <mergeCell ref="A6:N6"/>
    <mergeCell ref="B7:N7"/>
    <mergeCell ref="B8:F8"/>
    <mergeCell ref="G8:I13"/>
    <mergeCell ref="J8:N8"/>
    <mergeCell ref="B11:F11"/>
    <mergeCell ref="K11:M11"/>
    <mergeCell ref="A1:A4"/>
    <mergeCell ref="B1:H2"/>
    <mergeCell ref="I1:L1"/>
    <mergeCell ref="M1:N4"/>
    <mergeCell ref="I2:L2"/>
    <mergeCell ref="B3:H4"/>
    <mergeCell ref="I3:L3"/>
    <mergeCell ref="I4:L4"/>
    <mergeCell ref="P11:Q11"/>
    <mergeCell ref="B12:F12"/>
    <mergeCell ref="K12:M12"/>
    <mergeCell ref="P12:Q12"/>
    <mergeCell ref="B13:F13"/>
    <mergeCell ref="K13:M13"/>
    <mergeCell ref="P8:R8"/>
    <mergeCell ref="B9:F9"/>
    <mergeCell ref="K9:M9"/>
    <mergeCell ref="B10:F10"/>
    <mergeCell ref="K10:M10"/>
    <mergeCell ref="P10:Q10"/>
    <mergeCell ref="J14:K15"/>
    <mergeCell ref="L14:N14"/>
    <mergeCell ref="L15:L16"/>
    <mergeCell ref="M15:M16"/>
    <mergeCell ref="N15:N16"/>
    <mergeCell ref="A17:A18"/>
    <mergeCell ref="C17:C18"/>
    <mergeCell ref="J17:J18"/>
    <mergeCell ref="K17:K18"/>
    <mergeCell ref="L17:L18"/>
    <mergeCell ref="A14:A16"/>
    <mergeCell ref="B14:B16"/>
    <mergeCell ref="C14:C16"/>
    <mergeCell ref="D14:D16"/>
    <mergeCell ref="E14:E16"/>
    <mergeCell ref="F14:I15"/>
    <mergeCell ref="M17:M18"/>
    <mergeCell ref="N17:N18"/>
    <mergeCell ref="A19:A20"/>
    <mergeCell ref="C19:C20"/>
    <mergeCell ref="J19:J20"/>
    <mergeCell ref="K19:K20"/>
    <mergeCell ref="L19:L20"/>
    <mergeCell ref="M19:M20"/>
    <mergeCell ref="N19:N20"/>
    <mergeCell ref="N21:N22"/>
    <mergeCell ref="A23:A24"/>
    <mergeCell ref="C23:C24"/>
    <mergeCell ref="J23:J24"/>
    <mergeCell ref="K23:K24"/>
    <mergeCell ref="L23:L24"/>
    <mergeCell ref="M23:M24"/>
    <mergeCell ref="N23:N24"/>
    <mergeCell ref="A21:A22"/>
    <mergeCell ref="C21:C22"/>
    <mergeCell ref="J21:J22"/>
    <mergeCell ref="K21:K22"/>
    <mergeCell ref="L21:L22"/>
    <mergeCell ref="M21:M22"/>
    <mergeCell ref="N25:N26"/>
    <mergeCell ref="A27:A28"/>
    <mergeCell ref="C27:C28"/>
    <mergeCell ref="J27:J28"/>
    <mergeCell ref="K27:K28"/>
    <mergeCell ref="L27:L28"/>
    <mergeCell ref="M27:M28"/>
    <mergeCell ref="N27:N28"/>
    <mergeCell ref="A25:A26"/>
    <mergeCell ref="C25:C26"/>
    <mergeCell ref="J25:J26"/>
    <mergeCell ref="K25:K26"/>
    <mergeCell ref="L25:L26"/>
    <mergeCell ref="M25:M26"/>
    <mergeCell ref="N29:N30"/>
    <mergeCell ref="A31:A32"/>
    <mergeCell ref="C31:C32"/>
    <mergeCell ref="J31:J32"/>
    <mergeCell ref="K31:K32"/>
    <mergeCell ref="L31:L32"/>
    <mergeCell ref="M31:M32"/>
    <mergeCell ref="N31:N32"/>
    <mergeCell ref="A29:A30"/>
    <mergeCell ref="C29:C30"/>
    <mergeCell ref="J29:J30"/>
    <mergeCell ref="K29:K30"/>
    <mergeCell ref="L29:L30"/>
    <mergeCell ref="M29:M30"/>
    <mergeCell ref="A33:A34"/>
    <mergeCell ref="C33:C34"/>
    <mergeCell ref="B36:D36"/>
    <mergeCell ref="E36:H36"/>
    <mergeCell ref="J36:N36"/>
    <mergeCell ref="A37:A38"/>
    <mergeCell ref="B37:D38"/>
    <mergeCell ref="E37:G38"/>
    <mergeCell ref="J37:N44"/>
    <mergeCell ref="A39:A40"/>
    <mergeCell ref="A45:N45"/>
    <mergeCell ref="B39:D40"/>
    <mergeCell ref="E39:G40"/>
    <mergeCell ref="A41:A42"/>
    <mergeCell ref="B41:D42"/>
    <mergeCell ref="E41:G42"/>
    <mergeCell ref="A43:A44"/>
    <mergeCell ref="B43:D44"/>
    <mergeCell ref="E43:G44"/>
  </mergeCells>
  <pageMargins left="0.7" right="0.7" top="0.75" bottom="0.75" header="0.3" footer="0.3"/>
  <drawing r:id="rId1"/>
  <legacyDrawing r:id="rId2"/>
  <oleObjects>
    <mc:AlternateContent xmlns:mc="http://schemas.openxmlformats.org/markup-compatibility/2006">
      <mc:Choice Requires="x14">
        <oleObject shapeId="45060" r:id="rId3">
          <objectPr defaultSize="0" autoPict="0" r:id="rId4">
            <anchor moveWithCells="1">
              <from>
                <xdr:col>0</xdr:col>
                <xdr:colOff>200025</xdr:colOff>
                <xdr:row>0</xdr:row>
                <xdr:rowOff>19050</xdr:rowOff>
              </from>
              <to>
                <xdr:col>0</xdr:col>
                <xdr:colOff>3429000</xdr:colOff>
                <xdr:row>4</xdr:row>
                <xdr:rowOff>19050</xdr:rowOff>
              </to>
            </anchor>
          </objectPr>
        </oleObject>
      </mc:Choice>
      <mc:Fallback>
        <oleObject shapeId="45060"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HABITANTE DE CALLE</vt:lpstr>
      <vt:lpstr>ADULTO MAYOR</vt:lpstr>
      <vt:lpstr>MUJER </vt:lpstr>
      <vt:lpstr>VICTIMAS </vt:lpstr>
      <vt:lpstr>DISCAPACIDAD</vt:lpstr>
      <vt:lpstr>ETNIAS</vt:lpstr>
      <vt:lpstr>NNA</vt:lpstr>
      <vt:lpstr>JUVENTUD</vt:lpstr>
      <vt:lpstr>LUCHA CONTRA LA POBREZA</vt:lpstr>
      <vt:lpstr>CONTRATOS 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ARGENIS01</cp:lastModifiedBy>
  <cp:lastPrinted>2023-04-19T14:22:22Z</cp:lastPrinted>
  <dcterms:created xsi:type="dcterms:W3CDTF">2017-08-24T15:03:39Z</dcterms:created>
  <dcterms:modified xsi:type="dcterms:W3CDTF">2024-08-01T12:08:07Z</dcterms:modified>
</cp:coreProperties>
</file>