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codeName="ThisWorkbook" defaultThemeVersion="124226"/>
  <mc:AlternateContent xmlns:mc="http://schemas.openxmlformats.org/markup-compatibility/2006">
    <mc:Choice Requires="x15">
      <x15ac:absPath xmlns:x15ac="http://schemas.microsoft.com/office/spreadsheetml/2010/11/ac" url="C:\Users\HACIENDA58\Downloads\"/>
    </mc:Choice>
  </mc:AlternateContent>
  <xr:revisionPtr revIDLastSave="0" documentId="13_ncr:1_{5735D305-8152-4C12-BE3A-52CFF855E4B8}" xr6:coauthVersionLast="36" xr6:coauthVersionMax="47" xr10:uidLastSave="{00000000-0000-0000-0000-000000000000}"/>
  <bookViews>
    <workbookView xWindow="0" yWindow="0" windowWidth="20490" windowHeight="7560" tabRatio="763" firstSheet="26" activeTab="29" xr2:uid="{00000000-000D-0000-FFFF-FFFF00000000}"/>
  </bookViews>
  <sheets>
    <sheet name="INSTRUCTIVO" sheetId="28" r:id="rId1"/>
    <sheet name="CONTEXTO" sheetId="4" r:id="rId2"/>
    <sheet name="Hoja1" sheetId="30" state="hidden" r:id="rId3"/>
    <sheet name="LISTAS CONTEXTO" sheetId="31" state="hidden" r:id="rId4"/>
    <sheet name="PRIORIZACIÓN DE CAUSA" sheetId="24" r:id="rId5"/>
    <sheet name="matriz definicion riesgo" sheetId="5" state="hidden" r:id="rId6"/>
    <sheet name="IDENTIFICACION" sheetId="6" state="hidden" r:id="rId7"/>
    <sheet name="PRIORIZ CAUSA R CORUP TRÁMITES" sheetId="34" r:id="rId8"/>
    <sheet name="DOFA" sheetId="23" r:id="rId9"/>
    <sheet name="IDENTIFICACION DE RIESGOS" sheetId="20" r:id="rId10"/>
    <sheet name="DESCRIPCION" sheetId="22" r:id="rId11"/>
    <sheet name="PROBABILIDAD" sheetId="8" r:id="rId12"/>
    <sheet name=" IMPACTO RIESGOS CORRUPCION" sheetId="25" r:id="rId13"/>
    <sheet name="Hoja4" sheetId="37" state="hidden" r:id="rId14"/>
    <sheet name="Hoja5" sheetId="38" state="hidden" r:id="rId15"/>
    <sheet name="Hoja6" sheetId="39" state="hidden" r:id="rId16"/>
    <sheet name="Hoja7" sheetId="40" state="hidden" r:id="rId17"/>
    <sheet name="Hoja8" sheetId="41" state="hidden" r:id="rId18"/>
    <sheet name="Hoja9" sheetId="42" state="hidden" r:id="rId19"/>
    <sheet name="Hoja10" sheetId="43" state="hidden" r:id="rId20"/>
    <sheet name="Hoja11" sheetId="44" state="hidden" r:id="rId21"/>
    <sheet name="Hoja12" sheetId="45" state="hidden" r:id="rId22"/>
    <sheet name="VALORACION RIESGOS INHERENTES" sheetId="16" r:id="rId23"/>
    <sheet name="Hoja3" sheetId="36" state="hidden" r:id="rId24"/>
    <sheet name="NOOO" sheetId="21" state="hidden" r:id="rId25"/>
    <sheet name="Hoja2" sheetId="35" state="hidden" r:id="rId26"/>
    <sheet name="CONTROLES Y EVALUACIÓN" sheetId="3" r:id="rId27"/>
    <sheet name="EVALUACIÓN SOLIDEZ CONTROLES" sheetId="26" r:id="rId28"/>
    <sheet name="VALORACIÓN RIESGOS RESIDUAL" sheetId="29" r:id="rId29"/>
    <sheet name="MAPA CORRUPCIÓN" sheetId="1" r:id="rId30"/>
    <sheet name="Hoja13" sheetId="46" r:id="rId31"/>
    <sheet name="NOO" sheetId="33" state="hidden" r:id="rId32"/>
    <sheet name="NO" sheetId="32" state="hidden" r:id="rId33"/>
  </sheets>
  <externalReferences>
    <externalReference r:id="rId34"/>
  </externalReferences>
  <definedNames>
    <definedName name="_xlnm.Print_Titles" localSheetId="10">DESCRIPCION!$1:$9</definedName>
    <definedName name="_xlnm.Print_Titles" localSheetId="9">'IDENTIFICACION DE RIESGOS'!$1:$11</definedName>
  </definedNames>
  <calcPr calcId="191029"/>
</workbook>
</file>

<file path=xl/calcChain.xml><?xml version="1.0" encoding="utf-8"?>
<calcChain xmlns="http://schemas.openxmlformats.org/spreadsheetml/2006/main">
  <c r="I13" i="1" l="1"/>
  <c r="I11" i="1"/>
  <c r="I10" i="1"/>
  <c r="A10" i="1"/>
  <c r="K11" i="3"/>
  <c r="J11" i="3"/>
  <c r="H22" i="3"/>
  <c r="H11" i="3"/>
  <c r="S12" i="24"/>
  <c r="S13" i="24"/>
  <c r="S14" i="24"/>
  <c r="S15" i="24"/>
  <c r="S16" i="24"/>
  <c r="S17" i="24"/>
  <c r="S18" i="24"/>
  <c r="S19" i="24"/>
  <c r="S20" i="24"/>
  <c r="S21" i="24"/>
  <c r="S22" i="24"/>
  <c r="S23" i="24"/>
  <c r="S24" i="24"/>
  <c r="S25" i="24"/>
  <c r="S26" i="24"/>
  <c r="S27" i="24"/>
  <c r="S28" i="24"/>
  <c r="S29" i="24"/>
  <c r="S30" i="24"/>
  <c r="S31" i="24"/>
  <c r="S32" i="24"/>
  <c r="S33" i="24"/>
  <c r="S34" i="24"/>
  <c r="S35" i="24"/>
  <c r="S36" i="24"/>
  <c r="S37" i="24"/>
  <c r="S38" i="24"/>
  <c r="S39" i="24"/>
  <c r="S40" i="24"/>
  <c r="S11" i="24"/>
  <c r="R12" i="24"/>
  <c r="R13" i="24"/>
  <c r="R14" i="24"/>
  <c r="R15" i="24"/>
  <c r="R16" i="24"/>
  <c r="R17" i="24"/>
  <c r="R18" i="24"/>
  <c r="R19" i="24"/>
  <c r="R20" i="24"/>
  <c r="R21" i="24"/>
  <c r="R22" i="24"/>
  <c r="R23" i="24"/>
  <c r="R24" i="24"/>
  <c r="R25" i="24"/>
  <c r="R26" i="24"/>
  <c r="R27" i="24"/>
  <c r="R28" i="24"/>
  <c r="R29" i="24"/>
  <c r="R30" i="24"/>
  <c r="R31" i="24"/>
  <c r="R32" i="24"/>
  <c r="R33" i="24"/>
  <c r="R34" i="24"/>
  <c r="R35" i="24"/>
  <c r="R36" i="24"/>
  <c r="R37" i="24"/>
  <c r="R38" i="24"/>
  <c r="R39" i="24"/>
  <c r="R40" i="24"/>
  <c r="R11" i="24"/>
  <c r="B1" i="34" l="1"/>
  <c r="F10" i="1" l="1"/>
  <c r="F46" i="1"/>
  <c r="E46" i="1"/>
  <c r="F42" i="1"/>
  <c r="E42" i="1"/>
  <c r="F38" i="1"/>
  <c r="E38" i="1"/>
  <c r="F34" i="1"/>
  <c r="E34" i="1"/>
  <c r="F30" i="1"/>
  <c r="E30" i="1"/>
  <c r="F26" i="1"/>
  <c r="E26" i="1"/>
  <c r="F22" i="1"/>
  <c r="E22" i="1"/>
  <c r="F18" i="1"/>
  <c r="E18" i="1"/>
  <c r="F14" i="1"/>
  <c r="E14" i="1"/>
  <c r="E10" i="1"/>
  <c r="E11" i="26" l="1"/>
  <c r="E12" i="26" l="1"/>
  <c r="A8" i="34" l="1"/>
  <c r="A6" i="34"/>
  <c r="J214" i="29" l="1"/>
  <c r="J212" i="29"/>
  <c r="J210" i="29"/>
  <c r="J208" i="29"/>
  <c r="J193" i="29"/>
  <c r="J191" i="29"/>
  <c r="J189" i="29"/>
  <c r="J187" i="29"/>
  <c r="J171" i="29"/>
  <c r="J169" i="29"/>
  <c r="J167" i="29"/>
  <c r="J165" i="29"/>
  <c r="J150" i="29"/>
  <c r="J148" i="29"/>
  <c r="J146" i="29"/>
  <c r="J144" i="29"/>
  <c r="J129" i="29"/>
  <c r="J127" i="29"/>
  <c r="J125" i="29"/>
  <c r="J123" i="29"/>
  <c r="J108" i="29"/>
  <c r="J106" i="29"/>
  <c r="J104" i="29"/>
  <c r="J102" i="29"/>
  <c r="J87" i="29"/>
  <c r="J85" i="29"/>
  <c r="J83" i="29"/>
  <c r="J81" i="29"/>
  <c r="J66" i="29"/>
  <c r="J64" i="29"/>
  <c r="J62" i="29"/>
  <c r="J60" i="29"/>
  <c r="J45" i="29"/>
  <c r="J43" i="29"/>
  <c r="J41" i="29"/>
  <c r="J39" i="29"/>
  <c r="J24" i="29"/>
  <c r="J22" i="29"/>
  <c r="J20" i="29"/>
  <c r="J18" i="29"/>
  <c r="J204" i="16"/>
  <c r="J202" i="16"/>
  <c r="J200" i="16"/>
  <c r="J198" i="16"/>
  <c r="J184" i="16"/>
  <c r="J182" i="16"/>
  <c r="J180" i="16"/>
  <c r="J178" i="16"/>
  <c r="K192" i="16" l="1"/>
  <c r="K202" i="29" s="1"/>
  <c r="K32" i="29"/>
  <c r="K53" i="29"/>
  <c r="K74" i="29"/>
  <c r="K95" i="29"/>
  <c r="K116" i="29"/>
  <c r="K172" i="16"/>
  <c r="K181" i="29" s="1"/>
  <c r="K158" i="29"/>
  <c r="K137" i="29"/>
  <c r="K180" i="29"/>
  <c r="K201" i="29"/>
  <c r="K11" i="29"/>
  <c r="J163" i="16"/>
  <c r="J161" i="16"/>
  <c r="J159" i="16"/>
  <c r="J157" i="16"/>
  <c r="J143" i="16"/>
  <c r="J141" i="16"/>
  <c r="J139" i="16"/>
  <c r="J137" i="16"/>
  <c r="J123" i="16"/>
  <c r="J121" i="16"/>
  <c r="J119" i="16"/>
  <c r="J117" i="16"/>
  <c r="J103" i="16"/>
  <c r="J101" i="16"/>
  <c r="J99" i="16"/>
  <c r="J97" i="16"/>
  <c r="J83" i="16"/>
  <c r="J81" i="16"/>
  <c r="J79" i="16"/>
  <c r="J77" i="16"/>
  <c r="J63" i="16"/>
  <c r="J61" i="16"/>
  <c r="J59" i="16"/>
  <c r="J57" i="16"/>
  <c r="J43" i="16"/>
  <c r="K51" i="16" l="1"/>
  <c r="K54" i="29" s="1"/>
  <c r="K71" i="16"/>
  <c r="K75" i="29" s="1"/>
  <c r="K91" i="16"/>
  <c r="K96" i="29" s="1"/>
  <c r="K111" i="16"/>
  <c r="K117" i="29" s="1"/>
  <c r="K131" i="16"/>
  <c r="K138" i="29" s="1"/>
  <c r="K151" i="16"/>
  <c r="K159" i="29" s="1"/>
  <c r="J41" i="16"/>
  <c r="J39" i="16"/>
  <c r="J23" i="16" l="1"/>
  <c r="J21" i="16"/>
  <c r="J19" i="16"/>
  <c r="J37" i="16"/>
  <c r="K31" i="16" s="1"/>
  <c r="K33" i="29" s="1"/>
  <c r="J17" i="16"/>
  <c r="K11" i="16" l="1"/>
  <c r="K12" i="29" s="1"/>
  <c r="S12" i="8"/>
  <c r="T12" i="8" s="1"/>
  <c r="R12" i="8"/>
  <c r="E49" i="26"/>
  <c r="E48" i="26"/>
  <c r="E47" i="26"/>
  <c r="E45" i="26"/>
  <c r="E44" i="26"/>
  <c r="E43" i="26"/>
  <c r="E41" i="26"/>
  <c r="E40" i="26"/>
  <c r="E39" i="26"/>
  <c r="E37" i="26"/>
  <c r="E36" i="26"/>
  <c r="E35" i="26"/>
  <c r="E33" i="26"/>
  <c r="E32" i="26"/>
  <c r="E31" i="26"/>
  <c r="E29" i="26"/>
  <c r="E28" i="26"/>
  <c r="E27" i="26"/>
  <c r="E25" i="26"/>
  <c r="E24" i="26"/>
  <c r="E23" i="26"/>
  <c r="E21" i="26"/>
  <c r="E20" i="26"/>
  <c r="E19" i="26"/>
  <c r="E17" i="26"/>
  <c r="E16" i="26"/>
  <c r="E15" i="26"/>
  <c r="E13" i="26"/>
  <c r="C49" i="26"/>
  <c r="C48" i="26"/>
  <c r="C47" i="26"/>
  <c r="C45" i="26"/>
  <c r="C44" i="26"/>
  <c r="C43" i="26"/>
  <c r="C41" i="26"/>
  <c r="C40" i="26"/>
  <c r="C39" i="26"/>
  <c r="C37" i="26"/>
  <c r="C36" i="26"/>
  <c r="C35" i="26"/>
  <c r="C33" i="26"/>
  <c r="C32" i="26"/>
  <c r="C31" i="26"/>
  <c r="C29" i="26"/>
  <c r="C28" i="26"/>
  <c r="C27" i="26"/>
  <c r="C25" i="26"/>
  <c r="C24" i="26"/>
  <c r="C23" i="26"/>
  <c r="C21" i="26"/>
  <c r="C20" i="26"/>
  <c r="C19" i="26"/>
  <c r="C17" i="26"/>
  <c r="C16" i="26"/>
  <c r="C15" i="26"/>
  <c r="C13" i="26"/>
  <c r="C12" i="26"/>
  <c r="D32" i="16" l="1"/>
  <c r="C10" i="1"/>
  <c r="G46" i="1" l="1"/>
  <c r="G42" i="1"/>
  <c r="G38" i="1"/>
  <c r="G34" i="1"/>
  <c r="G30" i="1"/>
  <c r="G26" i="1"/>
  <c r="G22" i="1"/>
  <c r="G18" i="1"/>
  <c r="G14" i="1"/>
  <c r="G10" i="1"/>
  <c r="A9" i="29"/>
  <c r="A8" i="29"/>
  <c r="C1" i="29"/>
  <c r="C34" i="1" l="1"/>
  <c r="C22" i="1"/>
  <c r="C11" i="26"/>
  <c r="B33" i="26"/>
  <c r="B32" i="26"/>
  <c r="G336" i="3"/>
  <c r="G335" i="3"/>
  <c r="G334" i="3"/>
  <c r="G333" i="3"/>
  <c r="G332" i="3"/>
  <c r="G331" i="3"/>
  <c r="G330" i="3"/>
  <c r="G325" i="3"/>
  <c r="G324" i="3"/>
  <c r="G323" i="3"/>
  <c r="G322" i="3"/>
  <c r="G321" i="3"/>
  <c r="G320" i="3"/>
  <c r="G319" i="3"/>
  <c r="G314" i="3"/>
  <c r="G313" i="3"/>
  <c r="G312" i="3"/>
  <c r="G311" i="3"/>
  <c r="G310" i="3"/>
  <c r="G309" i="3"/>
  <c r="G308" i="3"/>
  <c r="G303" i="3"/>
  <c r="G302" i="3"/>
  <c r="G301" i="3"/>
  <c r="G300" i="3"/>
  <c r="G299" i="3"/>
  <c r="G298" i="3"/>
  <c r="G297" i="3"/>
  <c r="G292" i="3"/>
  <c r="G291" i="3"/>
  <c r="G290" i="3"/>
  <c r="G289" i="3"/>
  <c r="G288" i="3"/>
  <c r="G287" i="3"/>
  <c r="G286" i="3"/>
  <c r="G281" i="3"/>
  <c r="G280" i="3"/>
  <c r="G279" i="3"/>
  <c r="G278" i="3"/>
  <c r="G277" i="3"/>
  <c r="G276" i="3"/>
  <c r="G275" i="3"/>
  <c r="G270" i="3"/>
  <c r="G269" i="3"/>
  <c r="G268" i="3"/>
  <c r="G267" i="3"/>
  <c r="G266" i="3"/>
  <c r="G265" i="3"/>
  <c r="G264" i="3"/>
  <c r="G259" i="3"/>
  <c r="G258" i="3"/>
  <c r="G257" i="3"/>
  <c r="G256" i="3"/>
  <c r="G255" i="3"/>
  <c r="G254" i="3"/>
  <c r="G253" i="3"/>
  <c r="G248" i="3"/>
  <c r="G247" i="3"/>
  <c r="G246" i="3"/>
  <c r="G245" i="3"/>
  <c r="G244" i="3"/>
  <c r="G243" i="3"/>
  <c r="G242" i="3"/>
  <c r="G237" i="3"/>
  <c r="G236" i="3"/>
  <c r="G235" i="3"/>
  <c r="G234" i="3"/>
  <c r="G233" i="3"/>
  <c r="G232" i="3"/>
  <c r="G231" i="3"/>
  <c r="G226" i="3"/>
  <c r="G225" i="3"/>
  <c r="G224" i="3"/>
  <c r="G223" i="3"/>
  <c r="G222" i="3"/>
  <c r="G221" i="3"/>
  <c r="G220" i="3"/>
  <c r="G215" i="3"/>
  <c r="G214" i="3"/>
  <c r="G213" i="3"/>
  <c r="G212" i="3"/>
  <c r="G211" i="3"/>
  <c r="G210" i="3"/>
  <c r="G209" i="3"/>
  <c r="G204" i="3"/>
  <c r="G203" i="3"/>
  <c r="G202" i="3"/>
  <c r="G201" i="3"/>
  <c r="G200" i="3"/>
  <c r="G199" i="3"/>
  <c r="G198" i="3"/>
  <c r="G193" i="3"/>
  <c r="G192" i="3"/>
  <c r="G191" i="3"/>
  <c r="G190" i="3"/>
  <c r="G189" i="3"/>
  <c r="G188" i="3"/>
  <c r="G187" i="3"/>
  <c r="G182" i="3"/>
  <c r="G181" i="3"/>
  <c r="G180" i="3"/>
  <c r="G179" i="3"/>
  <c r="G178" i="3"/>
  <c r="G177" i="3"/>
  <c r="G176" i="3"/>
  <c r="G171" i="3"/>
  <c r="G170" i="3"/>
  <c r="G169" i="3"/>
  <c r="G168" i="3"/>
  <c r="G167" i="3"/>
  <c r="G166" i="3"/>
  <c r="G165" i="3"/>
  <c r="G160" i="3"/>
  <c r="G159" i="3"/>
  <c r="G158" i="3"/>
  <c r="G157" i="3"/>
  <c r="G156" i="3"/>
  <c r="G155" i="3"/>
  <c r="G154" i="3"/>
  <c r="G149" i="3"/>
  <c r="G148" i="3"/>
  <c r="G147" i="3"/>
  <c r="G146" i="3"/>
  <c r="G145" i="3"/>
  <c r="G144" i="3"/>
  <c r="G143" i="3"/>
  <c r="G138" i="3"/>
  <c r="G137" i="3"/>
  <c r="G136" i="3"/>
  <c r="G135" i="3"/>
  <c r="G134" i="3"/>
  <c r="G133" i="3"/>
  <c r="G132" i="3"/>
  <c r="G121" i="3"/>
  <c r="G122" i="3"/>
  <c r="G123" i="3"/>
  <c r="G124" i="3"/>
  <c r="G125" i="3"/>
  <c r="G126" i="3"/>
  <c r="G127" i="3"/>
  <c r="G72" i="3"/>
  <c r="G71" i="3"/>
  <c r="G70" i="3"/>
  <c r="G69" i="3"/>
  <c r="G68" i="3"/>
  <c r="G67" i="3"/>
  <c r="G66" i="3"/>
  <c r="E39" i="22"/>
  <c r="E38" i="22"/>
  <c r="E37" i="22"/>
  <c r="D39" i="22"/>
  <c r="B49" i="26" s="1"/>
  <c r="D38" i="22"/>
  <c r="B48" i="26" s="1"/>
  <c r="D37" i="22"/>
  <c r="B47" i="26" s="1"/>
  <c r="E36" i="22"/>
  <c r="E35" i="22"/>
  <c r="E34" i="22"/>
  <c r="D36" i="22"/>
  <c r="D44" i="1" s="1"/>
  <c r="D35" i="22"/>
  <c r="D43" i="1" s="1"/>
  <c r="D34" i="22"/>
  <c r="D42" i="1" s="1"/>
  <c r="E33" i="22"/>
  <c r="E32" i="22"/>
  <c r="E31" i="22"/>
  <c r="D33" i="22"/>
  <c r="B41" i="26" s="1"/>
  <c r="D32" i="22"/>
  <c r="B40" i="26" s="1"/>
  <c r="D31" i="22"/>
  <c r="B39" i="26" s="1"/>
  <c r="E30" i="22"/>
  <c r="E29" i="22"/>
  <c r="E28" i="22"/>
  <c r="D30" i="22"/>
  <c r="D36" i="1" s="1"/>
  <c r="D29" i="22"/>
  <c r="D35" i="1" s="1"/>
  <c r="D28" i="22"/>
  <c r="D34" i="1" s="1"/>
  <c r="E27" i="22"/>
  <c r="E26" i="22"/>
  <c r="E25" i="22"/>
  <c r="D27" i="22"/>
  <c r="D32" i="1" s="1"/>
  <c r="D26" i="22"/>
  <c r="B187" i="3" s="1"/>
  <c r="D25" i="22"/>
  <c r="B31" i="26" s="1"/>
  <c r="E24" i="22"/>
  <c r="E23" i="22"/>
  <c r="E22" i="22"/>
  <c r="D24" i="22"/>
  <c r="D28" i="1" s="1"/>
  <c r="D23" i="22"/>
  <c r="D27" i="1" s="1"/>
  <c r="D22" i="22"/>
  <c r="D26" i="1" s="1"/>
  <c r="E21" i="22"/>
  <c r="E20" i="22"/>
  <c r="E19" i="22"/>
  <c r="D21" i="22"/>
  <c r="D24" i="1" s="1"/>
  <c r="D20" i="22"/>
  <c r="B24" i="26" s="1"/>
  <c r="D19" i="22"/>
  <c r="D22" i="1" s="1"/>
  <c r="E18" i="22"/>
  <c r="E17" i="22"/>
  <c r="E16" i="22"/>
  <c r="D18" i="22"/>
  <c r="D20" i="1" s="1"/>
  <c r="D17" i="22"/>
  <c r="D19" i="1" s="1"/>
  <c r="D16" i="22"/>
  <c r="D18" i="1" s="1"/>
  <c r="E15" i="22"/>
  <c r="E14" i="22"/>
  <c r="E13" i="22"/>
  <c r="D15" i="22"/>
  <c r="D16" i="1" s="1"/>
  <c r="D14" i="22"/>
  <c r="D13" i="22"/>
  <c r="B15" i="26" s="1"/>
  <c r="E12" i="22"/>
  <c r="E11" i="22"/>
  <c r="E10" i="22"/>
  <c r="D12" i="22"/>
  <c r="D12" i="1" s="1"/>
  <c r="D11" i="22"/>
  <c r="D10" i="22"/>
  <c r="D10" i="1" s="1"/>
  <c r="C14" i="1"/>
  <c r="C18" i="1"/>
  <c r="C30" i="1"/>
  <c r="C38" i="1"/>
  <c r="C46" i="1"/>
  <c r="C37" i="22"/>
  <c r="G128" i="3" l="1"/>
  <c r="H121" i="3" s="1"/>
  <c r="J121" i="3" s="1"/>
  <c r="G194" i="3"/>
  <c r="H187" i="3" s="1"/>
  <c r="J187" i="3" s="1"/>
  <c r="G216" i="3"/>
  <c r="H209" i="3" s="1"/>
  <c r="G260" i="3"/>
  <c r="H253" i="3" s="1"/>
  <c r="D40" i="26" s="1"/>
  <c r="G304" i="3"/>
  <c r="H297" i="3" s="1"/>
  <c r="J297" i="3" s="1"/>
  <c r="G326" i="3"/>
  <c r="H319" i="3" s="1"/>
  <c r="J319" i="3" s="1"/>
  <c r="B330" i="3"/>
  <c r="D40" i="1"/>
  <c r="B132" i="3"/>
  <c r="B19" i="26"/>
  <c r="B35" i="26"/>
  <c r="D15" i="1"/>
  <c r="B198" i="3"/>
  <c r="B27" i="26"/>
  <c r="B43" i="26"/>
  <c r="D23" i="1"/>
  <c r="C28" i="22"/>
  <c r="B264" i="3"/>
  <c r="D39" i="1"/>
  <c r="B176" i="3"/>
  <c r="B308" i="3"/>
  <c r="D31" i="1"/>
  <c r="D47" i="1"/>
  <c r="B110" i="3"/>
  <c r="B242" i="3"/>
  <c r="B11" i="26"/>
  <c r="D48" i="1"/>
  <c r="G183" i="3"/>
  <c r="H176" i="3" s="1"/>
  <c r="G293" i="3"/>
  <c r="H286" i="3" s="1"/>
  <c r="G150" i="3"/>
  <c r="H143" i="3" s="1"/>
  <c r="G172" i="3"/>
  <c r="H165" i="3" s="1"/>
  <c r="G238" i="3"/>
  <c r="H231" i="3" s="1"/>
  <c r="G282" i="3"/>
  <c r="H275" i="3" s="1"/>
  <c r="B99" i="3"/>
  <c r="B121" i="3"/>
  <c r="B143" i="3"/>
  <c r="B165" i="3"/>
  <c r="B209" i="3"/>
  <c r="B231" i="3"/>
  <c r="B253" i="3"/>
  <c r="B275" i="3"/>
  <c r="B297" i="3"/>
  <c r="B319" i="3"/>
  <c r="B12" i="26"/>
  <c r="B16" i="26"/>
  <c r="B20" i="26"/>
  <c r="B28" i="26"/>
  <c r="B36" i="26"/>
  <c r="B44" i="26"/>
  <c r="C31" i="22"/>
  <c r="B154" i="3"/>
  <c r="B286" i="3"/>
  <c r="D11" i="1"/>
  <c r="C25" i="22"/>
  <c r="C34" i="22"/>
  <c r="C42" i="1"/>
  <c r="C22" i="22"/>
  <c r="C26" i="1"/>
  <c r="G73" i="3"/>
  <c r="H66" i="3" s="1"/>
  <c r="G139" i="3"/>
  <c r="H132" i="3" s="1"/>
  <c r="G161" i="3"/>
  <c r="H154" i="3" s="1"/>
  <c r="G205" i="3"/>
  <c r="H198" i="3" s="1"/>
  <c r="G227" i="3"/>
  <c r="H220" i="3" s="1"/>
  <c r="G271" i="3"/>
  <c r="H264" i="3" s="1"/>
  <c r="G315" i="3"/>
  <c r="H308" i="3" s="1"/>
  <c r="G337" i="3"/>
  <c r="H330" i="3" s="1"/>
  <c r="B13" i="26"/>
  <c r="B17" i="26"/>
  <c r="B21" i="26"/>
  <c r="B25" i="26"/>
  <c r="B29" i="26"/>
  <c r="B37" i="26"/>
  <c r="B45" i="26"/>
  <c r="D14" i="1"/>
  <c r="D30" i="1"/>
  <c r="D38" i="1"/>
  <c r="D46" i="1"/>
  <c r="J209" i="3"/>
  <c r="D35" i="26"/>
  <c r="B88" i="3"/>
  <c r="B220" i="3"/>
  <c r="G249" i="3"/>
  <c r="H242" i="3" s="1"/>
  <c r="B23" i="26"/>
  <c r="G12" i="3"/>
  <c r="J253" i="3" l="1"/>
  <c r="K253" i="3" s="1"/>
  <c r="D24" i="26"/>
  <c r="D48" i="26"/>
  <c r="D45" i="26"/>
  <c r="D32" i="26"/>
  <c r="J264" i="3"/>
  <c r="D41" i="26"/>
  <c r="J275" i="3"/>
  <c r="D43" i="26"/>
  <c r="J220" i="3"/>
  <c r="D36" i="26"/>
  <c r="J242" i="3"/>
  <c r="D39" i="26"/>
  <c r="J132" i="3"/>
  <c r="D25" i="26"/>
  <c r="J286" i="3"/>
  <c r="D44" i="26"/>
  <c r="K319" i="3"/>
  <c r="F48" i="26"/>
  <c r="G48" i="26" s="1"/>
  <c r="K209" i="3"/>
  <c r="F35" i="26"/>
  <c r="J330" i="3"/>
  <c r="D49" i="26"/>
  <c r="J198" i="3"/>
  <c r="D33" i="26"/>
  <c r="J165" i="3"/>
  <c r="D29" i="26"/>
  <c r="J308" i="3"/>
  <c r="D47" i="26"/>
  <c r="J154" i="3"/>
  <c r="D28" i="26"/>
  <c r="K297" i="3"/>
  <c r="F45" i="26"/>
  <c r="G45" i="26" s="1"/>
  <c r="J143" i="3"/>
  <c r="D27" i="26"/>
  <c r="K187" i="3"/>
  <c r="F32" i="26"/>
  <c r="G32" i="26" s="1"/>
  <c r="J66" i="3"/>
  <c r="D17" i="26"/>
  <c r="J231" i="3"/>
  <c r="D37" i="26"/>
  <c r="J176" i="3"/>
  <c r="D31" i="26"/>
  <c r="K121" i="3"/>
  <c r="F24" i="26"/>
  <c r="G24" i="26" s="1"/>
  <c r="C19" i="22"/>
  <c r="C16" i="22"/>
  <c r="C13" i="22"/>
  <c r="C10" i="22"/>
  <c r="G35" i="26" l="1"/>
  <c r="F40" i="26"/>
  <c r="G40" i="26" s="1"/>
  <c r="K176" i="3"/>
  <c r="F31" i="26"/>
  <c r="K330" i="3"/>
  <c r="F49" i="26"/>
  <c r="G49" i="26" s="1"/>
  <c r="K231" i="3"/>
  <c r="F37" i="26"/>
  <c r="G37" i="26" s="1"/>
  <c r="K198" i="3"/>
  <c r="F33" i="26"/>
  <c r="G33" i="26" s="1"/>
  <c r="K143" i="3"/>
  <c r="F27" i="26"/>
  <c r="K66" i="3"/>
  <c r="F17" i="26"/>
  <c r="G17" i="26" s="1"/>
  <c r="K165" i="3"/>
  <c r="F29" i="26"/>
  <c r="G29" i="26" s="1"/>
  <c r="K220" i="3"/>
  <c r="F36" i="26"/>
  <c r="G36" i="26" s="1"/>
  <c r="K264" i="3"/>
  <c r="F41" i="26"/>
  <c r="G41" i="26" s="1"/>
  <c r="K154" i="3"/>
  <c r="F28" i="26"/>
  <c r="G28" i="26" s="1"/>
  <c r="K132" i="3"/>
  <c r="F25" i="26"/>
  <c r="G25" i="26" s="1"/>
  <c r="K308" i="3"/>
  <c r="F47" i="26"/>
  <c r="K286" i="3"/>
  <c r="F44" i="26"/>
  <c r="G44" i="26" s="1"/>
  <c r="K242" i="3"/>
  <c r="F39" i="26"/>
  <c r="K275" i="3"/>
  <c r="F43" i="26"/>
  <c r="B1" i="1"/>
  <c r="B1" i="26"/>
  <c r="B1" i="3"/>
  <c r="C1" i="16"/>
  <c r="B1" i="25"/>
  <c r="A37" i="22"/>
  <c r="A47" i="26" s="1"/>
  <c r="A34" i="22"/>
  <c r="A31" i="22"/>
  <c r="A28" i="22"/>
  <c r="A25" i="22"/>
  <c r="A22" i="22"/>
  <c r="A19" i="22"/>
  <c r="A10" i="22"/>
  <c r="B1" i="8"/>
  <c r="A16" i="22"/>
  <c r="A13" i="22"/>
  <c r="B1" i="22"/>
  <c r="B1" i="20"/>
  <c r="A6" i="23"/>
  <c r="A6" i="3"/>
  <c r="A9" i="16"/>
  <c r="A8" i="16"/>
  <c r="A7" i="8"/>
  <c r="A6" i="8"/>
  <c r="A7" i="22"/>
  <c r="A6" i="22"/>
  <c r="A6" i="20"/>
  <c r="A7" i="20"/>
  <c r="G38" i="26" l="1"/>
  <c r="H35" i="26" s="1"/>
  <c r="K139" i="29" s="1"/>
  <c r="G47" i="26"/>
  <c r="G50" i="26" s="1"/>
  <c r="H47" i="26" s="1"/>
  <c r="K203" i="29" s="1"/>
  <c r="G43" i="26"/>
  <c r="G46" i="26" s="1"/>
  <c r="H43" i="26" s="1"/>
  <c r="K182" i="29" s="1"/>
  <c r="G39" i="26"/>
  <c r="G42" i="26" s="1"/>
  <c r="H39" i="26" s="1"/>
  <c r="K160" i="29" s="1"/>
  <c r="G31" i="26"/>
  <c r="G34" i="26" s="1"/>
  <c r="H31" i="26" s="1"/>
  <c r="K118" i="29" s="1"/>
  <c r="G27" i="26"/>
  <c r="G30" i="26" s="1"/>
  <c r="H27" i="26" s="1"/>
  <c r="K97" i="29" s="1"/>
  <c r="A14" i="8"/>
  <c r="B74" i="29"/>
  <c r="A121" i="3"/>
  <c r="A23" i="26"/>
  <c r="B71" i="16"/>
  <c r="A132" i="3"/>
  <c r="A110" i="3"/>
  <c r="B22" i="1"/>
  <c r="A18" i="8"/>
  <c r="B158" i="29"/>
  <c r="A253" i="3"/>
  <c r="A39" i="26"/>
  <c r="B151" i="16"/>
  <c r="A264" i="3"/>
  <c r="A242" i="3"/>
  <c r="B38" i="1"/>
  <c r="A11" i="8"/>
  <c r="B11" i="29"/>
  <c r="B11" i="16"/>
  <c r="A11" i="26"/>
  <c r="B10" i="1"/>
  <c r="A17" i="8"/>
  <c r="B137" i="29"/>
  <c r="A231" i="3"/>
  <c r="A209" i="3"/>
  <c r="A35" i="26"/>
  <c r="A220" i="3"/>
  <c r="B131" i="16"/>
  <c r="B34" i="1"/>
  <c r="A13" i="8"/>
  <c r="B53" i="29"/>
  <c r="A99" i="3"/>
  <c r="A19" i="26"/>
  <c r="A88" i="3"/>
  <c r="B51" i="16"/>
  <c r="B18" i="1"/>
  <c r="A15" i="8"/>
  <c r="B95" i="29"/>
  <c r="A165" i="3"/>
  <c r="A143" i="3"/>
  <c r="A27" i="26"/>
  <c r="A154" i="3"/>
  <c r="B26" i="1"/>
  <c r="B91" i="16"/>
  <c r="A19" i="8"/>
  <c r="B180" i="29"/>
  <c r="A297" i="3"/>
  <c r="A275" i="3"/>
  <c r="B172" i="16"/>
  <c r="A43" i="26"/>
  <c r="A286" i="3"/>
  <c r="B42" i="1"/>
  <c r="B32" i="29"/>
  <c r="A12" i="8"/>
  <c r="B31" i="16"/>
  <c r="A15" i="26"/>
  <c r="B14" i="1"/>
  <c r="A16" i="8"/>
  <c r="B116" i="29"/>
  <c r="B111" i="16"/>
  <c r="A187" i="3"/>
  <c r="A31" i="26"/>
  <c r="A198" i="3"/>
  <c r="A176" i="3"/>
  <c r="B30" i="1"/>
  <c r="A20" i="8"/>
  <c r="B201" i="29"/>
  <c r="B192" i="16"/>
  <c r="A319" i="3"/>
  <c r="A330" i="3"/>
  <c r="A308" i="3"/>
  <c r="B46" i="1"/>
  <c r="A1" i="23"/>
  <c r="B1" i="24"/>
  <c r="S11" i="8" l="1"/>
  <c r="T11" i="8" s="1"/>
  <c r="D12" i="16" l="1"/>
  <c r="A7" i="26"/>
  <c r="A6" i="26"/>
  <c r="A7" i="3"/>
  <c r="A8" i="25"/>
  <c r="A6" i="25"/>
  <c r="R14" i="8" l="1"/>
  <c r="G116" i="3" l="1"/>
  <c r="G115" i="3"/>
  <c r="G114" i="3"/>
  <c r="G113" i="3"/>
  <c r="G112" i="3"/>
  <c r="G111" i="3"/>
  <c r="G110" i="3"/>
  <c r="G105" i="3"/>
  <c r="G104" i="3"/>
  <c r="G103" i="3"/>
  <c r="G102" i="3"/>
  <c r="G101" i="3"/>
  <c r="G100" i="3"/>
  <c r="G99" i="3"/>
  <c r="G94" i="3"/>
  <c r="G93" i="3"/>
  <c r="G92" i="3"/>
  <c r="G91" i="3"/>
  <c r="G90" i="3"/>
  <c r="G89" i="3"/>
  <c r="G88" i="3"/>
  <c r="G83" i="3"/>
  <c r="G82" i="3"/>
  <c r="G81" i="3"/>
  <c r="G80" i="3"/>
  <c r="G79" i="3"/>
  <c r="G78" i="3"/>
  <c r="G77"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S20" i="8"/>
  <c r="T20" i="8" s="1"/>
  <c r="R20" i="8"/>
  <c r="S19" i="8"/>
  <c r="T19" i="8" s="1"/>
  <c r="R19" i="8"/>
  <c r="S18" i="8"/>
  <c r="T18" i="8" s="1"/>
  <c r="R18" i="8"/>
  <c r="S17" i="8"/>
  <c r="T17" i="8" s="1"/>
  <c r="R17" i="8"/>
  <c r="S16" i="8"/>
  <c r="T16" i="8" s="1"/>
  <c r="R16" i="8"/>
  <c r="S15" i="8"/>
  <c r="T15" i="8" s="1"/>
  <c r="R15" i="8"/>
  <c r="S14" i="8"/>
  <c r="T14" i="8" s="1"/>
  <c r="S13" i="8"/>
  <c r="T13" i="8" s="1"/>
  <c r="R13" i="8"/>
  <c r="R11" i="8"/>
  <c r="D92" i="16" l="1"/>
  <c r="D132" i="16"/>
  <c r="D173" i="16"/>
  <c r="D52" i="16"/>
  <c r="D72" i="16"/>
  <c r="D112" i="16"/>
  <c r="D152" i="16"/>
  <c r="D193" i="16"/>
  <c r="S41" i="24"/>
  <c r="S42" i="24" s="1"/>
  <c r="G117" i="3"/>
  <c r="H110" i="3" s="1"/>
  <c r="B100" i="21"/>
  <c r="D78" i="25" s="1"/>
  <c r="F59" i="25" s="1"/>
  <c r="B123" i="21"/>
  <c r="D101" i="25" s="1"/>
  <c r="F82" i="25" s="1"/>
  <c r="B146" i="21"/>
  <c r="D124" i="25" s="1"/>
  <c r="F105" i="25" s="1"/>
  <c r="G106" i="3"/>
  <c r="H99" i="3" s="1"/>
  <c r="G95" i="3"/>
  <c r="H88" i="3" s="1"/>
  <c r="G84" i="3"/>
  <c r="H77" i="3" s="1"/>
  <c r="G62" i="3"/>
  <c r="G51" i="3"/>
  <c r="H44" i="3" s="1"/>
  <c r="G40" i="3"/>
  <c r="G29" i="3"/>
  <c r="G18" i="3"/>
  <c r="B77" i="21"/>
  <c r="D55" i="25" s="1"/>
  <c r="F36" i="25" s="1"/>
  <c r="B54" i="21"/>
  <c r="D32" i="25" s="1"/>
  <c r="F13" i="25" s="1"/>
  <c r="J22" i="3" l="1"/>
  <c r="D12" i="26"/>
  <c r="F12" i="26" s="1"/>
  <c r="G12" i="26" s="1"/>
  <c r="J44" i="3"/>
  <c r="D15" i="26"/>
  <c r="J99" i="3"/>
  <c r="D21" i="26"/>
  <c r="J77" i="3"/>
  <c r="D19" i="26"/>
  <c r="D13" i="26"/>
  <c r="F13" i="26" s="1"/>
  <c r="G13" i="26" s="1"/>
  <c r="J88" i="3"/>
  <c r="D20" i="26"/>
  <c r="J110" i="3"/>
  <c r="D23" i="26"/>
  <c r="H55" i="3"/>
  <c r="D11" i="26" l="1"/>
  <c r="F11" i="26" s="1"/>
  <c r="G11" i="26" s="1"/>
  <c r="K110" i="3"/>
  <c r="F23" i="26"/>
  <c r="K88" i="3"/>
  <c r="F20" i="26"/>
  <c r="G20" i="26" s="1"/>
  <c r="K77" i="3"/>
  <c r="F19" i="26"/>
  <c r="K44" i="3"/>
  <c r="F15" i="26"/>
  <c r="J55" i="3"/>
  <c r="D16" i="26"/>
  <c r="K99" i="3"/>
  <c r="F21" i="26"/>
  <c r="G21" i="26" s="1"/>
  <c r="K22" i="3"/>
  <c r="G19" i="26" l="1"/>
  <c r="G22" i="26" s="1"/>
  <c r="H19" i="26" s="1"/>
  <c r="K55" i="29" s="1"/>
  <c r="G23" i="26"/>
  <c r="G26" i="26" s="1"/>
  <c r="H23" i="26" s="1"/>
  <c r="K76" i="29" s="1"/>
  <c r="G15" i="26"/>
  <c r="G14" i="26"/>
  <c r="H11" i="26" s="1"/>
  <c r="K13" i="29" s="1"/>
  <c r="K55" i="3"/>
  <c r="F16" i="26"/>
  <c r="G16" i="26" s="1"/>
  <c r="G18" i="26" l="1"/>
  <c r="H15" i="26" s="1"/>
  <c r="K34" i="29" s="1"/>
</calcChain>
</file>

<file path=xl/sharedStrings.xml><?xml version="1.0" encoding="utf-8"?>
<sst xmlns="http://schemas.openxmlformats.org/spreadsheetml/2006/main" count="2489" uniqueCount="530">
  <si>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</si>
  <si>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</si>
  <si>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</si>
  <si>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</si>
  <si>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</si>
  <si>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</si>
  <si>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</si>
  <si>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FACTORES EXTERNOS</t>
  </si>
  <si>
    <t>CAUSAS</t>
  </si>
  <si>
    <t>FACTORES INTERNOS</t>
  </si>
  <si>
    <t>FACTORES DEL PROCESO</t>
  </si>
  <si>
    <t>NORMATIVOS: Modificaciones normativas</t>
  </si>
  <si>
    <t>SOCIALES: Orden Público</t>
  </si>
  <si>
    <t xml:space="preserve">POLITICOS </t>
  </si>
  <si>
    <t>FACTORES GEOGRÁFICOS (ubicación, espacio,topografía, clima, recursos naturales, etc.)</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</si>
  <si>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</si>
  <si>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</si>
  <si>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</si>
  <si>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</si>
  <si>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</si>
  <si>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</si>
  <si>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</si>
  <si>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</si>
  <si>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</si>
  <si>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</si>
  <si>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</si>
  <si>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</si>
  <si>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</si>
  <si>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</si>
  <si>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</si>
  <si>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</si>
  <si>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</si>
  <si>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</si>
  <si>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</si>
  <si>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</si>
  <si>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</si>
  <si>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</si>
  <si>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</si>
  <si>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</si>
  <si>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</si>
  <si>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</si>
  <si>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</si>
  <si>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No.</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</si>
  <si>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</si>
  <si>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</si>
  <si>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</si>
  <si>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</si>
  <si>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</si>
  <si>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</si>
  <si>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</si>
  <si>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</si>
  <si>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</si>
  <si>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</si>
  <si>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</si>
  <si>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</si>
  <si>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</si>
  <si>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</si>
  <si>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</si>
  <si>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</si>
  <si>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</si>
  <si>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</si>
  <si>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</si>
  <si>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</si>
  <si>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</si>
  <si>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</si>
  <si>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</si>
  <si>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</si>
  <si>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t>AMENAZAS (A)</t>
  </si>
  <si>
    <t>FORMATO: IDENTIFICACION DE RIESGOS</t>
  </si>
  <si>
    <t>Riesgo</t>
  </si>
  <si>
    <t>Clasificación</t>
  </si>
  <si>
    <r>
      <t>FORMATO: DESCRIPCION DEL RIESGO</t>
    </r>
    <r>
      <rPr>
        <sz val="11"/>
        <color indexed="8"/>
        <rFont val="Arial"/>
        <family val="2"/>
      </rPr>
      <t xml:space="preserve"> </t>
    </r>
  </si>
  <si>
    <t>Descripción</t>
  </si>
  <si>
    <t xml:space="preserve"> Clasificación</t>
  </si>
  <si>
    <t>Causas</t>
  </si>
  <si>
    <t>Consecuencias</t>
  </si>
  <si>
    <t xml:space="preserve">Seleccione </t>
  </si>
  <si>
    <t>FORMATO:DETERMINACION  DE LA PROBABILIDAD</t>
  </si>
  <si>
    <t>PRIORIZACION DE LA PROBABILIDAD
(Califique de 1 a 5 , de acuerdo con la tabla de criterios</t>
  </si>
  <si>
    <t>Nivel</t>
  </si>
  <si>
    <t xml:space="preserve">Codigo:                        </t>
  </si>
  <si>
    <t>Fecha:</t>
  </si>
  <si>
    <t>RIESGO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</si>
  <si>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</si>
  <si>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</si>
  <si>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</si>
  <si>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</si>
  <si>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</si>
  <si>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</si>
  <si>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</si>
  <si>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</si>
  <si>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</si>
  <si>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</si>
  <si>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</si>
  <si>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</si>
  <si>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</si>
  <si>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</si>
  <si>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</si>
  <si>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</si>
  <si>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</si>
  <si>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</si>
  <si>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</si>
  <si>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</si>
  <si>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</si>
  <si>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</si>
  <si>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</si>
  <si>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</si>
  <si>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</si>
  <si>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</si>
  <si>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</si>
  <si>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</si>
  <si>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</si>
  <si>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</si>
  <si>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</si>
  <si>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</si>
  <si>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</si>
  <si>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</si>
  <si>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</si>
  <si>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</si>
  <si>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</si>
  <si>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</si>
  <si>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</si>
  <si>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</si>
  <si>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</si>
  <si>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</si>
  <si>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</si>
  <si>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</si>
  <si>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</si>
  <si>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</si>
  <si>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</si>
  <si>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</si>
  <si>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</si>
  <si>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</si>
  <si>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</si>
  <si>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</si>
  <si>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</si>
  <si>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</si>
  <si>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</si>
  <si>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</si>
  <si>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</si>
  <si>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</si>
  <si>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</si>
  <si>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</si>
  <si>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</si>
  <si>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</si>
  <si>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</si>
  <si>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</si>
  <si>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</si>
  <si>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</si>
  <si>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</si>
  <si>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</si>
  <si>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</si>
  <si>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</si>
  <si>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</si>
  <si>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</si>
  <si>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</si>
  <si>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</si>
  <si>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</si>
  <si>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</si>
  <si>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</si>
  <si>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</si>
  <si>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</si>
  <si>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</si>
  <si>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</si>
  <si>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</si>
  <si>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</si>
  <si>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</si>
  <si>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</si>
  <si>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</si>
  <si>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</si>
  <si>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</si>
  <si>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</si>
  <si>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</si>
  <si>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</si>
  <si>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</si>
  <si>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</si>
  <si>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</si>
  <si>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</si>
  <si>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</si>
  <si>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</si>
  <si>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</si>
  <si>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</si>
  <si>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</si>
  <si>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</si>
  <si>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</si>
  <si>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</si>
  <si>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</si>
  <si>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</si>
  <si>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</si>
  <si>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</si>
  <si>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</si>
  <si>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</si>
  <si>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</si>
  <si>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</si>
  <si>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</si>
  <si>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</si>
  <si>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</si>
  <si>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</si>
  <si>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</si>
  <si>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</si>
  <si>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</si>
  <si>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</si>
  <si>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</si>
  <si>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</si>
  <si>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</si>
  <si>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</si>
  <si>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</si>
  <si>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</si>
  <si>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</si>
  <si>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</si>
  <si>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</si>
  <si>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</si>
  <si>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</si>
  <si>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</si>
  <si>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</si>
  <si>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</si>
  <si>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</si>
  <si>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</si>
  <si>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</si>
  <si>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</si>
  <si>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</si>
  <si>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</si>
  <si>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</si>
  <si>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</si>
  <si>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</si>
  <si>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</si>
  <si>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</si>
  <si>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</si>
  <si>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</si>
  <si>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</si>
  <si>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</si>
  <si>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</si>
  <si>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</si>
  <si>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</si>
  <si>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</si>
  <si>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</si>
  <si>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</si>
  <si>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</si>
  <si>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</si>
  <si>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</si>
  <si>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</si>
  <si>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Improbable</t>
  </si>
  <si>
    <t>DESCRIPCION DEL CONTROL  -  Plan Anual de Auditoría</t>
  </si>
  <si>
    <t>e</t>
  </si>
  <si>
    <t>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t>
  </si>
  <si>
    <t>ACCIÓN DE CONTINGENCIA</t>
  </si>
  <si>
    <t>ALCALDÍA DE IBAGUÉ</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</si>
  <si>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</si>
  <si>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COMUNICACIÓN ENTRE LOS PROCESOS</t>
  </si>
  <si>
    <t>PROCEDIMIENTOS DEL PROCESO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</si>
  <si>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</si>
  <si>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</si>
  <si>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</si>
  <si>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</si>
  <si>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 xml:space="preserve">CAUSAS </t>
  </si>
  <si>
    <t>¿Cómo puede suceder?
(Causas)</t>
  </si>
  <si>
    <t>¿Qué puede suceder?</t>
  </si>
  <si>
    <t>¿Cuándo puede suceder?</t>
  </si>
  <si>
    <t>g</t>
  </si>
  <si>
    <t>h</t>
  </si>
  <si>
    <t>i</t>
  </si>
  <si>
    <t>j</t>
  </si>
  <si>
    <t>b</t>
  </si>
  <si>
    <t>c</t>
  </si>
  <si>
    <t>d</t>
  </si>
  <si>
    <t>f</t>
  </si>
  <si>
    <t>INSTRUCTIVO</t>
  </si>
  <si>
    <t>PROCESO</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</si>
  <si>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</si>
  <si>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</si>
  <si>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1. CONTEXTO</t>
  </si>
  <si>
    <t>2. PRIORIZACIÓN DE CAUSAS</t>
  </si>
  <si>
    <t>4. ¿Cómo se realiza la actividad de control?</t>
  </si>
  <si>
    <t>5. ¿Qué pasa con las observaciones o desviaciones?</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</si>
  <si>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</si>
  <si>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LEGALES Y REGLAMENTARIOS</t>
  </si>
  <si>
    <t>SOCIALES Y CULTURALES</t>
  </si>
  <si>
    <t>POLÍTICOS</t>
  </si>
  <si>
    <t>AMBIENTALES</t>
  </si>
  <si>
    <t>ECONÓMICOS Y FINANCIEROS</t>
  </si>
  <si>
    <t>TECNOLÓGICOS</t>
  </si>
  <si>
    <t>FINANCIEROS</t>
  </si>
  <si>
    <t>PROCESOS OPERATIVOS</t>
  </si>
  <si>
    <t>COMMUNICACIÓN INTERNA</t>
  </si>
  <si>
    <t>ESTRATÉGICOS</t>
  </si>
  <si>
    <t>DISEÑO DEL PROCESO</t>
  </si>
  <si>
    <t>INTERACCIÓN CON LOS PROCESOS</t>
  </si>
  <si>
    <t>TRANSVERSALIDAD</t>
  </si>
  <si>
    <t>RESPONSABLES DEL PROCESO</t>
  </si>
  <si>
    <t>NORMATIVIDAD</t>
  </si>
  <si>
    <t>ARTICULACIÓN DE LOS PROCESOS</t>
  </si>
  <si>
    <t>ACTIVOS DE SEGURIDAD DIGITAL DEL PROCESO</t>
  </si>
  <si>
    <t>TECNOLOGÍA (integridad de datos, disponibilidad de datos y sistemas, desarrollo, producción, mantenimiento de sistemas de información)</t>
  </si>
  <si>
    <t>PERSONAL DE LA ENTIDAD (Capacidad del personal, políticas de manejo del talento humano, idoneidad)</t>
  </si>
  <si>
    <t>NIVEL DE SOLIDEZ DEL CONJUNTO DE LOS CONTROLES</t>
  </si>
  <si>
    <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</si>
  <si>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</si>
  <si>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EVITAR EL RIESGO</t>
  </si>
  <si>
    <t>REDUCIR EL RIESGO</t>
  </si>
  <si>
    <t>COMPARTIR EL RIESGO</t>
  </si>
  <si>
    <t>ACEPTAR EL RIESGO</t>
  </si>
  <si>
    <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rFont val="Arial"/>
        <family val="2"/>
      </rPr>
      <t xml:space="preserve">Según el nivel de impacto se establece los criterios a evaluar, los cuales se diligencian </t>
    </r>
    <r>
      <rPr>
        <b/>
        <sz val="11"/>
        <rFont val="Arial"/>
        <family val="2"/>
      </rPr>
      <t>automáticamente</t>
    </r>
    <r>
      <rPr>
        <sz val="1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</si>
  <si>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</si>
  <si>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</si>
  <si>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CATASTRÓFICO</t>
  </si>
  <si>
    <t>OTROS</t>
  </si>
  <si>
    <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</si>
  <si>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</si>
  <si>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</si>
  <si>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¿SE PRIORIZA LA CAUSA PARA EL ANÁLISIS DOFA?</t>
  </si>
  <si>
    <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r>
      <rPr>
        <b/>
        <sz val="11"/>
        <color rgb="FFC00000"/>
        <rFont val="Arial"/>
        <family val="2"/>
      </rPr>
      <t/>
    </r>
  </si>
  <si>
    <t>1 ¿Los servidores del área de radicación efectúan registros manuales o electrónicos?</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</si>
  <si>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</si>
  <si>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</si>
  <si>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</si>
  <si>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 xml:space="preserve">2. ¿Los servidores del área de radicación manejan dinero de los usuarios o información privilegiada que pueda afectar la dinámica del mercado?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</si>
  <si>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</si>
  <si>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</si>
  <si>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</si>
  <si>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</si>
  <si>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</si>
  <si>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</si>
  <si>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</si>
  <si>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</si>
  <si>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</si>
  <si>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</si>
  <si>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</si>
  <si>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</si>
  <si>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</si>
  <si>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</si>
  <si>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</si>
  <si>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4. ANÁLISIS DOFA</t>
  </si>
  <si>
    <t>5. IDENTIFICACIÓN DE RIESGOS</t>
  </si>
  <si>
    <t>6. DESCRIPCIÓN DEL RIESGO</t>
  </si>
  <si>
    <t>7. DETERMINACIÓN DE LA PROBABILIDAD</t>
  </si>
  <si>
    <t>8. IMPACTO RIESGOS DE GESTIÓN</t>
  </si>
  <si>
    <t xml:space="preserve">9. IMPACTO RIESGOS DE CORRUPCCIÓN </t>
  </si>
  <si>
    <t>10. VALORACIÓN DE RIESGO  INHERENTES (antes de controles)</t>
  </si>
  <si>
    <t>12. EVALUACIÓN DE LA SOLIDEZ DEL CONJUNTO DE CONTROLES</t>
  </si>
  <si>
    <t>13. VALORACIÓN DE RIESGO RESIDUAL (después de controles)</t>
  </si>
  <si>
    <t>14. MAPA Y PLAN DE TRATAMIENTO DE RIESGOS</t>
  </si>
  <si>
    <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</si>
  <si>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x</t>
  </si>
  <si>
    <t>ZONA RESIDUAL</t>
  </si>
  <si>
    <t>ZONA INHERENTE</t>
  </si>
  <si>
    <t>ZONA</t>
  </si>
  <si>
    <t xml:space="preserve"> IMPACTO</t>
  </si>
  <si>
    <t>Rara vez</t>
  </si>
  <si>
    <t>Casi seguro</t>
  </si>
  <si>
    <t>22. ¿Hay fallas en la cultura de la probidad (honradez)?</t>
  </si>
  <si>
    <t>23. ¿Los sistemas de información carecen de controles?</t>
  </si>
  <si>
    <t>24. ¿Se evidencia falsificación en los documentos?</t>
  </si>
  <si>
    <t xml:space="preserve">21. ¿Falta información clara? </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</si>
  <si>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</si>
  <si>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</si>
  <si>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</si>
  <si>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</si>
  <si>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</si>
  <si>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</si>
  <si>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</si>
  <si>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</si>
  <si>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</si>
  <si>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</si>
  <si>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t>Otras causas generadoras</t>
  </si>
  <si>
    <t>Posibles causas de hechos de corrupción en actividades asociadas al trámite</t>
  </si>
  <si>
    <t>Riesgo de corrupción asociado al trámite</t>
  </si>
  <si>
    <r>
      <t>RESPUESTA 
(</t>
    </r>
    <r>
      <rPr>
        <b/>
        <i/>
        <sz val="10"/>
        <color theme="1"/>
        <rFont val="Arial"/>
        <family val="2"/>
      </rPr>
      <t>seleccione con</t>
    </r>
    <r>
      <rPr>
        <b/>
        <sz val="10"/>
        <color theme="1"/>
        <rFont val="Arial"/>
        <family val="2"/>
      </rPr>
      <t xml:space="preserve"> X)</t>
    </r>
  </si>
  <si>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</si>
  <si>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</si>
  <si>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TENGA EN CUENTA QUE CUALQUIER MODIFICACIÓN EN LOS FORMATOS,  AFECTARÁ ALGUNAS FÓRMULAS Y/O VÍNCULOS ESTABLECIDOS ENTRE ELLOS, LOS CUALES TIENEN LA FINALIDAD DE FACILITAR EL DILIGENCIONAMIENTO DE LA INFORMACIÓN.
CONTRASEÑA DE DESBLOQUEO: 1040</t>
  </si>
  <si>
    <t>SUMA TOTAL</t>
  </si>
  <si>
    <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</si>
  <si>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11. CONTROLES Y EVALUACIÓN</t>
  </si>
  <si>
    <t>FORMATO: PRIORIZACIÓN DE CAUSAS DE  RIESGOS DE CORRUPCIÓN ASOCIADOS A TRÁMITES</t>
  </si>
  <si>
    <t>3. PRIORIZACIÓN DE CAUSAS DE  RIESGOS DE CORRUPCIÓN  ASOCIADOS A TRÁMITES</t>
  </si>
  <si>
    <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</si>
  <si>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Utilizaciòn del cargo, para favorecer a un tercero en la realizaciòn de un tramite</t>
  </si>
  <si>
    <t>Pagina: 1 de 15</t>
  </si>
  <si>
    <t>Pagina:  2 de 15</t>
  </si>
  <si>
    <t>Pagina:  3 de 15</t>
  </si>
  <si>
    <t xml:space="preserve"> 4 de 15</t>
  </si>
  <si>
    <t>Pagina:  5 de 15</t>
  </si>
  <si>
    <t>Pagina:  7 de 15</t>
  </si>
  <si>
    <t>Pagina:  8 de 15</t>
  </si>
  <si>
    <t>Pagina:  10 de 15</t>
  </si>
  <si>
    <t>Pagina:  11 de 15</t>
  </si>
  <si>
    <t>Pagina:  12 de 15</t>
  </si>
  <si>
    <t>Pagina:  13 de 15</t>
  </si>
  <si>
    <t>Pagina:  14 de 15</t>
  </si>
  <si>
    <t>Pagina:  15 de 15</t>
  </si>
  <si>
    <t>Codigo: FOR-13-PRO-SIG-05</t>
  </si>
  <si>
    <t>Versión: 05</t>
  </si>
  <si>
    <t>Fecha: 21/02/2024</t>
  </si>
  <si>
    <t>Codigo:FOR-13-PRO-SIG-05</t>
  </si>
  <si>
    <t>Fecha:21/02/2024</t>
  </si>
  <si>
    <t>FOR-13-PRO-SIG-05</t>
  </si>
  <si>
    <t xml:space="preserve">Codigo:FOR-13-PRO-SIG-05                         </t>
  </si>
  <si>
    <t xml:space="preserve">Codigo: FOR-13-PRO-SIG-05       </t>
  </si>
  <si>
    <t>Versión:05</t>
  </si>
  <si>
    <t xml:space="preserve">PROCESO:  SISTEMA INTEGRADO DE GESTIÓN </t>
  </si>
  <si>
    <t xml:space="preserve">PROCESO: GESTION JURIDICA Y MEJORA NORMATIVA </t>
  </si>
  <si>
    <t xml:space="preserve">OBJETIVO: ASUMIR Y EJERCER CON EFICIENCIA LA DEFENSA JURÍDICA DEL MUNICIPIO DE IBAGUÉ, LA ASESORÍA PERMANENTE DE LAS
ACTUACIONES DE LA ADMINISTRACIÓN CENTRAL Y PROMOVER EL USO DE HERRAMIENTAS Y BUENAS PRÁCTICAS
REGULATORIAS Y REGLAMENTARIAS, EN ARAS DE LOGRAR LA PROTECCIÓN DE SUS INTERESES Y GARANTIZAR LA CORRECTA
APLICACIÓN DEL ORDENAMIENTO JURÍDICO VIGENTE. 
</t>
  </si>
  <si>
    <t>Desconocimiento y/o no aplicabilidad de la normatividad vigente a nivel nacional, departamental y territorial</t>
  </si>
  <si>
    <t xml:space="preserve">Inexistencia de unificación de criterios normativos aplicables a la administración municipal </t>
  </si>
  <si>
    <t>Constantes cambios constitucionales y legales, que generan confusiones en la interpretacion</t>
  </si>
  <si>
    <t xml:space="preserve">Incumplimiento a los criterios definidos para la selección de los abogados externos que garantice su idoneidad y experiencia para la defensa de los interes públicos </t>
  </si>
  <si>
    <t>Cambios de gobierno</t>
  </si>
  <si>
    <t>Fallas en aplicativos de la Rama Judicial para la verificación de la información</t>
  </si>
  <si>
    <t>Insuficiencia o inoportunidad en la entrega de informes y/o elementos materiales probatorios que se deban presentar en la actuaciones procesales por parte de las dependencias ejecutoras</t>
  </si>
  <si>
    <t>Constante innovación tecnológica.</t>
  </si>
  <si>
    <t xml:space="preserve">Sistemas de Información no integrados -Softcon- que puede generar la pérdida o inconsistencia de la información registrada en la plataforma. </t>
  </si>
  <si>
    <t>Emergencias sanitarias</t>
  </si>
  <si>
    <t xml:space="preserve">Poca renovación de equipos tecnológicos obsoletos y  mantenimiento preventivo a los mismos </t>
  </si>
  <si>
    <t>Catástrofes naturales</t>
  </si>
  <si>
    <t>Demora en la adición de recursos presupuestales para el pago de sentencias, conciliaciones y laudos arbitrales</t>
  </si>
  <si>
    <t>Declaración de urgencia manifiesta</t>
  </si>
  <si>
    <t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</si>
  <si>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Gestión inoportuna para dar cumplimiento a las providencias  por parte de los Secretarios de Despacho</t>
  </si>
  <si>
    <t xml:space="preserve">Indebida defensa y/o desprovistas de pruebas para el litigio judicial    </t>
  </si>
  <si>
    <t>No proyectar la adopción de las providencias por parte de los apoderados que ejercen la representación judicial y legal del municipio</t>
  </si>
  <si>
    <t xml:space="preserve">No someter de manera oportuna los procesos judiciales y extrajudiciales para estudio del comite de conciliación. </t>
  </si>
  <si>
    <t>Incumplimiento a providencias por parte de los Secretarios de Despacho y Directores según sus competencias</t>
  </si>
  <si>
    <t>No comunicar las providencias condenatorias a las dependencias ejecutoras responsables del cumplimiento</t>
  </si>
  <si>
    <t xml:space="preserve">Incumplimiento de los actos administrativos (resoluciones, memeorandos, oficios, circulares entre otros) establecidos por la oficina juridica, por parte de las dependencias adscritas  la Administración Central Municipal </t>
  </si>
  <si>
    <t>Falta de aplicación por parte de las Secretarías ejecutoras de las directrices y políticas del proceso de Gestión jurídica</t>
  </si>
  <si>
    <t xml:space="preserve">Insuficiente personal de planta para el cumplimiento de las funciones del proceso Gestión Jurídica Mejora Normativa </t>
  </si>
  <si>
    <t xml:space="preserve">1) Inexistencia de unificación de criterios normativos aplicables a la administración municipal </t>
  </si>
  <si>
    <t>2 ) Insuficiente personal de planta para el cumplimiento de las funciones del proceso Gestión Jurídica</t>
  </si>
  <si>
    <t>3) Insuficiencia o inoportunidad en la entrega de informes y/o elementos materiales probatorios que se deban presentar en la actuaciones procesales por parte de las dependencias ejecutoras</t>
  </si>
  <si>
    <t xml:space="preserve">4) Poca renovación de equipos tecnológicos obsoletos y  mantenimiento preventivo a los mismos </t>
  </si>
  <si>
    <t>5) Demora en la adición de recursos presupuestales para el pago de sentencias, conciliaciones y laudos arbitrales</t>
  </si>
  <si>
    <t xml:space="preserve">6) 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t>
  </si>
  <si>
    <t>7) Gestión inoportuna para dar cumplimiento a las providencias  por parte de los Secretarios de Despacho</t>
  </si>
  <si>
    <t>8) Incumplimiento a providencias por parte de los Secretarios de Despacho y Directores según sus competencias</t>
  </si>
  <si>
    <t xml:space="preserve">9) Incumplimiento de los actos administrativos (resoluciones, memorandos, oficios, circulares entre otros) establecidos por la oficina juridica, por parte de las dependencias adscritas  la Administración Central Municipal </t>
  </si>
  <si>
    <t>10) Falta de aplicación por parte de las Secretarías ejecutoras de las directrices y políticas del proceso de Gestión jurídica</t>
  </si>
  <si>
    <t xml:space="preserve">11) Incumplimiento a los criterios definidos para la selección de los abogados externos que garantice su idoneidad y experiencia para la defensa de los interes públicos </t>
  </si>
  <si>
    <t xml:space="preserve">12)Sistemas de Información no integrados -Softcon- que puede generar la pérdida o inconsistencia de la información registrada en la plataforma. </t>
  </si>
  <si>
    <t xml:space="preserve">13) Indebida defensa y/o desprovistas de pruebas para el litigio judicial    </t>
  </si>
  <si>
    <t>1) La Administración cuenta con acto administrativo, donde se delega a los Secretarios de Despacho la representación legal del Municipio de Ibagué para el cumplimiento de las ordenes impartidas en las providencias de la Administración de Justicia conforme sus competencias</t>
  </si>
  <si>
    <t>2) La Administración Central Municipal cuenta con un Comité de Conciliación, conformado por funcionarios de nivel directivo, sesiona como mínimo dos (2) veces al mes o cada vez que se requiere y un reglamento con normatividad concreta que regula el comportamiento de los miembros. Además, se constituye en una instancia administrativa que deberá actuar como sede de estudio, análisis y formulación de políticas sobre defensa de los intereses litigiosos de la entidad</t>
  </si>
  <si>
    <t>3) La entidad territorial cuenta con una Política de Prevención del Daño Antijurídico y el Reglamento Interno del Comité de Conciliación</t>
  </si>
  <si>
    <t>4) La Oficina Jurídica cuenta con alarmas en el sistema de información litigiosa propio de la Administración Municipal -Sistema de Control de Procesos Judiciales -SOFTCON, donde son registradas todas demandas y solicitudes de conciliaciones prejudiciales en contra de la entidad.</t>
  </si>
  <si>
    <t xml:space="preserve">5) Se cuenta con fichas técnicas creadas para estudio en los Comités de conciliación </t>
  </si>
  <si>
    <t xml:space="preserve">6) La Administración Municipal cuenta con alertas en la Plataforma Integrada de Sistemas de Alcaldía Municipal con alertas -módulo de Gestión Documental y módulo de Presupuesto -PISAMI </t>
  </si>
  <si>
    <t xml:space="preserve">7)  La Oficina Jurídica cuenta con participación en  Comité de Coordinación de Control Interno, Comité Interinstitucional de Gestión y Desempeño, Consejos Directivos
</t>
  </si>
  <si>
    <t xml:space="preserve">8) La oficina jurídica cuenta con un formato de evaluación de la Gestión Procesal de los profesionales, abogados, adscritos a la dependencia, ya sea por relación legal y reglamentaria o por contrato, que ejercen la representación Judicial del Municipio adscritos a la oficina jurídica </t>
  </si>
  <si>
    <t>9)  La Oficina Jurídica realiza con los apoderados Comités Jurídicos de estudio y Mesas de Trabajo con dependencias ejecutoras</t>
  </si>
  <si>
    <t xml:space="preserve">10) Manual de funciones actualizado -autonomía para  desarrollar las funcionesy competencias asignadas a la Oficina Jurídica </t>
  </si>
  <si>
    <t>11) Contamos con la Matriz de Programa de Capacitación Institucional -PIC, actualización en oralidad, normatividad y en temas transversales, dirigidas a los servidores públicos que permiten el mejoramiento del desempeño laboral  e institucional</t>
  </si>
  <si>
    <t>12) Conocimiento de la entidad, caracterizaciones de los procesos, procedimientos, mapas de riesgos, caracterización del ciudadano, indicadores</t>
  </si>
  <si>
    <t>13) Soporte técnico y de desarrolladores de programación de softwares por parte de la Dirección del Grupo de Informática</t>
  </si>
  <si>
    <t xml:space="preserve">14) Reorganización administrativa y de funciones de la administración central </t>
  </si>
  <si>
    <t>15) La oficina jurídica cuenta con criterios para la selección de los abogados externos que garanticen su idoneidad y experiencia para la defensa de los intereses públicos</t>
  </si>
  <si>
    <t xml:space="preserve">1) Cambios de Gobierno (Estilos de Dirección) </t>
  </si>
  <si>
    <t xml:space="preserve">2) Acceso de consulta al Sistema de información de la Rama Judicial -Siglo XXI, facilitando la consulta a procesos judiciales </t>
  </si>
  <si>
    <t>3) Acceso a páginas web de entidades reguladoras ANDJE, DAFP, normas y disposiciones que regulan el Código de Procedimiento Administrativo y de lo Contencioso Administrativo, Procedimiento Civil, líneas jurisprudenciales, entre otras</t>
  </si>
  <si>
    <t xml:space="preserve">4) Constante normatividad vigente aplicada a nivel nacional, departamental y territorial </t>
  </si>
  <si>
    <t xml:space="preserve">5) El Departamento Administrativo de la Función Pública -DAFP genero una herramienta para la Gestión sistemática y transparente que nos permite dirigir y evaluar el desempeño institucional - Autodiagnóstico Defensa Jurídica, en términos de calidad y satisfacción social en la prestación de servicios -MIPG y de rendición FURAG </t>
  </si>
  <si>
    <t xml:space="preserve">6) Oferta de profesionales especializados con experiencia para suplir las necesidades de la repesentación judicial  </t>
  </si>
  <si>
    <t xml:space="preserve">7) Constante innovación tecnológica </t>
  </si>
  <si>
    <t>8) Se cuenta con la definición de los criterios para la selección de los abogados externos que garanticen su idoneidad y experiencia para la defensa de los intereses públicos</t>
  </si>
  <si>
    <t>10) Oferta de jornadas de actualización, seminarios, diplomados de normatividad vigente a nivel nacional, departamental y territorial</t>
  </si>
  <si>
    <r>
      <t xml:space="preserve">D9 O1,4,5 </t>
    </r>
    <r>
      <rPr>
        <sz val="10"/>
        <rFont val="Arial"/>
        <family val="2"/>
      </rPr>
      <t>Aplicar los lineamientos de la Política de Prevención del Daño Antijurídico, de actos administrativos, directrices, procedimientos, circulares  establecidas y de la normatividad vigente al interior de la Administración Central Municipal</t>
    </r>
  </si>
  <si>
    <r>
      <t>D1 O 1,3</t>
    </r>
    <r>
      <rPr>
        <sz val="10"/>
        <rFont val="Arial"/>
        <family val="2"/>
      </rPr>
      <t xml:space="preserve"> La oficina jurídica por medio de su jefe de ofina realiza comites, reuniónes, talleres con el proposito de establecer unos lineamientos que unifiquen los críterios para los diferentes procesos.</t>
    </r>
  </si>
  <si>
    <r>
      <t xml:space="preserve">D 6,7,3,9 O 1,3,4,6 </t>
    </r>
    <r>
      <rPr>
        <sz val="11"/>
        <color theme="1"/>
        <rFont val="Arial"/>
        <family val="2"/>
      </rPr>
      <t>Solicitar mediante memorandos la gestión oportuna a la asistencia a las audienciasde los Secretarios de Despachos con el fin de coadyuvar a los apoderados en la defensa judicial</t>
    </r>
  </si>
  <si>
    <r>
      <t xml:space="preserve">D 8, 9,10 O3,4,5 </t>
    </r>
    <r>
      <rPr>
        <sz val="11"/>
        <color theme="1"/>
        <rFont val="Arial"/>
        <family val="2"/>
      </rPr>
      <t>Aplicar el autodiagóstico Defensa Jurídica al interior de la Oficina Jurídica para evaluar el desempeño de la Oficina Jurídica -MIPG -Modelo Integrado de Planeación y Gestión y el FURAG</t>
    </r>
  </si>
  <si>
    <t>D7 O4.6 Que el Jefe  de la Oficina Juridica, medainte memorando,  exhorte a el cumplimiento a los servidores publicos, que tengan a su cargo  las actividades especificas de cumplimiento de fallos en contra y en los cuales se genere compromisos para contribuir al cumplimiento del fallo</t>
  </si>
  <si>
    <t xml:space="preserve">D3  O4,6 EL JEFE DE OFICINA JURIDICA REQUIERA mediante memorando Cuando se evidencie la no entrega de informes requerida  para el cumplimiento a las providencias condenatorias de procesos judiciales por  parte de  los Secretarios de Despacho, Directores de Grupo o dependencias ejecutoras,    </t>
  </si>
  <si>
    <t>D1 O4,6 el Jefe de Oficina Juridica una vez cada tres meses convoca a comités jurídicos y/o mesas de trabajo de los  temas que involucren las actuaciones e la Oficina Juridica.</t>
  </si>
  <si>
    <t>D11 O6,8 el Jefe de oficina juridica  emita cada vez que se requiera certificacion de idoneidad, en la que se acredite la experiencia profesional para desempeñar las labores propias del cargo</t>
  </si>
  <si>
    <t>D2 O6  el Jefe de oficina juridica, solicita mediante memorando a la Scretaria Administrativa - Direccion de Talento Humano, de acuerdo a la necesidad del servicio la contratacion de personal idoneo para la defensa del Municipio</t>
  </si>
  <si>
    <r>
      <rPr>
        <b/>
        <sz val="11"/>
        <color theme="1"/>
        <rFont val="Arial"/>
        <family val="2"/>
      </rPr>
      <t xml:space="preserve">F1 O3,4,10 </t>
    </r>
    <r>
      <rPr>
        <sz val="11"/>
        <color theme="1"/>
        <rFont val="Arial"/>
        <family val="2"/>
      </rPr>
      <t>Fijar directrices institucionales para la aplicación de los mecanismos de arreglo directo, tales como la transacción y la conciliación, sin perjuicio de su estudio y decisión en cada caso concreto</t>
    </r>
  </si>
  <si>
    <r>
      <rPr>
        <b/>
        <sz val="11"/>
        <color theme="1"/>
        <rFont val="Arial"/>
        <family val="2"/>
      </rPr>
      <t>F2</t>
    </r>
    <r>
      <rPr>
        <b/>
        <sz val="9"/>
        <color theme="1"/>
        <rFont val="Arial"/>
        <family val="2"/>
      </rPr>
      <t xml:space="preserve"> </t>
    </r>
    <r>
      <rPr>
        <b/>
        <sz val="11"/>
        <color theme="1"/>
        <rFont val="Arial"/>
        <family val="2"/>
      </rPr>
      <t>O1,6</t>
    </r>
    <r>
      <rPr>
        <sz val="11"/>
        <color theme="1"/>
        <rFont val="Arial"/>
        <family val="2"/>
      </rPr>
      <t xml:space="preserve"> Asesorar y acompañar al nivel directivo desde el Comité de Conciliación, Comités Jurídicos y Mesas de Trabajo.</t>
    </r>
  </si>
  <si>
    <r>
      <rPr>
        <b/>
        <sz val="11"/>
        <color theme="1"/>
        <rFont val="Arial"/>
        <family val="2"/>
      </rPr>
      <t xml:space="preserve">F3,4  O3,4,6 </t>
    </r>
    <r>
      <rPr>
        <sz val="11"/>
        <color theme="1"/>
        <rFont val="Arial"/>
        <family val="2"/>
      </rPr>
      <t>Formular y ejecutar estrategias para la prevención del daño antijurídico</t>
    </r>
  </si>
  <si>
    <r>
      <rPr>
        <b/>
        <sz val="11"/>
        <color theme="1"/>
        <rFont val="Arial"/>
        <family val="2"/>
      </rPr>
      <t xml:space="preserve">F2,3 O3,4,6,10 </t>
    </r>
    <r>
      <rPr>
        <sz val="11"/>
        <color theme="1"/>
        <rFont val="Arial"/>
        <family val="2"/>
      </rPr>
      <t>Revisa por lo menos una vez al año el reglamento del Comité de Conciliación y la Polìtica de Prevención del Daño Antijurídico</t>
    </r>
  </si>
  <si>
    <r>
      <rPr>
        <b/>
        <sz val="11"/>
        <color theme="1"/>
        <rFont val="Arial"/>
        <family val="2"/>
      </rPr>
      <t>F2 O6</t>
    </r>
    <r>
      <rPr>
        <sz val="11"/>
        <color theme="1"/>
        <rFont val="Arial"/>
        <family val="2"/>
      </rPr>
      <t xml:space="preserve"> El Comite de Conciliación definió los criterios para la selección de abogados externos para la defensa judicial que garanticen su idoneidad para la defender los intereses públicos y realizar seguimiento sobre los procesos a ellos encomendados</t>
    </r>
  </si>
  <si>
    <r>
      <rPr>
        <b/>
        <sz val="11"/>
        <color theme="1"/>
        <rFont val="Arial"/>
        <family val="2"/>
      </rPr>
      <t>F12 O6,8</t>
    </r>
    <r>
      <rPr>
        <sz val="11"/>
        <color theme="1"/>
        <rFont val="Arial"/>
        <family val="2"/>
      </rPr>
      <t xml:space="preserve">  El Comité de Conciliación efectuará a traves de los supervisores seguimientos permanente a la gestión del apoderado externo sobre los procesos que se le hayan asignado</t>
    </r>
  </si>
  <si>
    <r>
      <rPr>
        <b/>
        <sz val="11"/>
        <color theme="1"/>
        <rFont val="Arial"/>
        <family val="2"/>
      </rPr>
      <t>F11 O6,9,10</t>
    </r>
    <r>
      <rPr>
        <sz val="11"/>
        <color theme="1"/>
        <rFont val="Arial"/>
        <family val="2"/>
      </rPr>
      <t xml:space="preserve"> Solicitar al Grupo de Gestión de Talento Humano capacitar a los abogados, especialmente en lo que se refiere a las competencias de actuación en los procesos orales y en los nuevos cambios normativos y otras temáticas requeridas   </t>
    </r>
  </si>
  <si>
    <r>
      <t xml:space="preserve">F5,8, 14,15 O6,9 </t>
    </r>
    <r>
      <rPr>
        <sz val="11"/>
        <color theme="1"/>
        <rFont val="Arial"/>
        <family val="2"/>
      </rPr>
      <t xml:space="preserve">Aplicar los criterios de evaluación de la Gestión Procesal de los Abogados que ejercen la representación Judicial del Municipio adscritos a la oficina jurídica </t>
    </r>
  </si>
  <si>
    <r>
      <rPr>
        <b/>
        <sz val="11"/>
        <color theme="1"/>
        <rFont val="Arial"/>
        <family val="2"/>
      </rPr>
      <t xml:space="preserve">F2,3 O5 </t>
    </r>
    <r>
      <rPr>
        <sz val="11"/>
        <color theme="1"/>
        <rFont val="Arial"/>
        <family val="2"/>
      </rPr>
      <t>El comité de conciliación mida la eficiencia de la gestión en materia de implementación de la conciliación, la eficacia de la conciliación, el ahorro patrimonial y la efectividad de las decisiones del comité de conciliación</t>
    </r>
  </si>
  <si>
    <r>
      <rPr>
        <b/>
        <sz val="11"/>
        <color theme="1"/>
        <rFont val="Arial"/>
        <family val="2"/>
      </rPr>
      <t>F4,6,11,13,14 O7</t>
    </r>
    <r>
      <rPr>
        <sz val="11"/>
        <color theme="1"/>
        <rFont val="Arial"/>
        <family val="2"/>
      </rPr>
      <t xml:space="preserve"> Mantener actualizado el sistema de control de procesos judiciales -Softcon y Pisami, utilizar y generar las alertas tempranasy alarmas para contestación de demandas, audiencias, alegatos, entre otras</t>
    </r>
  </si>
  <si>
    <r>
      <rPr>
        <b/>
        <sz val="11"/>
        <color theme="1"/>
        <rFont val="Arial"/>
        <family val="2"/>
      </rPr>
      <t xml:space="preserve">F3,10 O3,4 </t>
    </r>
    <r>
      <rPr>
        <sz val="11"/>
        <color theme="1"/>
        <rFont val="Arial"/>
        <family val="2"/>
      </rPr>
      <t>Implementar el plan de acción de su política de prevención del daño antijurídico dentro del año calendario para el cual fue diseñado</t>
    </r>
  </si>
  <si>
    <r>
      <rPr>
        <b/>
        <sz val="11"/>
        <color theme="1"/>
        <rFont val="Arial"/>
        <family val="2"/>
      </rPr>
      <t xml:space="preserve">F4,6 O7 </t>
    </r>
    <r>
      <rPr>
        <sz val="11"/>
        <color theme="1"/>
        <rFont val="Arial"/>
        <family val="2"/>
      </rPr>
      <t>Solicitar soporte técnico a la Dirección de Informática para el manejo de los aplicativos desarrollados por la entidad.</t>
    </r>
  </si>
  <si>
    <r>
      <t xml:space="preserve">F8,11 O6,10 </t>
    </r>
    <r>
      <rPr>
        <sz val="11"/>
        <color theme="1"/>
        <rFont val="Arial"/>
        <family val="2"/>
      </rPr>
      <t xml:space="preserve">Aplicación de la auto evaluación de gestión procesal de los profesionales, abogados, adscritos a la dependencia, ya sea por relación legal y reglamentaria o por contrato, con base a esta calificación solicitar los proyectos de aprendizaje que se requieren en normatividad vigente aplicada a nivel nacional, departamental y territorial. </t>
    </r>
  </si>
  <si>
    <r>
      <t xml:space="preserve">F15 O6 </t>
    </r>
    <r>
      <rPr>
        <sz val="11"/>
        <color theme="1"/>
        <rFont val="Arial"/>
        <family val="2"/>
      </rPr>
      <t xml:space="preserve"> - La Jefe Oficina Jurídica y la Jefe de Contratación cumplan con los criterios de selección de abogados externos para la defensa judicial que garanticen su idoneidad y experiencia para la defender los intereses públicos y realizar seguimiento sobre los procesos a ellos encomendados.       </t>
    </r>
  </si>
  <si>
    <r>
      <t xml:space="preserve">F7,14,15 O9  </t>
    </r>
    <r>
      <rPr>
        <sz val="11"/>
        <color theme="1"/>
        <rFont val="Arial"/>
        <family val="2"/>
      </rPr>
      <t>La alta dirección nombre, reemplace o sustituya de manera inmediata el personal de planta por provisión de nuevos cargos de la oficina jurídica</t>
    </r>
  </si>
  <si>
    <r>
      <t xml:space="preserve">F8,15 O6,8  - </t>
    </r>
    <r>
      <rPr>
        <sz val="11"/>
        <color theme="1"/>
        <rFont val="Arial"/>
        <family val="2"/>
      </rPr>
      <t>El Comité de Conciliación efectuará a traves de los supervisores seguimientos permanente a la gestión del apoderado externo sobre los procesos que se le hayan asignado</t>
    </r>
  </si>
  <si>
    <t>1) Desconocimiento y/o no aplicabilidad de la normatividad vigente a nivel nacional, departamental y territorial</t>
  </si>
  <si>
    <t>2) Cambios de gobierno</t>
  </si>
  <si>
    <t>3) Constantes cambios constitucionales y legales, que generan confusiones en la interpretacion</t>
  </si>
  <si>
    <r>
      <rPr>
        <b/>
        <sz val="10"/>
        <rFont val="Arial"/>
        <family val="2"/>
      </rPr>
      <t>D 6,7 A1,2</t>
    </r>
    <r>
      <rPr>
        <sz val="10"/>
        <rFont val="Arial"/>
        <family val="2"/>
      </rPr>
      <t xml:space="preserve"> Solicitar a las administración de turno y al personal de contrato con especialización, con conocimientos y experiencia que aporten al cumplimiento de las actividades de la defensa judicial propias de la Oficina Jurídica</t>
    </r>
  </si>
  <si>
    <r>
      <t xml:space="preserve">D3 A2  </t>
    </r>
    <r>
      <rPr>
        <sz val="11"/>
        <rFont val="Arial"/>
        <family val="2"/>
      </rPr>
      <t>Solicitar mediante circular o memorando la oportunidad en la entrega de informes y/o elementos materiales probatorios que se deban presentar en la actuaciones procesales por parte de las dependencias ejecutoras</t>
    </r>
  </si>
  <si>
    <r>
      <rPr>
        <b/>
        <sz val="10"/>
        <rFont val="Arial"/>
        <family val="2"/>
      </rPr>
      <t>D8 A1</t>
    </r>
    <r>
      <rPr>
        <sz val="10"/>
        <rFont val="Arial"/>
        <family val="2"/>
      </rPr>
      <t xml:space="preserve"> Reportar a la Oficina de Control Disciplinario cuando se materialicen sanciones por incumplimiento a las ordenes judiciales</t>
    </r>
  </si>
  <si>
    <t xml:space="preserve">D9 A1 Convocar en forma extraordinaria Comité Jurídico de estudio para analizar y aplicar medidas inmediatas que dentro de la legalidad, permitan la unificación de criteros normativos aplicables a la Administración Municipal.  </t>
  </si>
  <si>
    <r>
      <rPr>
        <b/>
        <sz val="10"/>
        <rFont val="Arial"/>
        <family val="2"/>
      </rPr>
      <t>F11, 12</t>
    </r>
    <r>
      <rPr>
        <sz val="10"/>
        <rFont val="Arial"/>
        <family val="2"/>
      </rPr>
      <t xml:space="preserve"> </t>
    </r>
    <r>
      <rPr>
        <b/>
        <sz val="10"/>
        <rFont val="Arial"/>
        <family val="2"/>
      </rPr>
      <t xml:space="preserve">A1 </t>
    </r>
    <r>
      <rPr>
        <sz val="10"/>
        <rFont val="Arial"/>
        <family val="2"/>
      </rPr>
      <t>Solicitar capacitación en modificaciones normativas y procedimental vigentes y realizar jornadas internas de actualización.</t>
    </r>
  </si>
  <si>
    <r>
      <rPr>
        <b/>
        <sz val="11"/>
        <rFont val="Arial"/>
        <family val="2"/>
      </rPr>
      <t>F1,4,6,7 A1</t>
    </r>
    <r>
      <rPr>
        <sz val="11"/>
        <rFont val="Arial"/>
        <family val="2"/>
      </rPr>
      <t xml:space="preserve"> Solicitar a los Secretarios de Despacho y Directores de Grupo, la información requerida a las dependencias con suficiente antelación a la fecha de vencimiento </t>
    </r>
  </si>
  <si>
    <t xml:space="preserve">F1,3,10,15 A1,2 Que el Jefe  de la Oficina Juridica, medainte memorando con copia a control interno, proyectado por los asesores de la Oficina,  exhorte a el cumplimiento a los servidores publicos, que tengan a su cargo  las actividades especificas de cumplimiento de fallos en contra y en los cuales se genere compromisos para contribuir al cumplimiento del fallo. </t>
  </si>
  <si>
    <r>
      <rPr>
        <b/>
        <sz val="11"/>
        <rFont val="Arial"/>
        <family val="2"/>
      </rPr>
      <t xml:space="preserve">F5 A1,2 </t>
    </r>
    <r>
      <rPr>
        <sz val="11"/>
        <rFont val="Arial"/>
        <family val="2"/>
      </rPr>
      <t>Los apoderados presenten las fichas técnicas de estudio al Comité de Conciliación para que este pueda determinar la procedencia del llamamiento en garantía, para fines de repetición en los procesos judiciales de responsabilidad patrimonial</t>
    </r>
  </si>
  <si>
    <r>
      <t>F15 A1</t>
    </r>
    <r>
      <rPr>
        <sz val="11"/>
        <rFont val="Arial"/>
        <family val="2"/>
      </rPr>
      <t xml:space="preserve"> Inducción y reinducción del manual de funciones y competencias laborales para los servidores públicos de la administración central</t>
    </r>
  </si>
  <si>
    <t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t>
  </si>
  <si>
    <t xml:space="preserve">D7 O4.6 Que el Jefe  de la Oficina Juridica, medainte memorando,  exhorte a el cumplimiento a los servidores publicos, que tengan a su cargo  las actividades especificas de cumplimiento de fallos en contra y en los cuales se genere compromisos para contribuir al cumplimiento del fallo                                                                                      </t>
  </si>
  <si>
    <t xml:space="preserve">El JEFE DE OFICINA JURIDICA REQUIERA mediante memorando Cuando se evidencie la no entrega de informes requerida  para el cumplimiento a las providencias condenatorias de procesos judiciales por  parte de  los Secretarios de Despacho, Directores de Grupo o dependencias ejecutoras. </t>
  </si>
  <si>
    <t>F1,7 A1 La jefe de la Oficina Jurídica lleva al Comité de Coordinación de Control Interno los fallos vencidos, con el propósito que sea conocido por la alta Dirección y por el Señor Alcalde y así tomar las decisiones necesarias</t>
  </si>
  <si>
    <r>
      <rPr>
        <b/>
        <sz val="11"/>
        <rFont val="Arial"/>
        <family val="2"/>
      </rPr>
      <t>F1,10 A1,2</t>
    </r>
    <r>
      <rPr>
        <sz val="11"/>
        <rFont val="Arial"/>
        <family val="2"/>
      </rPr>
      <t xml:space="preserve">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t>
    </r>
  </si>
  <si>
    <t>Cuando un apoderado omite cumplir con sus funciones en el ejercicio de la defensa judicial para beneficiarse a el mismo o a un tercero</t>
  </si>
  <si>
    <t>En cualquiera de las etapas del proceso judicial</t>
  </si>
  <si>
    <t>sanciones disciplinarias, penales, administrativas</t>
  </si>
  <si>
    <t>Posibilidad de omitir, retardar, negar o rehusarse a realizar actos propios que le corresponden de las funciones de servidor público y/o de apoderado para beneficio propio o de un tercero en las acciones legales</t>
  </si>
  <si>
    <t>perdida de recursos</t>
  </si>
  <si>
    <t>Perdida de imagen institucional</t>
  </si>
  <si>
    <t>CORRUPCION</t>
  </si>
  <si>
    <t xml:space="preserve">la combinacion de factores como la 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y el no proyectar la adopción de las providencias por parte de los apoderados que ejercen la representación judicial y legal del municipi, puede ocasionar la Posibilidad de omitir, retardar, negar o rehusarse a realizar actos propios que le corresponden de las funciones de servidor público y/o de apoderado para beneficio propio o de un tercero en las acciones legales, teniendo como potenciales consecuancias sanciones disciplinarias, penales y administrativas, perdida de recursos y perdida e imagen institucional. </t>
  </si>
  <si>
    <t xml:space="preserve">1. El Jefe de Oficina Juridica  2. periodicamente 3. Requerir  a los  secretarios de despacho para realizar una gestion oportuna y dar  cumplimiento a las ordenes judiciales 4.  memeorandos  y/o circulares 5. conforme a los terminos judiciales y dependiendo la necesida se reitera a las secretarias y/o dependencias  ejecutoras  mediante memorando  el cumplimiento de las ordenes judiciales y se envia via Pisami   6.Dejando como evidencia la correspondencia  enla plataforma </t>
  </si>
  <si>
    <t xml:space="preserve"> 1. El Jefe de Oficina Juridica  2. Periodicamente  3. en caso de ser necesario requerir  a los  secretarios de despacho para que presenten informe de las actividades de las gestiones realizadas para dar  cumplimiento a las ordenes judiciales 4. memeorandos  y/o circulares 5. se envia Memorando reiterativo solicitando  la entrega del informe, recordando  los terminos judiciales.  6. Memorandos, Dejando como evidencia las correspondencia que reposa en PISAMI        </t>
  </si>
  <si>
    <t xml:space="preserve">Memorando y/o Circular </t>
  </si>
  <si>
    <t>Jefe de Oficina</t>
  </si>
  <si>
    <t xml:space="preserve">1  Memorando por mes y/o una circular </t>
  </si>
  <si>
    <t xml:space="preserve">Actos Administrativos </t>
  </si>
  <si>
    <t xml:space="preserve">3 Resoluciones por mes </t>
  </si>
  <si>
    <t xml:space="preserve">Indice de cumplimiento = (Actividades ejecutadas /Actividades programadas)*100.    </t>
  </si>
  <si>
    <t xml:space="preserve">ENERO - FEBRERO </t>
  </si>
  <si>
    <t xml:space="preserve">MARZO - ABRIL </t>
  </si>
  <si>
    <t xml:space="preserve">MAYO - JUNIO </t>
  </si>
  <si>
    <r>
      <t xml:space="preserve">Frente a la presente Actividad, y De acuerdo a lo previsto durante el monitoreo y revisión del Mapa de riesgos de la Oficina Jurídica, se realizo la   siguiente AUTOEVALUCION: para esta actividad de control, y durante el mes de </t>
    </r>
    <r>
      <rPr>
        <b/>
        <sz val="10"/>
        <rFont val="Arial"/>
        <family val="2"/>
      </rPr>
      <t>ENERO</t>
    </r>
    <r>
      <rPr>
        <sz val="10"/>
        <rFont val="Arial"/>
        <family val="2"/>
      </rPr>
      <t xml:space="preserve">: la Oficina Juridica emitio 1 memorando 00001879 del 22 de enero de 2024,dentro de la ACCION POPULAR PROMOVIDA POR ROBINSON MAILER REINA GUZMAN RAD 00309-2023 
Durante </t>
    </r>
    <r>
      <rPr>
        <b/>
        <sz val="10"/>
        <rFont val="Arial"/>
        <family val="2"/>
      </rPr>
      <t>FEBRERO</t>
    </r>
    <r>
      <rPr>
        <sz val="10"/>
        <rFont val="Arial"/>
        <family val="2"/>
      </rPr>
      <t>: mediante los memorandos:
-2024-008166 del 29 de febrero de 2024, DENTRO DE LA ACCION POPULAR RAD 00387-2023 DE LA PERSONERIA MUNICIPAL - BARRIO LA LIBERTAD 
-2024-007922 del 28 de febrero de 2024, REITERACION DE LINEAMIENTOS PARA LOS ASESORES DE LA OFICINA JURIDICA RESPECTO A ASISTENCIA A AUDIENCIAS, PRESENTACION FICHAS ANE EL COMITE DE CONCILIACION,GESTION EN TODOS LOS TRAMITES JUDICALES Y ACTUALIZACION EN LAS PLATAFORMAS DEL MUNICIPIO DE IBAGUE</t>
    </r>
  </si>
  <si>
    <t>Frente a la presente Actividad, y De acuerdo a lo previsto durante el monitoreo y revisión del Mapa de riesgos de la Oficina Jurídica, se realizo la   siguiente AUTOEVALUCION: para esta actividad de control, y durante el mes de MARZO: la Oficina Juridica emitio 1 memorando 2024-010563 del 14 de marzo de 2024 DENTRO DE LA ACCION POPULAR RAD 00204-2007.
Durante el mes de ABRIL, la oficina juridica emitio el memorando 2024-012509 de 03 de abril de 2024, dentro de LA ACCION POPULAR PROMOVIDA POR LUIS ALFREDO OSPINA HERNANDEZ RAD 00430-2019</t>
  </si>
  <si>
    <r>
      <t xml:space="preserve">Frente a la presente Actividad, y De acuerdo a lo previsto durante el monitoreo y revisión del Mapa de riesgos de la Oficina Jurídica, se realizo la   siguiente AUTOEVALUCION: para esta actividad de control: 
</t>
    </r>
    <r>
      <rPr>
        <b/>
        <u/>
        <sz val="10"/>
        <rFont val="Arial"/>
        <family val="2"/>
      </rPr>
      <t>DURANTE EL MES DE MAYO</t>
    </r>
    <r>
      <rPr>
        <sz val="10"/>
        <rFont val="Arial"/>
        <family val="2"/>
      </rPr>
      <t xml:space="preserve">: la Oficina Juridica emitio 1 memorando 2024-020161 del 17 de mayo de 2024- SOLICITUD ASISTENCIA INDELEGABLE SECRETARIO DE GOBIERNO AUDIENCIA PACTO DE CUMPLIMIENTO EL DIA 21 DE MAYO DE 2024 DENTRO DE LA ACCION POPULAR RAD 2023-00226 DE MARIA ALIX CORTES PAEZ.
</t>
    </r>
    <r>
      <rPr>
        <b/>
        <u/>
        <sz val="10"/>
        <rFont val="Arial"/>
        <family val="2"/>
      </rPr>
      <t>DURANTE EL MES DE JUNIO</t>
    </r>
    <r>
      <rPr>
        <sz val="10"/>
        <rFont val="Arial"/>
        <family val="2"/>
      </rPr>
      <t>:  la oficina juridica emitio el memorando 2024-024870 del 14/062024,SOLICITUD DE ASISTENCIA AUDIENCIA DECRETO DE PRUEBAS EL 18 DE JUNIO DE 2024 A LAS 8 Y 30 AM DENTRO DELA ACCION POPULAR DE MARIA ALIX CORTES RAD 00226-2023.</t>
    </r>
  </si>
  <si>
    <r>
      <t xml:space="preserve">Frente a la presente Actividad, y De acuerdo a lo previsto durante el monitoreo y revisión del Mapa de riesgos de la Oficina Jurídica, se, evidencio que para el cumplimiento de esta actividad de control adicional, la oficina Juridica Ha emitido Resoluciones de Adopcion de fallo, durante el mes de </t>
    </r>
    <r>
      <rPr>
        <b/>
        <sz val="10"/>
        <rFont val="Arial"/>
        <family val="2"/>
      </rPr>
      <t xml:space="preserve">ENERO </t>
    </r>
    <r>
      <rPr>
        <sz val="10"/>
        <rFont val="Arial"/>
        <family val="2"/>
      </rPr>
      <t xml:space="preserve">se emitieron 3 resoluciones: 0006, la 0008 y la Res. 0010. 
Dureante el mes de </t>
    </r>
    <r>
      <rPr>
        <b/>
        <sz val="10"/>
        <rFont val="Arial"/>
        <family val="2"/>
      </rPr>
      <t xml:space="preserve">FEBRERO: </t>
    </r>
    <r>
      <rPr>
        <sz val="10"/>
        <rFont val="Arial"/>
        <family val="2"/>
      </rPr>
      <t>Resoluciónes: 0049, 00028 y la Resolucion No. 0034.</t>
    </r>
  </si>
  <si>
    <t>Frente a la presente Actividad, y De acuerdo a lo previsto durante el monitoreo y revisión del Mapa de riesgos de la Oficina Jurídica, se, evidencio que para el cumplimiento de esta actividad de control adicional, la oficina Juridica Ha emitido Resoluciones de Adopcion de fallo, durante el mes de MARZO se emitieron 3 resoluciones: 00083 la 00092 y la Res. 00112
Dureante el mes de ABRIL: Resoluciónes: 00142. la 00154 y la Resoliucion 00160.</t>
  </si>
  <si>
    <t>Frente a la presente Actividad, y De acuerdo a lo previsto durante el monitoreo y revisión del Mapa de riesgos de la Oficina Jurídica, se, evidencio que para el cumplimiento de esta actividad de control adicional, la oficina Juridica Ha emitido Resoluciones de Adopcion de fallo, durante el mes de MAYO se emitieron 3 resoluciones: la 2024-000185 la 2024-000197 y la 2024-000202. 
Dureante el mes de JUNIO: se emitieron 3 Resoluciónes: la 2024-000234, la 2024-000241 y la 2024-000259..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</si>
</sst>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2" x14ac:knownFonts="1">
    <font>
      <sz val="11"/>
      <color theme="1"/>
      <name val="Calibri"/>
      <family val="2"/>
      <scheme val="minor"/>
    </font>
    <font>
      <sz val="11"/>
      <color theme="1"/>
      <name val="Arial"/>
      <family val="2"/>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sz val="11"/>
      <color rgb="FFFF0000"/>
      <name val="Arial"/>
      <family val="2"/>
    </font>
    <font>
      <sz val="9"/>
      <color theme="1"/>
      <name val="Arial"/>
      <family val="2"/>
    </font>
    <font>
      <sz val="8"/>
      <color indexed="8"/>
      <name val="Arial"/>
      <family val="2"/>
    </font>
    <font>
      <sz val="10"/>
      <name val="Arial"/>
      <family val="2"/>
    </font>
    <font>
      <b/>
      <sz val="20"/>
      <color theme="1"/>
      <name val="Arial"/>
      <family val="2"/>
    </font>
    <font>
      <b/>
      <sz val="10"/>
      <name val="Arial"/>
      <family val="2"/>
    </font>
    <font>
      <b/>
      <sz val="16"/>
      <color theme="1"/>
      <name val="Arial"/>
      <family val="2"/>
    </font>
    <font>
      <u/>
      <sz val="11"/>
      <color theme="1"/>
      <name val="Arial"/>
      <family val="2"/>
    </font>
    <font>
      <b/>
      <sz val="11"/>
      <color rgb="FFC00000"/>
      <name val="Arial"/>
      <family val="2"/>
    </font>
    <font>
      <b/>
      <sz val="11"/>
      <name val="Arial"/>
      <family val="2"/>
    </font>
    <font>
      <b/>
      <sz val="11"/>
      <color rgb="FF00B050"/>
      <name val="Arial"/>
      <family val="2"/>
    </font>
    <font>
      <u/>
      <sz val="11"/>
      <name val="Arial"/>
      <family val="2"/>
    </font>
    <font>
      <b/>
      <u/>
      <sz val="11"/>
      <color theme="1"/>
      <name val="Arial"/>
      <family val="2"/>
    </font>
    <font>
      <sz val="14"/>
      <color theme="1"/>
      <name val="Arial"/>
      <family val="2"/>
    </font>
    <font>
      <b/>
      <sz val="22"/>
      <color theme="1"/>
      <name val="Arial"/>
      <family val="2"/>
    </font>
    <font>
      <b/>
      <sz val="26"/>
      <color theme="1"/>
      <name val="Arial"/>
      <family val="2"/>
    </font>
    <font>
      <b/>
      <sz val="26"/>
      <color rgb="FFFF0000"/>
      <name val="Arial"/>
      <family val="2"/>
    </font>
    <font>
      <b/>
      <sz val="26"/>
      <color theme="1"/>
      <name val="Calibri"/>
      <family val="2"/>
      <scheme val="minor"/>
    </font>
    <font>
      <b/>
      <sz val="26"/>
      <color rgb="FFFF0000"/>
      <name val="Calibri"/>
      <family val="2"/>
      <scheme val="minor"/>
    </font>
    <font>
      <b/>
      <sz val="26"/>
      <color rgb="FF00B050"/>
      <name val="Calibri"/>
      <family val="2"/>
      <scheme val="minor"/>
    </font>
    <font>
      <b/>
      <sz val="22"/>
      <color theme="1"/>
      <name val="Calibri"/>
      <family val="2"/>
      <scheme val="minor"/>
    </font>
    <font>
      <sz val="26"/>
      <color theme="1"/>
      <name val="Arial"/>
      <family val="2"/>
    </font>
    <font>
      <sz val="26"/>
      <color rgb="FFFF0000"/>
      <name val="Arial"/>
      <family val="2"/>
    </font>
    <font>
      <sz val="11"/>
      <name val="Arial"/>
      <family val="2"/>
    </font>
    <font>
      <b/>
      <u/>
      <sz val="11"/>
      <color rgb="FFC00000"/>
      <name val="Arial"/>
      <family val="2"/>
    </font>
    <font>
      <sz val="11"/>
      <color rgb="FFC00000"/>
      <name val="Arial"/>
      <family val="2"/>
    </font>
    <font>
      <b/>
      <sz val="9"/>
      <color theme="1"/>
      <name val="Calibri"/>
      <family val="2"/>
      <scheme val="minor"/>
    </font>
    <font>
      <b/>
      <sz val="18"/>
      <color indexed="8"/>
      <name val="Arial"/>
      <family val="2"/>
    </font>
    <font>
      <b/>
      <i/>
      <sz val="10"/>
      <color theme="1"/>
      <name val="Arial"/>
      <family val="2"/>
    </font>
    <font>
      <i/>
      <sz val="11"/>
      <color theme="1"/>
      <name val="Arial"/>
      <family val="2"/>
    </font>
    <font>
      <b/>
      <i/>
      <sz val="11"/>
      <color rgb="FFC00000"/>
      <name val="Arial"/>
      <family val="2"/>
    </font>
    <font>
      <b/>
      <u/>
      <sz val="10"/>
      <name val="Arial"/>
      <family val="2"/>
    </font>
  </fonts>
  <fills count="28">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5" tint="-0.249977111117893"/>
        <bgColor indexed="64"/>
      </patternFill>
    </fill>
    <fill>
      <patternFill patternType="solid">
        <fgColor rgb="FF009999"/>
        <bgColor indexed="64"/>
      </patternFill>
    </fill>
    <fill>
      <patternFill patternType="solid">
        <fgColor theme="8" tint="0.39997558519241921"/>
        <bgColor indexed="64"/>
      </patternFill>
    </fill>
    <fill>
      <patternFill patternType="solid">
        <fgColor rgb="FFA568D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rgb="FFFFD2B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0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indexed="64"/>
      </top>
      <bottom style="thin">
        <color indexed="64"/>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
      <left style="thin">
        <color indexed="64"/>
      </left>
      <right style="thin">
        <color theme="0"/>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theme="0"/>
      </right>
      <top style="medium">
        <color indexed="64"/>
      </top>
      <bottom style="thin">
        <color theme="1"/>
      </bottom>
      <diagonal/>
    </border>
    <border>
      <left style="thin">
        <color theme="0"/>
      </left>
      <right style="thin">
        <color theme="0"/>
      </right>
      <top style="medium">
        <color indexed="64"/>
      </top>
      <bottom style="thin">
        <color theme="1"/>
      </bottom>
      <diagonal/>
    </border>
    <border>
      <left style="thin">
        <color theme="0"/>
      </left>
      <right style="medium">
        <color indexed="64"/>
      </right>
      <top style="medium">
        <color indexed="64"/>
      </top>
      <bottom style="thin">
        <color theme="1"/>
      </bottom>
      <diagonal/>
    </border>
    <border>
      <left style="medium">
        <color indexed="64"/>
      </left>
      <right style="thin">
        <color theme="0"/>
      </right>
      <top style="thin">
        <color theme="1"/>
      </top>
      <bottom style="medium">
        <color indexed="64"/>
      </bottom>
      <diagonal/>
    </border>
    <border>
      <left style="thin">
        <color theme="0"/>
      </left>
      <right style="thin">
        <color theme="0"/>
      </right>
      <top style="thin">
        <color theme="1"/>
      </top>
      <bottom style="medium">
        <color indexed="64"/>
      </bottom>
      <diagonal/>
    </border>
    <border>
      <left style="thin">
        <color theme="0"/>
      </left>
      <right style="medium">
        <color indexed="64"/>
      </right>
      <top style="thin">
        <color theme="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theme="0"/>
      </right>
      <top/>
      <bottom style="medium">
        <color theme="0"/>
      </bottom>
      <diagonal/>
    </border>
  </borders>
  <cellStyleXfs count="1">
    <xf numFmtId="0" fontId="0" fillId="0" borderId="0"/>
  </cellStyleXfs>
  <cellXfs count="968">
    <xf numFmtId="0" fontId="0" fillId="0" borderId="0" xfId="0"/>
    <xf numFmtId="0" fontId="5" fillId="0" borderId="0" xfId="0" applyFont="1"/>
    <xf numFmtId="0" fontId="2" fillId="0" borderId="0" xfId="0" applyFont="1" applyAlignment="1">
      <alignment vertical="center" wrapText="1"/>
    </xf>
    <xf numFmtId="0" fontId="4" fillId="0" borderId="1" xfId="0" applyFont="1" applyBorder="1" applyAlignment="1">
      <alignment vertical="center" wrapText="1"/>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6"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7" fillId="0" borderId="0" xfId="0" applyFont="1" applyAlignment="1">
      <alignment wrapText="1"/>
    </xf>
    <xf numFmtId="0" fontId="0" fillId="0" borderId="11" xfId="0" applyBorder="1"/>
    <xf numFmtId="0" fontId="0" fillId="0" borderId="12" xfId="0" applyBorder="1"/>
    <xf numFmtId="0" fontId="5" fillId="5" borderId="5" xfId="0" applyFont="1" applyFill="1" applyBorder="1" applyAlignment="1">
      <alignment horizontal="center"/>
    </xf>
    <xf numFmtId="0" fontId="8" fillId="5" borderId="10" xfId="0" applyFont="1" applyFill="1" applyBorder="1" applyAlignment="1">
      <alignment horizontal="center" vertical="center"/>
    </xf>
    <xf numFmtId="0" fontId="8" fillId="5" borderId="13" xfId="0" applyFont="1" applyFill="1" applyBorder="1" applyAlignment="1">
      <alignment horizontal="center" vertical="center"/>
    </xf>
    <xf numFmtId="0" fontId="0" fillId="3" borderId="41" xfId="0" applyFill="1" applyBorder="1"/>
    <xf numFmtId="0" fontId="10" fillId="3" borderId="22" xfId="0" applyFont="1" applyFill="1" applyBorder="1" applyAlignment="1">
      <alignment horizontal="center" vertical="center"/>
    </xf>
    <xf numFmtId="0" fontId="0" fillId="3" borderId="40" xfId="0" applyFill="1" applyBorder="1"/>
    <xf numFmtId="0" fontId="8" fillId="5" borderId="25" xfId="0" applyFont="1" applyFill="1" applyBorder="1" applyAlignment="1">
      <alignment horizontal="center" vertical="center"/>
    </xf>
    <xf numFmtId="0" fontId="8" fillId="5" borderId="10" xfId="0" applyFont="1" applyFill="1" applyBorder="1" applyAlignment="1">
      <alignment horizontal="center" vertical="center" wrapText="1"/>
    </xf>
    <xf numFmtId="0" fontId="14" fillId="0" borderId="0" xfId="0" applyFont="1"/>
    <xf numFmtId="0" fontId="7" fillId="0" borderId="0" xfId="0" applyFont="1"/>
    <xf numFmtId="0" fontId="14" fillId="0" borderId="0" xfId="0" applyFont="1" applyAlignment="1">
      <alignment horizontal="center" vertical="center"/>
    </xf>
    <xf numFmtId="0" fontId="5" fillId="0" borderId="1" xfId="0" applyFont="1" applyBorder="1" applyAlignment="1">
      <alignment vertical="center" wrapText="1"/>
    </xf>
    <xf numFmtId="0" fontId="5" fillId="0" borderId="7" xfId="0" applyFont="1" applyBorder="1" applyAlignment="1">
      <alignment vertical="center" wrapText="1"/>
    </xf>
    <xf numFmtId="0" fontId="5" fillId="0" borderId="5" xfId="0" applyFont="1" applyBorder="1" applyAlignment="1">
      <alignment vertical="center" wrapText="1"/>
    </xf>
    <xf numFmtId="0" fontId="7" fillId="0" borderId="7" xfId="0" applyFont="1" applyBorder="1" applyAlignment="1">
      <alignment vertical="center" wrapText="1"/>
    </xf>
    <xf numFmtId="0" fontId="7" fillId="0" borderId="1" xfId="0" applyFont="1" applyBorder="1" applyAlignment="1">
      <alignment vertical="center" wrapText="1"/>
    </xf>
    <xf numFmtId="0" fontId="5" fillId="0" borderId="0" xfId="0" applyFont="1" applyAlignment="1">
      <alignment horizontal="center"/>
    </xf>
    <xf numFmtId="0" fontId="8" fillId="5" borderId="10" xfId="0" applyFont="1" applyFill="1" applyBorder="1" applyAlignment="1">
      <alignment vertical="center"/>
    </xf>
    <xf numFmtId="0" fontId="0" fillId="0" borderId="5" xfId="0" applyBorder="1"/>
    <xf numFmtId="0" fontId="0" fillId="0" borderId="6" xfId="0" applyBorder="1"/>
    <xf numFmtId="0" fontId="12" fillId="0" borderId="0" xfId="0" applyFont="1"/>
    <xf numFmtId="0" fontId="0" fillId="0" borderId="0" xfId="0" applyAlignment="1">
      <alignment wrapText="1"/>
    </xf>
    <xf numFmtId="0" fontId="0" fillId="4" borderId="1" xfId="0" applyFill="1" applyBorder="1"/>
    <xf numFmtId="0" fontId="0" fillId="0" borderId="0" xfId="0" applyAlignment="1">
      <alignment vertical="center" wrapText="1"/>
    </xf>
    <xf numFmtId="0" fontId="10" fillId="0" borderId="0" xfId="0" applyFont="1" applyAlignment="1">
      <alignment horizontal="center" vertical="center" wrapText="1"/>
    </xf>
    <xf numFmtId="0" fontId="0" fillId="0" borderId="0" xfId="0" applyProtection="1">
      <protection locked="0"/>
    </xf>
    <xf numFmtId="164" fontId="0" fillId="0" borderId="0" xfId="0" applyNumberFormat="1" applyProtection="1">
      <protection locked="0"/>
    </xf>
    <xf numFmtId="0" fontId="0" fillId="4" borderId="0" xfId="0" applyFill="1"/>
    <xf numFmtId="0" fontId="0" fillId="0" borderId="0" xfId="0" applyAlignment="1">
      <alignment vertical="center"/>
    </xf>
    <xf numFmtId="0" fontId="5" fillId="0" borderId="17" xfId="0" applyFont="1" applyBorder="1" applyAlignment="1">
      <alignment horizontal="left" vertical="center" wrapText="1"/>
    </xf>
    <xf numFmtId="0" fontId="0" fillId="4" borderId="0" xfId="0" applyFill="1" applyAlignment="1">
      <alignment vertical="center"/>
    </xf>
    <xf numFmtId="0" fontId="14" fillId="0" borderId="0" xfId="0" applyFont="1" applyAlignment="1">
      <alignment wrapText="1"/>
    </xf>
    <xf numFmtId="0" fontId="14" fillId="0" borderId="0" xfId="0" applyFont="1" applyAlignment="1">
      <alignment vertical="top" wrapText="1"/>
    </xf>
    <xf numFmtId="0" fontId="14" fillId="14" borderId="0" xfId="0" applyFont="1" applyFill="1"/>
    <xf numFmtId="0" fontId="5" fillId="0" borderId="36" xfId="0" applyFont="1" applyBorder="1" applyAlignment="1">
      <alignment horizontal="left" vertical="center" wrapText="1"/>
    </xf>
    <xf numFmtId="0" fontId="6" fillId="13" borderId="5" xfId="0" applyFont="1" applyFill="1" applyBorder="1" applyAlignment="1">
      <alignment horizontal="center" vertical="center"/>
    </xf>
    <xf numFmtId="0" fontId="6" fillId="12" borderId="5" xfId="0" applyFont="1" applyFill="1" applyBorder="1" applyAlignment="1">
      <alignment horizontal="center" vertical="center" wrapText="1"/>
    </xf>
    <xf numFmtId="0" fontId="6" fillId="0" borderId="19" xfId="0" applyFont="1" applyBorder="1" applyAlignment="1">
      <alignment vertical="center"/>
    </xf>
    <xf numFmtId="0" fontId="6" fillId="0" borderId="0" xfId="0" applyFont="1" applyAlignment="1">
      <alignment vertical="center"/>
    </xf>
    <xf numFmtId="0" fontId="5"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5" fillId="5" borderId="5" xfId="0" applyFont="1" applyFill="1" applyBorder="1" applyAlignment="1">
      <alignment horizontal="center" wrapText="1"/>
    </xf>
    <xf numFmtId="0" fontId="5" fillId="5" borderId="6" xfId="0" applyFont="1" applyFill="1" applyBorder="1" applyAlignment="1">
      <alignment horizontal="center"/>
    </xf>
    <xf numFmtId="0" fontId="5" fillId="0" borderId="41" xfId="0" applyFont="1" applyBorder="1"/>
    <xf numFmtId="0" fontId="0" fillId="0" borderId="0" xfId="0" applyAlignment="1">
      <alignment horizontal="center" vertical="center" wrapText="1"/>
    </xf>
    <xf numFmtId="0" fontId="15" fillId="5" borderId="10" xfId="0" applyFont="1" applyFill="1" applyBorder="1" applyAlignment="1">
      <alignment horizontal="center" vertical="center" wrapText="1"/>
    </xf>
    <xf numFmtId="0" fontId="15" fillId="5" borderId="10" xfId="0" applyFont="1" applyFill="1" applyBorder="1" applyAlignment="1">
      <alignment horizontal="center" vertical="center"/>
    </xf>
    <xf numFmtId="0" fontId="15" fillId="5" borderId="13" xfId="0" applyFont="1" applyFill="1" applyBorder="1" applyAlignment="1">
      <alignment horizontal="center" vertical="center"/>
    </xf>
    <xf numFmtId="0" fontId="2" fillId="0" borderId="0" xfId="0" applyFont="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pplyProtection="1">
      <alignment horizontal="center" vertical="center"/>
      <protection locked="0"/>
    </xf>
    <xf numFmtId="0" fontId="0" fillId="0" borderId="0" xfId="0" applyAlignment="1" applyProtection="1">
      <alignment horizontal="center"/>
      <protection locked="0"/>
    </xf>
    <xf numFmtId="0" fontId="23" fillId="3" borderId="0" xfId="0" applyFont="1" applyFill="1" applyAlignment="1">
      <alignment horizontal="left"/>
    </xf>
    <xf numFmtId="0" fontId="5" fillId="0" borderId="28" xfId="0" applyFont="1" applyBorder="1" applyAlignment="1" applyProtection="1">
      <alignment horizontal="center" vertical="center"/>
      <protection locked="0"/>
    </xf>
    <xf numFmtId="0" fontId="15" fillId="15" borderId="28" xfId="0" applyFont="1" applyFill="1" applyBorder="1" applyAlignment="1" applyProtection="1">
      <alignment horizontal="center" vertical="center" wrapText="1"/>
      <protection locked="0"/>
    </xf>
    <xf numFmtId="0" fontId="19" fillId="15" borderId="28" xfId="0" applyFont="1" applyFill="1" applyBorder="1" applyAlignment="1" applyProtection="1">
      <alignment horizontal="center" vertical="center" wrapText="1"/>
      <protection locked="0"/>
    </xf>
    <xf numFmtId="0" fontId="5" fillId="0" borderId="22" xfId="0" applyFont="1" applyBorder="1"/>
    <xf numFmtId="0" fontId="9" fillId="0" borderId="0" xfId="0" applyFont="1"/>
    <xf numFmtId="1" fontId="6" fillId="15" borderId="11" xfId="0" applyNumberFormat="1" applyFont="1" applyFill="1" applyBorder="1" applyAlignment="1" applyProtection="1">
      <alignment horizontal="center" vertical="center" wrapText="1"/>
      <protection locked="0"/>
    </xf>
    <xf numFmtId="165" fontId="5" fillId="0" borderId="0" xfId="0" applyNumberFormat="1" applyFont="1"/>
    <xf numFmtId="1" fontId="5" fillId="0" borderId="0" xfId="0" applyNumberFormat="1" applyFont="1"/>
    <xf numFmtId="0" fontId="7" fillId="0" borderId="3" xfId="0" applyFont="1" applyBorder="1" applyAlignment="1">
      <alignment horizontal="center" vertical="center"/>
    </xf>
    <xf numFmtId="0" fontId="6" fillId="14" borderId="1" xfId="0" applyFont="1" applyFill="1" applyBorder="1"/>
    <xf numFmtId="0" fontId="5" fillId="3" borderId="39" xfId="0" applyFont="1" applyFill="1" applyBorder="1"/>
    <xf numFmtId="0" fontId="5" fillId="3" borderId="40" xfId="0" applyFont="1" applyFill="1" applyBorder="1"/>
    <xf numFmtId="0" fontId="5" fillId="3" borderId="41" xfId="0" applyFont="1" applyFill="1" applyBorder="1"/>
    <xf numFmtId="0" fontId="5" fillId="3" borderId="24" xfId="0" applyFont="1" applyFill="1" applyBorder="1"/>
    <xf numFmtId="0" fontId="5" fillId="3" borderId="0" xfId="0" applyFont="1" applyFill="1"/>
    <xf numFmtId="0" fontId="15" fillId="5" borderId="25" xfId="0" applyFont="1" applyFill="1" applyBorder="1" applyAlignment="1">
      <alignment horizontal="center" vertical="center" wrapText="1"/>
    </xf>
    <xf numFmtId="0" fontId="15" fillId="0" borderId="0" xfId="0" applyFont="1" applyAlignment="1">
      <alignment horizontal="center"/>
    </xf>
    <xf numFmtId="0" fontId="15" fillId="16" borderId="2" xfId="0" applyFont="1" applyFill="1" applyBorder="1" applyAlignment="1">
      <alignment horizontal="left" vertical="center"/>
    </xf>
    <xf numFmtId="0" fontId="5" fillId="5" borderId="30" xfId="0" applyFont="1" applyFill="1" applyBorder="1" applyAlignment="1">
      <alignment vertical="center"/>
    </xf>
    <xf numFmtId="0" fontId="5" fillId="5" borderId="65" xfId="0" applyFont="1" applyFill="1" applyBorder="1" applyAlignment="1">
      <alignment horizontal="center" vertical="center" wrapText="1"/>
    </xf>
    <xf numFmtId="0" fontId="5" fillId="5" borderId="65"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9" xfId="0" applyFont="1" applyFill="1" applyBorder="1" applyAlignment="1">
      <alignment horizontal="center" vertical="center" wrapText="1"/>
    </xf>
    <xf numFmtId="0" fontId="8" fillId="5" borderId="26" xfId="0" applyFont="1" applyFill="1" applyBorder="1" applyAlignment="1">
      <alignment horizontal="center" vertical="center"/>
    </xf>
    <xf numFmtId="0" fontId="8" fillId="5" borderId="43" xfId="0" applyFont="1" applyFill="1" applyBorder="1" applyAlignment="1">
      <alignment horizontal="center" vertical="center"/>
    </xf>
    <xf numFmtId="0" fontId="6" fillId="15" borderId="3" xfId="0" applyFont="1" applyFill="1" applyBorder="1" applyAlignment="1">
      <alignment horizontal="center" vertical="center"/>
    </xf>
    <xf numFmtId="0" fontId="7" fillId="0" borderId="6" xfId="0" applyFont="1" applyBorder="1" applyAlignment="1">
      <alignment horizontal="center" vertical="center"/>
    </xf>
    <xf numFmtId="0" fontId="8" fillId="15" borderId="5" xfId="0" applyFont="1" applyFill="1" applyBorder="1" applyAlignment="1">
      <alignment horizontal="center"/>
    </xf>
    <xf numFmtId="0" fontId="8" fillId="15" borderId="5" xfId="0" applyFont="1" applyFill="1" applyBorder="1"/>
    <xf numFmtId="0" fontId="2" fillId="16" borderId="81" xfId="0" applyFont="1" applyFill="1" applyBorder="1" applyAlignment="1">
      <alignment vertical="center" wrapText="1"/>
    </xf>
    <xf numFmtId="0" fontId="5" fillId="0" borderId="85" xfId="0" applyFont="1" applyBorder="1"/>
    <xf numFmtId="0" fontId="6" fillId="14"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 xfId="0" applyFont="1" applyBorder="1" applyAlignment="1">
      <alignment horizontal="left"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5" xfId="0" applyFont="1" applyBorder="1" applyAlignment="1">
      <alignment horizontal="left" vertical="center"/>
    </xf>
    <xf numFmtId="0" fontId="5" fillId="0" borderId="3" xfId="0" applyFont="1" applyBorder="1" applyAlignment="1">
      <alignment horizontal="left" vertical="center" wrapText="1"/>
    </xf>
    <xf numFmtId="1" fontId="7" fillId="0" borderId="1" xfId="0" applyNumberFormat="1" applyFont="1" applyBorder="1" applyAlignment="1">
      <alignment horizontal="center" vertical="center"/>
    </xf>
    <xf numFmtId="1" fontId="7" fillId="0" borderId="5" xfId="0" applyNumberFormat="1" applyFont="1" applyBorder="1" applyAlignment="1">
      <alignment horizontal="center" vertical="center"/>
    </xf>
    <xf numFmtId="0" fontId="0" fillId="5" borderId="58" xfId="0" applyFill="1" applyBorder="1" applyAlignment="1">
      <alignment horizontal="center" vertical="center" wrapText="1"/>
    </xf>
    <xf numFmtId="0" fontId="5" fillId="13" borderId="66" xfId="0" applyFont="1" applyFill="1" applyBorder="1" applyAlignment="1">
      <alignment vertical="center" wrapText="1"/>
    </xf>
    <xf numFmtId="0" fontId="5" fillId="13" borderId="4" xfId="0" applyFont="1" applyFill="1" applyBorder="1" applyAlignment="1">
      <alignment vertical="center" wrapText="1"/>
    </xf>
    <xf numFmtId="0" fontId="5" fillId="13" borderId="41" xfId="0" applyFont="1" applyFill="1" applyBorder="1"/>
    <xf numFmtId="0" fontId="5" fillId="13" borderId="24" xfId="0" applyFont="1" applyFill="1" applyBorder="1"/>
    <xf numFmtId="0" fontId="5" fillId="13" borderId="55" xfId="0" applyFont="1" applyFill="1" applyBorder="1" applyAlignment="1">
      <alignment vertical="center" wrapText="1"/>
    </xf>
    <xf numFmtId="0" fontId="5" fillId="13" borderId="80" xfId="0" applyFont="1" applyFill="1" applyBorder="1" applyAlignment="1">
      <alignment vertical="center" wrapText="1"/>
    </xf>
    <xf numFmtId="0" fontId="5" fillId="13" borderId="5" xfId="0" applyFont="1" applyFill="1" applyBorder="1" applyAlignment="1">
      <alignment vertical="center" wrapText="1"/>
    </xf>
    <xf numFmtId="0" fontId="5" fillId="13" borderId="47" xfId="0" applyFont="1" applyFill="1" applyBorder="1" applyAlignment="1">
      <alignment vertical="center" wrapText="1"/>
    </xf>
    <xf numFmtId="0" fontId="5" fillId="13" borderId="45" xfId="0" applyFont="1" applyFill="1" applyBorder="1" applyAlignment="1">
      <alignment vertical="center" wrapText="1"/>
    </xf>
    <xf numFmtId="0" fontId="5" fillId="0" borderId="28" xfId="0" applyFont="1" applyBorder="1" applyAlignment="1">
      <alignment horizontal="left" vertical="center" wrapText="1"/>
    </xf>
    <xf numFmtId="0" fontId="5" fillId="0" borderId="28" xfId="0" applyFont="1" applyBorder="1" applyAlignment="1">
      <alignment horizontal="center" vertical="center"/>
    </xf>
    <xf numFmtId="0" fontId="5" fillId="5" borderId="5" xfId="0" applyFont="1" applyFill="1" applyBorder="1" applyAlignment="1">
      <alignment horizontal="center" vertical="center"/>
    </xf>
    <xf numFmtId="0" fontId="5" fillId="5" borderId="5" xfId="0" applyFont="1" applyFill="1" applyBorder="1" applyAlignment="1">
      <alignment horizontal="left" vertical="center" wrapText="1"/>
    </xf>
    <xf numFmtId="0" fontId="5" fillId="0" borderId="7" xfId="0" applyFont="1" applyBorder="1" applyAlignment="1">
      <alignment horizontal="center" vertical="center"/>
    </xf>
    <xf numFmtId="0" fontId="5" fillId="5" borderId="5" xfId="0" applyFont="1" applyFill="1" applyBorder="1" applyAlignment="1">
      <alignment horizontal="center" vertical="center" wrapText="1"/>
    </xf>
    <xf numFmtId="0" fontId="5" fillId="5" borderId="48" xfId="0" applyFont="1" applyFill="1" applyBorder="1" applyAlignment="1">
      <alignment horizontal="center"/>
    </xf>
    <xf numFmtId="0" fontId="5" fillId="13" borderId="5" xfId="0" applyFont="1" applyFill="1" applyBorder="1"/>
    <xf numFmtId="0" fontId="5" fillId="13" borderId="6" xfId="0" applyFont="1" applyFill="1" applyBorder="1"/>
    <xf numFmtId="0" fontId="0" fillId="0" borderId="1" xfId="0" applyBorder="1" applyAlignment="1">
      <alignment horizontal="center" vertical="center" wrapText="1"/>
    </xf>
    <xf numFmtId="0" fontId="21" fillId="0" borderId="1" xfId="0" applyFont="1" applyBorder="1" applyAlignment="1">
      <alignment horizontal="left" vertical="center" wrapText="1"/>
    </xf>
    <xf numFmtId="0" fontId="5" fillId="13" borderId="1" xfId="0" applyFont="1" applyFill="1" applyBorder="1" applyAlignment="1">
      <alignment horizontal="center" vertical="center"/>
    </xf>
    <xf numFmtId="1" fontId="5" fillId="13" borderId="10" xfId="0" applyNumberFormat="1" applyFont="1" applyFill="1" applyBorder="1" applyAlignment="1">
      <alignment horizontal="center" vertical="center"/>
    </xf>
    <xf numFmtId="1" fontId="5" fillId="13" borderId="5" xfId="0" applyNumberFormat="1" applyFont="1" applyFill="1" applyBorder="1" applyAlignment="1">
      <alignment horizontal="center" vertical="center"/>
    </xf>
    <xf numFmtId="0" fontId="5" fillId="0" borderId="0" xfId="0" applyFont="1" applyAlignment="1">
      <alignment horizontal="left" vertical="center" wrapText="1"/>
    </xf>
    <xf numFmtId="0" fontId="0" fillId="3" borderId="24" xfId="0" applyFill="1" applyBorder="1"/>
    <xf numFmtId="0" fontId="3" fillId="16" borderId="88" xfId="0" applyFont="1" applyFill="1" applyBorder="1" applyAlignment="1">
      <alignment vertical="center" wrapText="1"/>
    </xf>
    <xf numFmtId="0" fontId="2" fillId="16" borderId="88" xfId="0" applyFont="1" applyFill="1" applyBorder="1" applyAlignment="1">
      <alignment vertical="center" wrapText="1"/>
    </xf>
    <xf numFmtId="0" fontId="2" fillId="16" borderId="8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22" xfId="0" applyFont="1" applyFill="1" applyBorder="1" applyAlignment="1">
      <alignment horizontal="center" vertical="center" wrapText="1"/>
    </xf>
    <xf numFmtId="0" fontId="3" fillId="16" borderId="88" xfId="0" quotePrefix="1" applyFont="1" applyFill="1" applyBorder="1" applyAlignment="1">
      <alignment vertical="center" wrapText="1"/>
    </xf>
    <xf numFmtId="0" fontId="2" fillId="16" borderId="89" xfId="0" applyFont="1" applyFill="1" applyBorder="1" applyAlignment="1">
      <alignment vertical="center" wrapText="1"/>
    </xf>
    <xf numFmtId="0" fontId="5" fillId="0" borderId="0" xfId="0" applyFont="1" applyAlignment="1">
      <alignment horizontal="center" vertical="top"/>
    </xf>
    <xf numFmtId="0" fontId="6" fillId="0" borderId="0" xfId="0" applyFont="1"/>
    <xf numFmtId="0" fontId="3" fillId="0" borderId="0" xfId="0" applyFont="1" applyAlignment="1">
      <alignment vertical="center" wrapText="1"/>
    </xf>
    <xf numFmtId="0" fontId="6" fillId="0" borderId="0" xfId="0" applyFont="1" applyAlignment="1">
      <alignment horizontal="center" vertical="center"/>
    </xf>
    <xf numFmtId="0" fontId="19" fillId="13" borderId="5" xfId="0" applyFont="1" applyFill="1" applyBorder="1" applyAlignment="1">
      <alignment horizontal="center" vertical="center" wrapText="1"/>
    </xf>
    <xf numFmtId="0" fontId="8" fillId="5" borderId="7" xfId="0" applyFont="1" applyFill="1" applyBorder="1" applyAlignment="1">
      <alignment horizontal="center" vertical="center"/>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34" fillId="10" borderId="0" xfId="0" applyFont="1" applyFill="1" applyAlignment="1">
      <alignment horizontal="center" vertical="center"/>
    </xf>
    <xf numFmtId="0" fontId="34" fillId="3" borderId="0" xfId="0" applyFont="1" applyFill="1" applyAlignment="1">
      <alignment horizontal="center" vertical="center"/>
    </xf>
    <xf numFmtId="0" fontId="34" fillId="9" borderId="0" xfId="0" applyFont="1" applyFill="1" applyAlignment="1">
      <alignment horizontal="center" vertical="center"/>
    </xf>
    <xf numFmtId="0" fontId="34" fillId="0" borderId="0" xfId="0" applyFont="1" applyAlignment="1">
      <alignment horizontal="center" vertical="center"/>
    </xf>
    <xf numFmtId="0" fontId="34" fillId="8" borderId="0" xfId="0" applyFont="1" applyFill="1" applyAlignment="1">
      <alignment horizontal="center" vertical="center"/>
    </xf>
    <xf numFmtId="0" fontId="34" fillId="11" borderId="0" xfId="0" applyFont="1" applyFill="1" applyAlignment="1">
      <alignment horizontal="center" vertical="center"/>
    </xf>
    <xf numFmtId="0" fontId="0" fillId="3" borderId="22" xfId="0" applyFill="1" applyBorder="1" applyAlignment="1">
      <alignment horizontal="center" vertical="center"/>
    </xf>
    <xf numFmtId="0" fontId="0" fillId="3" borderId="0" xfId="0" applyFill="1" applyAlignment="1">
      <alignment horizontal="center" vertical="center"/>
    </xf>
    <xf numFmtId="0" fontId="0" fillId="3" borderId="39" xfId="0" applyFill="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10" fillId="3" borderId="0" xfId="0" applyFont="1" applyFill="1" applyAlignment="1">
      <alignment horizontal="center" vertical="center"/>
    </xf>
    <xf numFmtId="0" fontId="0" fillId="3" borderId="35" xfId="0" applyFill="1" applyBorder="1" applyAlignment="1">
      <alignment horizontal="center" vertical="center"/>
    </xf>
    <xf numFmtId="0" fontId="5" fillId="3" borderId="39" xfId="0" applyFont="1" applyFill="1" applyBorder="1" applyAlignment="1">
      <alignment horizontal="center" vertical="center"/>
    </xf>
    <xf numFmtId="0" fontId="5" fillId="3" borderId="78"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24"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24" xfId="0" applyFill="1" applyBorder="1" applyAlignment="1">
      <alignment horizontal="center" vertical="center"/>
    </xf>
    <xf numFmtId="0" fontId="40" fillId="10" borderId="0" xfId="0" applyFont="1" applyFill="1" applyAlignment="1">
      <alignment horizontal="center" vertical="center"/>
    </xf>
    <xf numFmtId="0" fontId="40" fillId="3" borderId="0" xfId="0" applyFont="1" applyFill="1" applyAlignment="1">
      <alignment horizontal="center" vertical="center"/>
    </xf>
    <xf numFmtId="0" fontId="40" fillId="9" borderId="0" xfId="0" applyFont="1" applyFill="1" applyAlignment="1">
      <alignment horizontal="center" vertical="center"/>
    </xf>
    <xf numFmtId="0" fontId="40" fillId="0" borderId="0" xfId="0" applyFont="1" applyAlignment="1">
      <alignment horizontal="center" vertical="center"/>
    </xf>
    <xf numFmtId="0" fontId="40" fillId="8" borderId="0" xfId="0" applyFont="1" applyFill="1" applyAlignment="1">
      <alignment horizontal="center" vertical="center"/>
    </xf>
    <xf numFmtId="0" fontId="40" fillId="11" borderId="0" xfId="0" applyFont="1" applyFill="1" applyAlignment="1">
      <alignment horizontal="center" vertical="center"/>
    </xf>
    <xf numFmtId="0" fontId="41" fillId="3" borderId="0" xfId="0" applyFont="1" applyFill="1" applyAlignment="1">
      <alignment horizontal="center" vertical="center"/>
    </xf>
    <xf numFmtId="0" fontId="5" fillId="16" borderId="88" xfId="0" applyFont="1" applyFill="1" applyBorder="1" applyAlignment="1">
      <alignment horizontal="center" vertical="center"/>
    </xf>
    <xf numFmtId="0" fontId="5" fillId="16" borderId="88" xfId="0" applyFont="1" applyFill="1" applyBorder="1"/>
    <xf numFmtId="0" fontId="0" fillId="16" borderId="88" xfId="0" applyFill="1" applyBorder="1"/>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8" fillId="16" borderId="84" xfId="0" applyFont="1" applyFill="1" applyBorder="1" applyAlignment="1">
      <alignment horizontal="left" vertical="center"/>
    </xf>
    <xf numFmtId="0" fontId="5"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center" wrapText="1"/>
    </xf>
    <xf numFmtId="0" fontId="23" fillId="0" borderId="0" xfId="0" applyFont="1" applyAlignment="1">
      <alignment horizontal="lef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8" fillId="5" borderId="30" xfId="0" applyFont="1" applyFill="1" applyBorder="1" applyAlignment="1">
      <alignment vertical="center"/>
    </xf>
    <xf numFmtId="0" fontId="8" fillId="5" borderId="65" xfId="0" applyFont="1" applyFill="1" applyBorder="1" applyAlignment="1">
      <alignment horizontal="center" vertical="center"/>
    </xf>
    <xf numFmtId="0" fontId="8" fillId="5" borderId="46" xfId="0" applyFont="1" applyFill="1" applyBorder="1" applyAlignment="1">
      <alignment horizontal="center" vertical="center"/>
    </xf>
    <xf numFmtId="0" fontId="43" fillId="0" borderId="1" xfId="0" applyFont="1" applyBorder="1" applyAlignment="1">
      <alignment horizontal="left" vertical="center" wrapText="1"/>
    </xf>
    <xf numFmtId="0" fontId="43" fillId="0" borderId="5" xfId="0" applyFont="1" applyBorder="1" applyAlignment="1">
      <alignment horizontal="left" vertical="center" wrapText="1"/>
    </xf>
    <xf numFmtId="0" fontId="5" fillId="23" borderId="2" xfId="0" applyFont="1" applyFill="1" applyBorder="1" applyAlignment="1">
      <alignment vertical="center" wrapText="1"/>
    </xf>
    <xf numFmtId="0" fontId="5" fillId="23" borderId="4" xfId="0" applyFont="1" applyFill="1" applyBorder="1" applyAlignment="1">
      <alignment vertical="center" wrapText="1"/>
    </xf>
    <xf numFmtId="0" fontId="5" fillId="23" borderId="7" xfId="0" applyFont="1" applyFill="1" applyBorder="1" applyAlignment="1">
      <alignment vertical="center" wrapText="1"/>
    </xf>
    <xf numFmtId="0" fontId="5" fillId="23" borderId="1" xfId="0" applyFont="1" applyFill="1" applyBorder="1" applyAlignment="1">
      <alignment vertical="center" wrapText="1"/>
    </xf>
    <xf numFmtId="0" fontId="5" fillId="23" borderId="5" xfId="0" applyFont="1" applyFill="1" applyBorder="1" applyAlignment="1">
      <alignment vertical="center" wrapText="1"/>
    </xf>
    <xf numFmtId="0" fontId="5" fillId="0" borderId="0" xfId="0" applyFont="1" applyAlignment="1">
      <alignment vertical="top"/>
    </xf>
    <xf numFmtId="0" fontId="19" fillId="24" borderId="1" xfId="0" applyFont="1" applyFill="1" applyBorder="1" applyAlignment="1">
      <alignment horizontal="center" vertical="center" wrapText="1"/>
    </xf>
    <xf numFmtId="0" fontId="19" fillId="24" borderId="5" xfId="0" applyFont="1" applyFill="1" applyBorder="1" applyAlignment="1">
      <alignment horizontal="center" vertical="center" wrapText="1"/>
    </xf>
    <xf numFmtId="0" fontId="5" fillId="0" borderId="0" xfId="0" applyFont="1" applyProtection="1">
      <protection locked="0"/>
    </xf>
    <xf numFmtId="0" fontId="5" fillId="0" borderId="1"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7" fillId="3" borderId="28" xfId="0" applyFont="1" applyFill="1" applyBorder="1" applyAlignment="1" applyProtection="1">
      <alignment horizontal="center" vertical="center" wrapText="1"/>
      <protection locked="0"/>
    </xf>
    <xf numFmtId="0" fontId="7" fillId="0" borderId="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5" fillId="0" borderId="5" xfId="0" applyFont="1" applyBorder="1" applyAlignment="1" applyProtection="1">
      <alignment horizontal="center" vertical="center" wrapText="1"/>
      <protection locked="0"/>
    </xf>
    <xf numFmtId="0" fontId="5" fillId="0" borderId="1" xfId="0" applyFont="1" applyBorder="1" applyAlignment="1" applyProtection="1">
      <alignment horizontal="center" vertical="top" wrapText="1"/>
      <protection locked="0"/>
    </xf>
    <xf numFmtId="0" fontId="5" fillId="0" borderId="1" xfId="0" applyFont="1" applyBorder="1" applyAlignment="1" applyProtection="1">
      <alignment vertical="top" wrapText="1"/>
      <protection locked="0"/>
    </xf>
    <xf numFmtId="0" fontId="19" fillId="24" borderId="1" xfId="0" applyFont="1" applyFill="1" applyBorder="1" applyAlignment="1">
      <alignment vertical="center" wrapText="1"/>
    </xf>
    <xf numFmtId="0" fontId="7" fillId="0" borderId="7" xfId="0" applyFont="1" applyBorder="1" applyAlignment="1" applyProtection="1">
      <alignment horizontal="left"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vertical="center" wrapText="1"/>
      <protection locked="0"/>
    </xf>
    <xf numFmtId="0" fontId="7" fillId="24" borderId="1" xfId="0" applyFont="1" applyFill="1" applyBorder="1" applyAlignment="1" applyProtection="1">
      <alignment horizontal="left" vertical="center" wrapText="1"/>
      <protection locked="0"/>
    </xf>
    <xf numFmtId="0" fontId="7" fillId="0" borderId="62" xfId="0" applyFont="1" applyBorder="1" applyAlignment="1" applyProtection="1">
      <alignment horizontal="center" vertical="center" wrapText="1"/>
      <protection locked="0"/>
    </xf>
    <xf numFmtId="0" fontId="7" fillId="3" borderId="1" xfId="0" applyFont="1" applyFill="1" applyBorder="1" applyAlignment="1" applyProtection="1">
      <alignment horizontal="left" vertical="center" wrapText="1"/>
      <protection locked="0"/>
    </xf>
    <xf numFmtId="0" fontId="14" fillId="0" borderId="5" xfId="0" applyFont="1" applyBorder="1" applyAlignment="1" applyProtection="1">
      <alignment horizontal="left" vertical="center"/>
      <protection locked="0"/>
    </xf>
    <xf numFmtId="0" fontId="7" fillId="24" borderId="5" xfId="0" applyFont="1" applyFill="1" applyBorder="1" applyAlignment="1" applyProtection="1">
      <alignment horizontal="left" vertical="center" wrapText="1"/>
      <protection locked="0"/>
    </xf>
    <xf numFmtId="0" fontId="7" fillId="0" borderId="5" xfId="0" applyFont="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pplyProtection="1">
      <alignment horizontal="center" vertical="center"/>
      <protection locked="0"/>
    </xf>
    <xf numFmtId="0" fontId="9" fillId="0" borderId="10" xfId="0" applyFont="1" applyBorder="1" applyAlignment="1" applyProtection="1">
      <alignment vertical="center" wrapText="1"/>
      <protection locked="0"/>
    </xf>
    <xf numFmtId="0" fontId="9" fillId="0" borderId="10" xfId="0" applyFont="1" applyBorder="1" applyAlignment="1" applyProtection="1">
      <alignment vertical="center"/>
      <protection locked="0"/>
    </xf>
    <xf numFmtId="0" fontId="7" fillId="0" borderId="2" xfId="0" applyFont="1" applyBorder="1" applyAlignment="1" applyProtection="1">
      <alignment horizontal="left" vertical="top"/>
      <protection locked="0"/>
    </xf>
    <xf numFmtId="0" fontId="7" fillId="0" borderId="1" xfId="0" applyFont="1" applyBorder="1" applyAlignment="1" applyProtection="1">
      <alignment horizontal="left" vertical="top"/>
      <protection locked="0"/>
    </xf>
    <xf numFmtId="0" fontId="5" fillId="0" borderId="2" xfId="0" applyFont="1" applyBorder="1" applyProtection="1">
      <protection locked="0"/>
    </xf>
    <xf numFmtId="0" fontId="5" fillId="0" borderId="1" xfId="0" applyFont="1" applyBorder="1" applyProtection="1">
      <protection locked="0"/>
    </xf>
    <xf numFmtId="0" fontId="5" fillId="0" borderId="25" xfId="0" applyFont="1" applyBorder="1" applyProtection="1">
      <protection locked="0"/>
    </xf>
    <xf numFmtId="0" fontId="5" fillId="0" borderId="10" xfId="0" applyFont="1" applyBorder="1" applyProtection="1">
      <protection locked="0"/>
    </xf>
    <xf numFmtId="0" fontId="5" fillId="0" borderId="4" xfId="0" applyFont="1" applyBorder="1" applyProtection="1">
      <protection locked="0"/>
    </xf>
    <xf numFmtId="0" fontId="5" fillId="0" borderId="5" xfId="0" applyFont="1" applyBorder="1" applyProtection="1">
      <protection locked="0"/>
    </xf>
    <xf numFmtId="0" fontId="15" fillId="15" borderId="28" xfId="0" applyFont="1" applyFill="1" applyBorder="1" applyAlignment="1">
      <alignment horizontal="center" vertical="center" wrapText="1"/>
    </xf>
    <xf numFmtId="0" fontId="6" fillId="15" borderId="28" xfId="0" applyFont="1" applyFill="1" applyBorder="1" applyAlignment="1">
      <alignment horizontal="center" vertical="center" wrapText="1"/>
    </xf>
    <xf numFmtId="0" fontId="19" fillId="15" borderId="28" xfId="0" applyFont="1" applyFill="1" applyBorder="1" applyAlignment="1">
      <alignment horizontal="center" vertical="center" wrapText="1"/>
    </xf>
    <xf numFmtId="0" fontId="5" fillId="0" borderId="22" xfId="0" applyFont="1" applyBorder="1" applyAlignment="1">
      <alignment horizontal="left" vertical="center" wrapText="1"/>
    </xf>
    <xf numFmtId="0" fontId="5" fillId="0" borderId="24" xfId="0" applyFont="1" applyBorder="1"/>
    <xf numFmtId="0" fontId="5" fillId="3" borderId="0" xfId="0" applyFont="1" applyFill="1" applyAlignment="1">
      <alignment horizontal="left" vertical="center" wrapText="1"/>
    </xf>
    <xf numFmtId="0" fontId="5" fillId="3" borderId="36" xfId="0" applyFont="1" applyFill="1" applyBorder="1" applyAlignment="1">
      <alignment horizontal="left" vertical="center" wrapText="1"/>
    </xf>
    <xf numFmtId="164" fontId="19" fillId="15" borderId="16" xfId="0" applyNumberFormat="1" applyFont="1" applyFill="1" applyBorder="1" applyAlignment="1">
      <alignment horizontal="center" vertical="center" wrapText="1"/>
    </xf>
    <xf numFmtId="165" fontId="5" fillId="0" borderId="60" xfId="0" applyNumberFormat="1" applyFont="1" applyBorder="1" applyAlignment="1">
      <alignment horizontal="center" vertical="center"/>
    </xf>
    <xf numFmtId="0" fontId="0" fillId="0" borderId="97" xfId="0" applyBorder="1" applyAlignment="1" applyProtection="1">
      <alignment vertical="top"/>
      <protection locked="0"/>
    </xf>
    <xf numFmtId="0" fontId="0" fillId="0" borderId="97" xfId="0" applyBorder="1"/>
    <xf numFmtId="0" fontId="0" fillId="0" borderId="98" xfId="0" applyBorder="1"/>
    <xf numFmtId="0" fontId="46" fillId="15" borderId="54" xfId="0" applyFont="1" applyFill="1" applyBorder="1" applyAlignment="1">
      <alignment horizontal="center" vertical="center" wrapText="1"/>
    </xf>
    <xf numFmtId="0" fontId="0" fillId="0" borderId="96" xfId="0" applyBorder="1" applyAlignment="1" applyProtection="1">
      <alignment horizontal="center" vertical="top"/>
      <protection locked="0"/>
    </xf>
    <xf numFmtId="0" fontId="1" fillId="0" borderId="1" xfId="0" applyFont="1" applyBorder="1" applyAlignment="1">
      <alignment horizontal="center" vertical="center" wrapText="1"/>
    </xf>
    <xf numFmtId="0" fontId="9" fillId="16" borderId="89" xfId="0" applyFont="1" applyFill="1" applyBorder="1" applyAlignment="1">
      <alignment horizontal="left" vertical="center"/>
    </xf>
    <xf numFmtId="1" fontId="5" fillId="13" borderId="1" xfId="0" applyNumberFormat="1" applyFont="1" applyFill="1" applyBorder="1" applyAlignment="1">
      <alignment horizontal="center" vertical="center"/>
    </xf>
    <xf numFmtId="0" fontId="1" fillId="0" borderId="28" xfId="0" applyFont="1" applyBorder="1" applyAlignment="1" applyProtection="1">
      <alignment horizontal="center" vertical="center"/>
      <protection locked="0"/>
    </xf>
    <xf numFmtId="0" fontId="5" fillId="16" borderId="88" xfId="0" applyFont="1" applyFill="1" applyBorder="1" applyAlignment="1">
      <alignment horizontal="left" vertical="center"/>
    </xf>
    <xf numFmtId="0" fontId="6" fillId="14" borderId="3" xfId="0" applyFont="1" applyFill="1" applyBorder="1" applyAlignment="1">
      <alignment horizontal="center" vertical="center"/>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7" fillId="0" borderId="5" xfId="0" applyFont="1" applyBorder="1" applyAlignment="1">
      <alignment vertical="center" wrapText="1"/>
    </xf>
    <xf numFmtId="0" fontId="5" fillId="0" borderId="3" xfId="0" applyFont="1" applyBorder="1" applyAlignment="1" applyProtection="1">
      <alignment horizontal="left" vertical="center" wrapText="1"/>
      <protection locked="0"/>
    </xf>
    <xf numFmtId="0" fontId="0" fillId="0" borderId="0" xfId="0" applyAlignment="1">
      <alignment horizontal="center"/>
    </xf>
    <xf numFmtId="0" fontId="5" fillId="0" borderId="10" xfId="0" applyFont="1" applyBorder="1" applyAlignment="1">
      <alignment horizontal="center" vertical="center"/>
    </xf>
    <xf numFmtId="0" fontId="5" fillId="0" borderId="10" xfId="0" applyFont="1" applyBorder="1" applyAlignment="1">
      <alignment horizontal="left" vertical="center" wrapText="1"/>
    </xf>
    <xf numFmtId="0" fontId="5" fillId="0" borderId="10" xfId="0" applyFont="1" applyBorder="1" applyAlignment="1" applyProtection="1">
      <alignment horizontal="center" vertical="center"/>
      <protection locked="0"/>
    </xf>
    <xf numFmtId="164" fontId="5" fillId="17" borderId="9" xfId="0" applyNumberFormat="1" applyFont="1" applyFill="1" applyBorder="1" applyAlignment="1">
      <alignment vertical="center"/>
    </xf>
    <xf numFmtId="164" fontId="5" fillId="8" borderId="6" xfId="0" applyNumberFormat="1" applyFont="1" applyFill="1" applyBorder="1" applyAlignment="1">
      <alignment vertical="center"/>
    </xf>
    <xf numFmtId="0" fontId="1" fillId="0" borderId="3" xfId="0" applyFont="1" applyBorder="1" applyAlignment="1">
      <alignment horizontal="left" vertical="center" wrapText="1"/>
    </xf>
    <xf numFmtId="0" fontId="1" fillId="23" borderId="8" xfId="0" applyFont="1" applyFill="1" applyBorder="1" applyAlignment="1">
      <alignment vertical="center" wrapText="1"/>
    </xf>
    <xf numFmtId="0" fontId="1" fillId="0" borderId="7" xfId="0" applyFont="1" applyBorder="1" applyAlignment="1">
      <alignment vertical="center" wrapText="1"/>
    </xf>
    <xf numFmtId="0" fontId="1" fillId="0" borderId="1"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horizontal="left" vertical="center" wrapText="1"/>
    </xf>
    <xf numFmtId="14" fontId="7" fillId="0" borderId="1" xfId="0" applyNumberFormat="1" applyFont="1" applyBorder="1" applyAlignment="1">
      <alignment horizontal="left" vertical="center" wrapText="1"/>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protection locked="0"/>
    </xf>
    <xf numFmtId="0" fontId="23" fillId="3" borderId="60" xfId="0" applyFont="1" applyFill="1" applyBorder="1" applyAlignment="1" applyProtection="1">
      <alignment horizontal="left" vertical="center"/>
      <protection locked="0"/>
    </xf>
    <xf numFmtId="0" fontId="7" fillId="0" borderId="1" xfId="0" applyFont="1" applyBorder="1" applyAlignment="1">
      <alignment horizontal="lef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6" fillId="18" borderId="8" xfId="0" applyFont="1" applyFill="1" applyBorder="1" applyAlignment="1">
      <alignment horizontal="center" vertical="center"/>
    </xf>
    <xf numFmtId="0" fontId="6" fillId="18" borderId="7" xfId="0" applyFont="1" applyFill="1" applyBorder="1" applyAlignment="1">
      <alignment horizontal="center" vertical="center"/>
    </xf>
    <xf numFmtId="0" fontId="6" fillId="18" borderId="9" xfId="0"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6" fillId="22" borderId="87" xfId="0" applyFont="1" applyFill="1" applyBorder="1" applyAlignment="1">
      <alignment horizontal="center" vertical="center"/>
    </xf>
    <xf numFmtId="0" fontId="6" fillId="22" borderId="57" xfId="0" applyFont="1" applyFill="1" applyBorder="1" applyAlignment="1">
      <alignment horizontal="center" vertical="center"/>
    </xf>
    <xf numFmtId="0" fontId="6" fillId="22" borderId="67" xfId="0" applyFont="1" applyFill="1" applyBorder="1" applyAlignment="1">
      <alignment horizontal="center" vertical="center"/>
    </xf>
    <xf numFmtId="0" fontId="5" fillId="0" borderId="80" xfId="0" applyFont="1" applyBorder="1" applyAlignment="1">
      <alignment horizontal="left" vertical="top" wrapText="1"/>
    </xf>
    <xf numFmtId="0" fontId="5" fillId="0" borderId="49" xfId="0" applyFont="1" applyBorder="1" applyAlignment="1">
      <alignment horizontal="left" vertical="top" wrapText="1"/>
    </xf>
    <xf numFmtId="0" fontId="5" fillId="0" borderId="50" xfId="0" applyFont="1" applyBorder="1" applyAlignment="1">
      <alignment horizontal="left" vertical="top" wrapText="1"/>
    </xf>
    <xf numFmtId="0" fontId="1" fillId="0" borderId="4" xfId="0" applyFont="1" applyBorder="1" applyAlignment="1">
      <alignment horizontal="left" vertical="center" wrapText="1"/>
    </xf>
    <xf numFmtId="0" fontId="6" fillId="0" borderId="18"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8" borderId="9" xfId="0" applyFont="1" applyFill="1" applyBorder="1" applyAlignment="1">
      <alignment horizontal="center" vertical="center"/>
    </xf>
    <xf numFmtId="0" fontId="16" fillId="0" borderId="43"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36"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42" xfId="0" applyFont="1" applyBorder="1" applyAlignment="1">
      <alignment horizontal="center"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xf>
    <xf numFmtId="0" fontId="6" fillId="21" borderId="8" xfId="0" applyFont="1" applyFill="1" applyBorder="1" applyAlignment="1">
      <alignment horizontal="center" vertical="center"/>
    </xf>
    <xf numFmtId="0" fontId="6" fillId="21" borderId="7" xfId="0" applyFont="1" applyFill="1" applyBorder="1" applyAlignment="1">
      <alignment horizontal="center" vertical="center"/>
    </xf>
    <xf numFmtId="0" fontId="6" fillId="21" borderId="9" xfId="0" applyFont="1" applyFill="1" applyBorder="1" applyAlignment="1">
      <alignment horizontal="center" vertical="center"/>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0" borderId="26" xfId="0" applyFont="1" applyBorder="1" applyAlignment="1">
      <alignment horizontal="left" vertical="top" wrapText="1"/>
    </xf>
    <xf numFmtId="0" fontId="5" fillId="0" borderId="19" xfId="0" applyFont="1" applyBorder="1" applyAlignment="1">
      <alignment horizontal="left" vertical="top" wrapText="1"/>
    </xf>
    <xf numFmtId="0" fontId="5" fillId="0" borderId="21" xfId="0" applyFont="1" applyBorder="1" applyAlignment="1">
      <alignment horizontal="left" vertical="top" wrapText="1"/>
    </xf>
    <xf numFmtId="0" fontId="5" fillId="0" borderId="40" xfId="0" applyFont="1" applyBorder="1" applyAlignment="1">
      <alignment horizontal="left" vertical="top" wrapText="1"/>
    </xf>
    <xf numFmtId="0" fontId="5" fillId="0" borderId="41" xfId="0" applyFont="1" applyBorder="1" applyAlignment="1">
      <alignment horizontal="left" vertical="top" wrapText="1"/>
    </xf>
    <xf numFmtId="0" fontId="5" fillId="0" borderId="24" xfId="0" applyFont="1" applyBorder="1" applyAlignment="1">
      <alignment horizontal="left" vertical="top" wrapText="1"/>
    </xf>
    <xf numFmtId="0" fontId="6" fillId="9" borderId="8" xfId="0" applyFont="1" applyFill="1" applyBorder="1" applyAlignment="1">
      <alignment horizontal="center" vertical="center"/>
    </xf>
    <xf numFmtId="0" fontId="6" fillId="9" borderId="7" xfId="0" applyFont="1" applyFill="1" applyBorder="1" applyAlignment="1">
      <alignment horizontal="center" vertical="center"/>
    </xf>
    <xf numFmtId="0" fontId="6" fillId="9" borderId="9" xfId="0" applyFont="1" applyFill="1" applyBorder="1" applyAlignment="1">
      <alignment horizontal="center" vertical="center"/>
    </xf>
    <xf numFmtId="0" fontId="5" fillId="0" borderId="71" xfId="0" applyFont="1" applyBorder="1" applyAlignment="1">
      <alignment horizontal="left" vertical="top" wrapText="1"/>
    </xf>
    <xf numFmtId="0" fontId="5" fillId="0" borderId="37" xfId="0" applyFont="1" applyBorder="1" applyAlignment="1">
      <alignment horizontal="left" vertical="top" wrapText="1"/>
    </xf>
    <xf numFmtId="0" fontId="5" fillId="0" borderId="63" xfId="0" applyFont="1" applyBorder="1" applyAlignment="1">
      <alignment horizontal="left" vertical="top" wrapText="1"/>
    </xf>
    <xf numFmtId="0" fontId="5" fillId="0" borderId="0" xfId="0" applyFont="1" applyAlignment="1">
      <alignment horizontal="center"/>
    </xf>
    <xf numFmtId="0" fontId="6" fillId="8" borderId="90" xfId="0" applyFont="1" applyFill="1" applyBorder="1" applyAlignment="1">
      <alignment horizontal="center" vertical="center"/>
    </xf>
    <xf numFmtId="0" fontId="6" fillId="8" borderId="91" xfId="0" applyFont="1" applyFill="1" applyBorder="1" applyAlignment="1">
      <alignment horizontal="center" vertical="center"/>
    </xf>
    <xf numFmtId="0" fontId="6" fillId="8" borderId="92" xfId="0" applyFont="1" applyFill="1" applyBorder="1" applyAlignment="1">
      <alignment horizontal="center" vertical="center"/>
    </xf>
    <xf numFmtId="0" fontId="1" fillId="0" borderId="93" xfId="0" applyFont="1" applyBorder="1" applyAlignment="1">
      <alignment horizontal="left" vertical="center" wrapText="1"/>
    </xf>
    <xf numFmtId="0" fontId="1" fillId="0" borderId="94" xfId="0" applyFont="1" applyBorder="1" applyAlignment="1">
      <alignment horizontal="left" vertical="center" wrapText="1"/>
    </xf>
    <xf numFmtId="0" fontId="1" fillId="0" borderId="95" xfId="0" applyFont="1" applyBorder="1" applyAlignment="1">
      <alignment horizontal="left" vertical="center" wrapText="1"/>
    </xf>
    <xf numFmtId="0" fontId="6" fillId="2" borderId="30" xfId="0" applyFont="1" applyFill="1" applyBorder="1" applyAlignment="1">
      <alignment horizontal="center" vertical="center"/>
    </xf>
    <xf numFmtId="0" fontId="6" fillId="2" borderId="65"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19" borderId="8" xfId="0" applyFont="1" applyFill="1" applyBorder="1" applyAlignment="1">
      <alignment horizontal="center" vertical="center"/>
    </xf>
    <xf numFmtId="0" fontId="6" fillId="19" borderId="7" xfId="0" applyFont="1" applyFill="1" applyBorder="1" applyAlignment="1">
      <alignment horizontal="center" vertical="center"/>
    </xf>
    <xf numFmtId="0" fontId="6" fillId="19" borderId="9" xfId="0" applyFont="1" applyFill="1" applyBorder="1" applyAlignment="1">
      <alignment horizontal="center" vertical="center"/>
    </xf>
    <xf numFmtId="0" fontId="1" fillId="0" borderId="26" xfId="0" applyFont="1" applyBorder="1" applyAlignment="1">
      <alignment horizontal="left" vertical="center" wrapText="1"/>
    </xf>
    <xf numFmtId="0" fontId="5" fillId="0" borderId="19" xfId="0" applyFont="1" applyBorder="1" applyAlignment="1">
      <alignment horizontal="left" vertical="center" wrapText="1"/>
    </xf>
    <xf numFmtId="0" fontId="5" fillId="0" borderId="21"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24" xfId="0" applyFont="1" applyBorder="1" applyAlignment="1">
      <alignment horizontal="left" vertical="center" wrapText="1"/>
    </xf>
    <xf numFmtId="0" fontId="6" fillId="20" borderId="8" xfId="0" applyFont="1" applyFill="1" applyBorder="1" applyAlignment="1">
      <alignment horizontal="center" vertical="center"/>
    </xf>
    <xf numFmtId="0" fontId="6" fillId="20" borderId="7" xfId="0" applyFont="1" applyFill="1" applyBorder="1" applyAlignment="1">
      <alignment horizontal="center" vertical="center"/>
    </xf>
    <xf numFmtId="0" fontId="6" fillId="20" borderId="9" xfId="0" applyFont="1" applyFill="1" applyBorder="1" applyAlignment="1">
      <alignment horizontal="center" vertical="center"/>
    </xf>
    <xf numFmtId="0" fontId="17" fillId="3" borderId="0" xfId="0" applyFont="1" applyFill="1" applyAlignment="1">
      <alignment horizontal="center" vertical="center" wrapText="1"/>
    </xf>
    <xf numFmtId="0" fontId="2" fillId="0" borderId="68"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69" xfId="0" applyFont="1" applyBorder="1" applyAlignment="1">
      <alignment horizontal="center" vertical="center" wrapText="1"/>
    </xf>
    <xf numFmtId="0" fontId="1" fillId="16" borderId="2" xfId="0" applyFont="1" applyFill="1" applyBorder="1" applyAlignment="1">
      <alignment horizontal="left" vertical="center"/>
    </xf>
    <xf numFmtId="0" fontId="5" fillId="16" borderId="1" xfId="0" applyFont="1" applyFill="1" applyBorder="1" applyAlignment="1">
      <alignment horizontal="left" vertical="center"/>
    </xf>
    <xf numFmtId="0" fontId="5" fillId="16" borderId="3" xfId="0" applyFont="1" applyFill="1" applyBorder="1" applyAlignment="1">
      <alignment horizontal="left" vertical="center"/>
    </xf>
    <xf numFmtId="0" fontId="17" fillId="16" borderId="4" xfId="0" applyFont="1" applyFill="1" applyBorder="1" applyAlignment="1">
      <alignment horizontal="left" vertical="top" wrapText="1"/>
    </xf>
    <xf numFmtId="0" fontId="17" fillId="16" borderId="5" xfId="0" applyFont="1" applyFill="1" applyBorder="1" applyAlignment="1">
      <alignment horizontal="left" vertical="top"/>
    </xf>
    <xf numFmtId="0" fontId="17" fillId="16" borderId="6" xfId="0" applyFont="1" applyFill="1" applyBorder="1" applyAlignment="1">
      <alignment horizontal="left" vertical="top"/>
    </xf>
    <xf numFmtId="0" fontId="8" fillId="16" borderId="2" xfId="0" applyFont="1" applyFill="1" applyBorder="1" applyAlignment="1">
      <alignment horizontal="center" vertical="center" wrapText="1"/>
    </xf>
    <xf numFmtId="0" fontId="8" fillId="16" borderId="1"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2"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1" xfId="0" applyFont="1" applyBorder="1" applyAlignment="1">
      <alignment horizontal="center" vertical="center" wrapText="1"/>
    </xf>
    <xf numFmtId="0" fontId="6" fillId="17" borderId="4" xfId="0" applyFont="1" applyFill="1" applyBorder="1" applyAlignment="1">
      <alignment horizontal="right" vertical="center"/>
    </xf>
    <xf numFmtId="0" fontId="6" fillId="17" borderId="5" xfId="0" applyFont="1" applyFill="1" applyBorder="1" applyAlignment="1">
      <alignment horizontal="right" vertical="center"/>
    </xf>
    <xf numFmtId="0" fontId="6" fillId="15" borderId="83" xfId="0" applyFont="1" applyFill="1" applyBorder="1" applyAlignment="1">
      <alignment horizontal="center" vertical="center" wrapText="1"/>
    </xf>
    <xf numFmtId="0" fontId="6" fillId="15" borderId="84" xfId="0" applyFont="1" applyFill="1" applyBorder="1" applyAlignment="1">
      <alignment horizontal="center" vertical="center" wrapText="1"/>
    </xf>
    <xf numFmtId="0" fontId="1" fillId="0" borderId="7" xfId="0" applyFont="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wrapText="1"/>
    </xf>
    <xf numFmtId="0" fontId="6" fillId="17" borderId="26" xfId="0" applyFont="1" applyFill="1" applyBorder="1" applyAlignment="1">
      <alignment horizontal="right" vertical="center"/>
    </xf>
    <xf numFmtId="0" fontId="6" fillId="17" borderId="19" xfId="0" applyFont="1" applyFill="1" applyBorder="1" applyAlignment="1">
      <alignment horizontal="right" vertical="center"/>
    </xf>
    <xf numFmtId="0" fontId="6" fillId="17" borderId="44" xfId="0" applyFont="1" applyFill="1" applyBorder="1" applyAlignment="1">
      <alignment horizontal="right" vertical="center"/>
    </xf>
    <xf numFmtId="0" fontId="0" fillId="0" borderId="19" xfId="0" applyBorder="1" applyAlignment="1">
      <alignment horizontal="center"/>
    </xf>
    <xf numFmtId="0" fontId="0" fillId="0" borderId="0" xfId="0" applyAlignment="1">
      <alignment horizontal="center"/>
    </xf>
    <xf numFmtId="0" fontId="0" fillId="0" borderId="38" xfId="0" applyBorder="1" applyAlignment="1">
      <alignment horizontal="center"/>
    </xf>
    <xf numFmtId="0" fontId="5" fillId="16" borderId="5" xfId="0" applyFont="1" applyFill="1" applyBorder="1" applyAlignment="1">
      <alignment horizontal="left" vertical="center" wrapText="1"/>
    </xf>
    <xf numFmtId="0" fontId="5" fillId="16" borderId="1" xfId="0" applyFont="1" applyFill="1" applyBorder="1" applyAlignment="1">
      <alignment vertical="center"/>
    </xf>
    <xf numFmtId="0" fontId="16" fillId="0" borderId="38" xfId="0" applyFont="1" applyBorder="1" applyAlignment="1">
      <alignment horizontal="center" vertical="center" wrapText="1"/>
    </xf>
    <xf numFmtId="0" fontId="16" fillId="0" borderId="17" xfId="0" applyFont="1" applyBorder="1" applyAlignment="1">
      <alignment horizontal="center" vertical="center" wrapText="1"/>
    </xf>
    <xf numFmtId="0" fontId="0" fillId="0" borderId="17" xfId="0" applyBorder="1" applyAlignment="1">
      <alignment horizont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6" fillId="0" borderId="16"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6" fillId="0" borderId="14" xfId="0" applyFont="1" applyBorder="1" applyAlignment="1">
      <alignment horizontal="center" vertical="center" wrapText="1"/>
    </xf>
    <xf numFmtId="0" fontId="16" fillId="0" borderId="37" xfId="0" applyFont="1" applyBorder="1" applyAlignment="1">
      <alignment horizontal="center" vertical="center" wrapText="1"/>
    </xf>
    <xf numFmtId="0" fontId="8" fillId="5" borderId="8"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9" xfId="0" applyFont="1" applyFill="1" applyBorder="1" applyAlignment="1">
      <alignment horizontal="center" vertical="center"/>
    </xf>
    <xf numFmtId="0" fontId="1"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1"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5" xfId="0" applyFont="1" applyBorder="1" applyAlignment="1">
      <alignment horizontal="left" vertical="center" wrapText="1"/>
    </xf>
    <xf numFmtId="0" fontId="5" fillId="0" borderId="8"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5" fillId="0" borderId="39" xfId="0" applyFont="1" applyBorder="1" applyAlignment="1">
      <alignment horizontal="center"/>
    </xf>
    <xf numFmtId="0" fontId="6" fillId="17" borderId="8" xfId="0" applyFont="1" applyFill="1" applyBorder="1" applyAlignment="1">
      <alignment horizontal="left" vertical="center"/>
    </xf>
    <xf numFmtId="0" fontId="6" fillId="17" borderId="7" xfId="0" applyFont="1" applyFill="1" applyBorder="1" applyAlignment="1">
      <alignment horizontal="left" vertical="center"/>
    </xf>
    <xf numFmtId="0" fontId="6" fillId="17" borderId="9" xfId="0" applyFont="1" applyFill="1" applyBorder="1" applyAlignment="1">
      <alignment horizontal="left" vertical="center"/>
    </xf>
    <xf numFmtId="0" fontId="6" fillId="17" borderId="2" xfId="0" applyFont="1" applyFill="1" applyBorder="1" applyAlignment="1">
      <alignment horizontal="left" vertical="center"/>
    </xf>
    <xf numFmtId="0" fontId="6" fillId="17" borderId="1" xfId="0" applyFont="1" applyFill="1" applyBorder="1" applyAlignment="1">
      <alignment horizontal="left" vertical="center"/>
    </xf>
    <xf numFmtId="0" fontId="6" fillId="17" borderId="3" xfId="0" applyFont="1" applyFill="1" applyBorder="1" applyAlignment="1">
      <alignment horizontal="left" vertical="center"/>
    </xf>
    <xf numFmtId="0" fontId="21" fillId="17" borderId="2" xfId="0" applyFont="1" applyFill="1" applyBorder="1" applyAlignment="1">
      <alignment horizontal="left" vertical="center" wrapText="1"/>
    </xf>
    <xf numFmtId="0" fontId="21" fillId="17" borderId="1" xfId="0" applyFont="1" applyFill="1" applyBorder="1" applyAlignment="1">
      <alignment horizontal="left" vertical="center" wrapText="1"/>
    </xf>
    <xf numFmtId="0" fontId="21" fillId="17" borderId="3" xfId="0" applyFont="1" applyFill="1" applyBorder="1" applyAlignment="1">
      <alignment horizontal="left" vertical="center" wrapText="1"/>
    </xf>
    <xf numFmtId="0" fontId="21" fillId="17" borderId="4" xfId="0" applyFont="1" applyFill="1" applyBorder="1" applyAlignment="1">
      <alignment horizontal="left" vertical="center" wrapText="1"/>
    </xf>
    <xf numFmtId="0" fontId="21" fillId="17" borderId="5" xfId="0" applyFont="1" applyFill="1" applyBorder="1" applyAlignment="1">
      <alignment horizontal="left" vertical="center" wrapText="1"/>
    </xf>
    <xf numFmtId="0" fontId="21" fillId="17" borderId="6" xfId="0" applyFont="1" applyFill="1" applyBorder="1" applyAlignment="1">
      <alignment horizontal="left" vertical="center" wrapText="1"/>
    </xf>
    <xf numFmtId="0" fontId="21" fillId="3" borderId="41" xfId="0" applyFont="1" applyFill="1" applyBorder="1" applyAlignment="1">
      <alignment horizontal="center" vertical="center" wrapText="1"/>
    </xf>
    <xf numFmtId="0" fontId="6" fillId="14" borderId="8" xfId="0" applyFont="1" applyFill="1" applyBorder="1" applyAlignment="1">
      <alignment horizontal="center" vertical="center" wrapText="1"/>
    </xf>
    <xf numFmtId="0" fontId="6" fillId="14" borderId="2" xfId="0" applyFont="1" applyFill="1" applyBorder="1" applyAlignment="1">
      <alignment horizontal="center" vertical="center" wrapText="1"/>
    </xf>
    <xf numFmtId="0" fontId="8" fillId="14" borderId="7" xfId="0" applyFont="1" applyFill="1" applyBorder="1" applyAlignment="1">
      <alignment horizontal="center" vertical="center"/>
    </xf>
    <xf numFmtId="0" fontId="8" fillId="14" borderId="1" xfId="0" applyFont="1" applyFill="1" applyBorder="1" applyAlignment="1">
      <alignment horizontal="center" vertical="center"/>
    </xf>
    <xf numFmtId="0" fontId="15" fillId="14" borderId="7"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7" fillId="0" borderId="4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7" xfId="0" applyFont="1" applyBorder="1" applyAlignment="1">
      <alignment horizontal="center" vertical="center" wrapText="1"/>
    </xf>
    <xf numFmtId="0" fontId="6" fillId="15" borderId="1" xfId="0" applyFont="1" applyFill="1" applyBorder="1" applyAlignment="1">
      <alignment horizontal="left" vertical="center" wrapText="1"/>
    </xf>
    <xf numFmtId="0" fontId="6" fillId="15" borderId="3" xfId="0" applyFont="1" applyFill="1" applyBorder="1" applyAlignment="1">
      <alignment horizontal="left" vertical="center" wrapText="1"/>
    </xf>
    <xf numFmtId="0" fontId="23" fillId="0" borderId="60" xfId="0" applyFont="1" applyBorder="1" applyAlignment="1" applyProtection="1">
      <alignment horizontal="left" vertical="center" wrapText="1"/>
      <protection locked="0"/>
    </xf>
    <xf numFmtId="0" fontId="23" fillId="0" borderId="62" xfId="0" applyFont="1" applyBorder="1" applyAlignment="1" applyProtection="1">
      <alignment horizontal="left" vertical="center" wrapText="1"/>
      <protection locked="0"/>
    </xf>
    <xf numFmtId="0" fontId="23" fillId="3" borderId="60" xfId="0" applyFont="1" applyFill="1" applyBorder="1" applyAlignment="1" applyProtection="1">
      <alignment horizontal="left" vertical="center" wrapText="1"/>
      <protection locked="0"/>
    </xf>
    <xf numFmtId="0" fontId="23" fillId="3" borderId="62" xfId="0" applyFont="1" applyFill="1" applyBorder="1" applyAlignment="1" applyProtection="1">
      <alignment horizontal="left" vertical="center" wrapText="1"/>
      <protection locked="0"/>
    </xf>
    <xf numFmtId="0" fontId="18" fillId="15" borderId="1" xfId="0" applyFont="1" applyFill="1" applyBorder="1" applyAlignment="1">
      <alignment horizontal="center" vertical="center" wrapText="1"/>
    </xf>
    <xf numFmtId="0" fontId="18" fillId="15" borderId="1" xfId="0" applyFont="1" applyFill="1" applyBorder="1" applyAlignment="1">
      <alignment horizontal="center" vertical="center"/>
    </xf>
    <xf numFmtId="0" fontId="18" fillId="15" borderId="60" xfId="0" applyFont="1" applyFill="1" applyBorder="1" applyAlignment="1">
      <alignment horizontal="center"/>
    </xf>
    <xf numFmtId="0" fontId="18" fillId="15" borderId="56" xfId="0" applyFont="1" applyFill="1" applyBorder="1" applyAlignment="1">
      <alignment horizontal="center"/>
    </xf>
    <xf numFmtId="0" fontId="18" fillId="15" borderId="62" xfId="0" applyFont="1" applyFill="1" applyBorder="1" applyAlignment="1">
      <alignment horizontal="center"/>
    </xf>
    <xf numFmtId="0" fontId="16" fillId="0" borderId="26"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70" xfId="0" applyFont="1" applyBorder="1" applyAlignment="1">
      <alignment horizontal="center" vertical="center" wrapText="1"/>
    </xf>
    <xf numFmtId="0" fontId="6" fillId="17" borderId="71" xfId="0" applyFont="1" applyFill="1" applyBorder="1" applyAlignment="1">
      <alignment horizontal="left" vertical="center"/>
    </xf>
    <xf numFmtId="0" fontId="6" fillId="17" borderId="37" xfId="0" applyFont="1" applyFill="1" applyBorder="1" applyAlignment="1">
      <alignment horizontal="left" vertical="center"/>
    </xf>
    <xf numFmtId="0" fontId="6" fillId="17" borderId="63" xfId="0" applyFont="1" applyFill="1" applyBorder="1" applyAlignment="1">
      <alignment horizontal="left" vertical="center"/>
    </xf>
    <xf numFmtId="0" fontId="6" fillId="17" borderId="40" xfId="0" applyFont="1" applyFill="1" applyBorder="1" applyAlignment="1">
      <alignment horizontal="left" vertical="center"/>
    </xf>
    <xf numFmtId="0" fontId="6" fillId="17" borderId="41" xfId="0" applyFont="1" applyFill="1" applyBorder="1" applyAlignment="1">
      <alignment horizontal="left" vertical="center"/>
    </xf>
    <xf numFmtId="0" fontId="6" fillId="17" borderId="24" xfId="0" applyFont="1" applyFill="1" applyBorder="1" applyAlignment="1">
      <alignment horizontal="left" vertical="center"/>
    </xf>
    <xf numFmtId="0" fontId="16" fillId="0" borderId="68"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69"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9" xfId="0" applyFont="1" applyBorder="1" applyAlignment="1">
      <alignment horizontal="center" vertical="center" wrapText="1"/>
    </xf>
    <xf numFmtId="0" fontId="18" fillId="15" borderId="60" xfId="0" applyFont="1" applyFill="1" applyBorder="1" applyAlignment="1">
      <alignment horizontal="center" vertical="center" wrapText="1"/>
    </xf>
    <xf numFmtId="0" fontId="18" fillId="15" borderId="56"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3" fillId="3" borderId="1" xfId="0" applyFont="1" applyFill="1" applyBorder="1" applyAlignment="1" applyProtection="1">
      <alignment horizontal="left" vertical="center" wrapText="1"/>
      <protection locked="0"/>
    </xf>
    <xf numFmtId="0" fontId="23" fillId="3" borderId="56" xfId="0" applyFont="1" applyFill="1" applyBorder="1" applyAlignment="1" applyProtection="1">
      <alignment horizontal="left" vertical="center" wrapText="1"/>
      <protection locked="0"/>
    </xf>
    <xf numFmtId="0" fontId="18" fillId="15" borderId="56" xfId="0" applyFont="1" applyFill="1" applyBorder="1" applyAlignment="1">
      <alignment horizontal="center" vertical="center"/>
    </xf>
    <xf numFmtId="0" fontId="18" fillId="15" borderId="62" xfId="0" applyFont="1" applyFill="1" applyBorder="1" applyAlignment="1">
      <alignment horizontal="center" vertical="center"/>
    </xf>
    <xf numFmtId="0" fontId="25" fillId="3" borderId="60" xfId="0" applyFont="1" applyFill="1" applyBorder="1" applyAlignment="1" applyProtection="1">
      <alignment horizontal="left" vertical="center" wrapText="1"/>
      <protection locked="0"/>
    </xf>
    <xf numFmtId="0" fontId="25" fillId="3" borderId="62"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protection locked="0"/>
    </xf>
    <xf numFmtId="0" fontId="23" fillId="3" borderId="10" xfId="0" applyFont="1" applyFill="1" applyBorder="1" applyAlignment="1" applyProtection="1">
      <alignment horizontal="left" vertical="center"/>
      <protection locked="0"/>
    </xf>
    <xf numFmtId="0" fontId="23" fillId="3" borderId="60" xfId="0" applyFont="1" applyFill="1" applyBorder="1" applyAlignment="1" applyProtection="1">
      <alignment horizontal="center" vertical="center"/>
      <protection locked="0"/>
    </xf>
    <xf numFmtId="0" fontId="23" fillId="3" borderId="62" xfId="0" applyFont="1" applyFill="1" applyBorder="1" applyAlignment="1" applyProtection="1">
      <alignment horizontal="center" vertical="center"/>
      <protection locked="0"/>
    </xf>
    <xf numFmtId="0" fontId="23" fillId="3" borderId="56" xfId="0" applyFont="1" applyFill="1" applyBorder="1" applyAlignment="1" applyProtection="1">
      <alignment horizontal="center" vertical="center"/>
      <protection locked="0"/>
    </xf>
    <xf numFmtId="0" fontId="23" fillId="3" borderId="60" xfId="0" applyFont="1" applyFill="1" applyBorder="1" applyAlignment="1" applyProtection="1">
      <alignment horizontal="left" vertical="center"/>
      <protection locked="0"/>
    </xf>
    <xf numFmtId="0" fontId="23" fillId="3" borderId="56" xfId="0" applyFont="1" applyFill="1" applyBorder="1" applyAlignment="1" applyProtection="1">
      <alignment horizontal="left" vertical="center"/>
      <protection locked="0"/>
    </xf>
    <xf numFmtId="0" fontId="23" fillId="3" borderId="62" xfId="0" applyFont="1" applyFill="1" applyBorder="1" applyAlignment="1" applyProtection="1">
      <alignment horizontal="left" vertical="center"/>
      <protection locked="0"/>
    </xf>
    <xf numFmtId="0" fontId="23" fillId="3" borderId="0" xfId="0" applyFont="1" applyFill="1" applyAlignment="1">
      <alignment horizontal="left"/>
    </xf>
    <xf numFmtId="0" fontId="18" fillId="15" borderId="1" xfId="0" applyFont="1" applyFill="1" applyBorder="1" applyAlignment="1">
      <alignment horizontal="center" vertical="center" textRotation="255"/>
    </xf>
    <xf numFmtId="0" fontId="18" fillId="15" borderId="1" xfId="0" applyFont="1" applyFill="1" applyBorder="1" applyAlignment="1">
      <alignment horizontal="center" wrapText="1"/>
    </xf>
    <xf numFmtId="0" fontId="18" fillId="15" borderId="1" xfId="0" applyFont="1" applyFill="1" applyBorder="1" applyAlignment="1">
      <alignment horizontal="center"/>
    </xf>
    <xf numFmtId="0" fontId="18" fillId="15" borderId="60" xfId="0" applyFont="1" applyFill="1" applyBorder="1" applyAlignment="1">
      <alignment horizontal="center" vertical="top" wrapText="1"/>
    </xf>
    <xf numFmtId="0" fontId="18" fillId="15" borderId="56" xfId="0" applyFont="1" applyFill="1" applyBorder="1" applyAlignment="1">
      <alignment horizontal="center" vertical="top"/>
    </xf>
    <xf numFmtId="0" fontId="18" fillId="15" borderId="62" xfId="0" applyFont="1" applyFill="1" applyBorder="1" applyAlignment="1">
      <alignment horizontal="center" vertical="top"/>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5" fillId="0" borderId="3"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66"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0"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5" fillId="0" borderId="9"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33" fillId="17" borderId="40" xfId="0" applyFont="1" applyFill="1" applyBorder="1" applyAlignment="1">
      <alignment horizontal="left" vertical="center" wrapText="1"/>
    </xf>
    <xf numFmtId="0" fontId="33" fillId="17" borderId="41" xfId="0" applyFont="1" applyFill="1" applyBorder="1" applyAlignment="1">
      <alignment horizontal="left" vertical="center" wrapText="1"/>
    </xf>
    <xf numFmtId="0" fontId="33" fillId="17" borderId="24" xfId="0" applyFont="1" applyFill="1" applyBorder="1" applyAlignment="1">
      <alignment horizontal="left" vertical="center" wrapText="1"/>
    </xf>
    <xf numFmtId="0" fontId="8" fillId="17" borderId="68" xfId="0" applyFont="1" applyFill="1" applyBorder="1" applyAlignment="1">
      <alignment horizontal="left" vertical="center"/>
    </xf>
    <xf numFmtId="0" fontId="8" fillId="17" borderId="56" xfId="0" applyFont="1" applyFill="1" applyBorder="1" applyAlignment="1">
      <alignment horizontal="left" vertical="center"/>
    </xf>
    <xf numFmtId="0" fontId="8" fillId="17" borderId="69" xfId="0" applyFont="1" applyFill="1" applyBorder="1" applyAlignment="1">
      <alignment horizontal="left" vertical="center"/>
    </xf>
    <xf numFmtId="0" fontId="7" fillId="3" borderId="0" xfId="0" applyFont="1" applyFill="1" applyAlignment="1">
      <alignment horizontal="center" vertical="center" wrapText="1"/>
    </xf>
    <xf numFmtId="0" fontId="2" fillId="0" borderId="39" xfId="0" applyFont="1" applyBorder="1" applyAlignment="1">
      <alignment horizontal="center" vertical="center" wrapText="1"/>
    </xf>
    <xf numFmtId="0" fontId="2" fillId="0" borderId="22" xfId="0" applyFont="1" applyBorder="1" applyAlignment="1">
      <alignment horizontal="center" vertical="center" wrapText="1"/>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8" xfId="0" applyFont="1" applyBorder="1" applyAlignment="1">
      <alignment horizontal="center" vertical="center"/>
    </xf>
    <xf numFmtId="0" fontId="5" fillId="0" borderId="60" xfId="0" applyFont="1" applyBorder="1" applyAlignment="1">
      <alignment horizontal="left" vertical="center"/>
    </xf>
    <xf numFmtId="0" fontId="5" fillId="0" borderId="69" xfId="0" applyFont="1" applyBorder="1" applyAlignment="1">
      <alignment horizontal="left" vertical="center"/>
    </xf>
    <xf numFmtId="0" fontId="5" fillId="0" borderId="66" xfId="0" applyFont="1" applyBorder="1" applyAlignment="1">
      <alignment horizontal="center" vertical="center"/>
    </xf>
    <xf numFmtId="0" fontId="5" fillId="0" borderId="45" xfId="0" applyFont="1" applyBorder="1" applyAlignment="1">
      <alignment horizontal="center" vertical="center"/>
    </xf>
    <xf numFmtId="0" fontId="5" fillId="0" borderId="48" xfId="0" applyFont="1" applyBorder="1" applyAlignment="1">
      <alignment horizontal="left" vertical="center"/>
    </xf>
    <xf numFmtId="0" fontId="5" fillId="0" borderId="50" xfId="0" applyFont="1" applyBorder="1" applyAlignment="1">
      <alignment horizontal="left" vertical="center"/>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66" xfId="0" applyFont="1" applyBorder="1" applyAlignment="1" applyProtection="1">
      <alignment horizontal="left" vertical="center"/>
      <protection locked="0"/>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28" xfId="0" applyFont="1" applyBorder="1" applyAlignment="1">
      <alignment horizontal="center" vertical="center"/>
    </xf>
    <xf numFmtId="0" fontId="7" fillId="0" borderId="60" xfId="0" applyFont="1" applyBorder="1" applyAlignment="1">
      <alignment horizontal="left" vertical="center"/>
    </xf>
    <xf numFmtId="0" fontId="7" fillId="0" borderId="69" xfId="0" applyFont="1" applyBorder="1" applyAlignment="1">
      <alignment horizontal="left" vertical="center"/>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28" xfId="0" applyFont="1" applyBorder="1" applyAlignment="1" applyProtection="1">
      <alignment horizontal="left" vertical="center"/>
      <protection locked="0"/>
    </xf>
    <xf numFmtId="0" fontId="7" fillId="3" borderId="3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center" vertical="center"/>
    </xf>
    <xf numFmtId="0" fontId="6" fillId="17" borderId="68" xfId="0" applyFont="1" applyFill="1" applyBorder="1" applyAlignment="1">
      <alignment horizontal="left" vertical="center"/>
    </xf>
    <xf numFmtId="0" fontId="6" fillId="17" borderId="56" xfId="0" applyFont="1" applyFill="1" applyBorder="1" applyAlignment="1">
      <alignment horizontal="left" vertical="center"/>
    </xf>
    <xf numFmtId="0" fontId="6" fillId="17" borderId="69" xfId="0" applyFont="1" applyFill="1" applyBorder="1" applyAlignment="1">
      <alignment horizontal="left" vertical="center"/>
    </xf>
    <xf numFmtId="0" fontId="7" fillId="17" borderId="80" xfId="0" applyFont="1" applyFill="1" applyBorder="1" applyAlignment="1">
      <alignment vertical="center" wrapText="1"/>
    </xf>
    <xf numFmtId="0" fontId="7" fillId="17" borderId="49" xfId="0" applyFont="1" applyFill="1" applyBorder="1" applyAlignment="1">
      <alignment vertical="center" wrapText="1"/>
    </xf>
    <xf numFmtId="0" fontId="7" fillId="17" borderId="50" xfId="0" applyFont="1" applyFill="1" applyBorder="1" applyAlignment="1">
      <alignment vertical="center" wrapText="1"/>
    </xf>
    <xf numFmtId="0" fontId="7" fillId="0" borderId="14" xfId="0" applyFont="1" applyBorder="1" applyAlignment="1">
      <alignment horizontal="left" vertical="center" wrapText="1"/>
    </xf>
    <xf numFmtId="0" fontId="7" fillId="0" borderId="63" xfId="0" applyFont="1" applyBorder="1" applyAlignment="1">
      <alignment horizontal="left" vertical="center" wrapText="1"/>
    </xf>
    <xf numFmtId="0" fontId="7" fillId="0" borderId="16" xfId="0" applyFont="1" applyBorder="1" applyAlignment="1">
      <alignment horizontal="left" vertical="center" wrapText="1"/>
    </xf>
    <xf numFmtId="0" fontId="7" fillId="0" borderId="64" xfId="0" applyFont="1" applyBorder="1" applyAlignment="1">
      <alignment horizontal="left" vertical="center" wrapText="1"/>
    </xf>
    <xf numFmtId="0" fontId="7" fillId="0" borderId="25"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7" fillId="0" borderId="60" xfId="0" applyFont="1" applyBorder="1" applyAlignment="1">
      <alignment horizontal="left" vertical="center" wrapText="1"/>
    </xf>
    <xf numFmtId="0" fontId="7" fillId="0" borderId="69" xfId="0" applyFont="1" applyBorder="1" applyAlignment="1">
      <alignment horizontal="left" vertical="center" wrapText="1"/>
    </xf>
    <xf numFmtId="0" fontId="7" fillId="17" borderId="80" xfId="0" applyFont="1" applyFill="1" applyBorder="1" applyAlignment="1">
      <alignment horizontal="left" vertical="center" wrapText="1"/>
    </xf>
    <xf numFmtId="0" fontId="7" fillId="17" borderId="49" xfId="0" applyFont="1" applyFill="1" applyBorder="1" applyAlignment="1">
      <alignment horizontal="left" vertical="center" wrapText="1"/>
    </xf>
    <xf numFmtId="0" fontId="7" fillId="17" borderId="50" xfId="0" applyFont="1" applyFill="1" applyBorder="1" applyAlignment="1">
      <alignment horizontal="left" vertical="center" wrapText="1"/>
    </xf>
    <xf numFmtId="0" fontId="7" fillId="0" borderId="71" xfId="0" applyFont="1" applyBorder="1" applyAlignment="1">
      <alignment horizontal="left" vertical="top"/>
    </xf>
    <xf numFmtId="0" fontId="7" fillId="0" borderId="15"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16" fillId="0" borderId="15" xfId="0" applyFont="1" applyBorder="1" applyAlignment="1">
      <alignment horizontal="center" vertical="center" wrapText="1"/>
    </xf>
    <xf numFmtId="0" fontId="8" fillId="15" borderId="26" xfId="0" applyFont="1" applyFill="1" applyBorder="1" applyAlignment="1">
      <alignment horizontal="center" vertical="center"/>
    </xf>
    <xf numFmtId="0" fontId="8" fillId="15" borderId="19" xfId="0" applyFont="1" applyFill="1" applyBorder="1" applyAlignment="1">
      <alignment horizontal="center" vertical="center"/>
    </xf>
    <xf numFmtId="0" fontId="8" fillId="15" borderId="70" xfId="0" applyFont="1" applyFill="1" applyBorder="1" applyAlignment="1">
      <alignment horizontal="center" vertical="center"/>
    </xf>
    <xf numFmtId="0" fontId="8" fillId="15" borderId="38" xfId="0" applyFont="1" applyFill="1" applyBorder="1" applyAlignment="1">
      <alignment horizontal="center" vertical="center"/>
    </xf>
    <xf numFmtId="0" fontId="8" fillId="15" borderId="7" xfId="0" applyFont="1" applyFill="1" applyBorder="1" applyAlignment="1">
      <alignment horizontal="center" vertical="center" wrapText="1"/>
    </xf>
    <xf numFmtId="0" fontId="8" fillId="15" borderId="7" xfId="0" applyFont="1" applyFill="1" applyBorder="1" applyAlignment="1">
      <alignment horizontal="center" vertical="center"/>
    </xf>
    <xf numFmtId="0" fontId="8" fillId="15" borderId="9" xfId="0" applyFont="1" applyFill="1" applyBorder="1" applyAlignment="1">
      <alignment horizontal="center" vertical="center"/>
    </xf>
    <xf numFmtId="0" fontId="7" fillId="0" borderId="71" xfId="0" applyFont="1" applyBorder="1" applyAlignment="1">
      <alignment horizontal="left" vertical="top" wrapText="1"/>
    </xf>
    <xf numFmtId="0" fontId="7" fillId="0" borderId="15" xfId="0" applyFont="1" applyBorder="1" applyAlignment="1">
      <alignment horizontal="left" vertical="top" wrapText="1"/>
    </xf>
    <xf numFmtId="0" fontId="7" fillId="0" borderId="68" xfId="0" applyFont="1" applyBorder="1" applyAlignment="1">
      <alignment horizontal="left" vertical="top" wrapText="1"/>
    </xf>
    <xf numFmtId="0" fontId="7" fillId="0" borderId="62" xfId="0" applyFont="1" applyBorder="1" applyAlignment="1">
      <alignment horizontal="left" vertical="top" wrapText="1"/>
    </xf>
    <xf numFmtId="0" fontId="5" fillId="0" borderId="68" xfId="0" applyFont="1" applyBorder="1" applyAlignment="1">
      <alignment horizontal="center"/>
    </xf>
    <xf numFmtId="0" fontId="5" fillId="0" borderId="56" xfId="0" applyFont="1" applyBorder="1" applyAlignment="1">
      <alignment horizontal="center"/>
    </xf>
    <xf numFmtId="0" fontId="5" fillId="0" borderId="69" xfId="0" applyFont="1" applyBorder="1" applyAlignment="1">
      <alignment horizontal="center"/>
    </xf>
    <xf numFmtId="0" fontId="8" fillId="14" borderId="8" xfId="0" applyFont="1" applyFill="1" applyBorder="1" applyAlignment="1">
      <alignment horizontal="center" vertical="center"/>
    </xf>
    <xf numFmtId="0" fontId="8" fillId="14" borderId="2" xfId="0" applyFont="1" applyFill="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0" fontId="5" fillId="0" borderId="47" xfId="0" applyFont="1" applyBorder="1" applyAlignment="1">
      <alignment horizontal="center" vertical="center"/>
    </xf>
    <xf numFmtId="0" fontId="8" fillId="14" borderId="48" xfId="0" applyFont="1" applyFill="1" applyBorder="1" applyAlignment="1">
      <alignment horizontal="center"/>
    </xf>
    <xf numFmtId="0" fontId="8" fillId="14" borderId="58" xfId="0" applyFont="1" applyFill="1" applyBorder="1" applyAlignment="1">
      <alignment horizontal="center"/>
    </xf>
    <xf numFmtId="0" fontId="7" fillId="0" borderId="7" xfId="0" applyFont="1" applyBorder="1" applyAlignment="1">
      <alignment horizontal="left" vertical="center" wrapText="1"/>
    </xf>
    <xf numFmtId="0" fontId="7" fillId="0" borderId="9" xfId="0" applyFont="1" applyBorder="1" applyAlignment="1">
      <alignment horizontal="center" vertical="center" wrapText="1"/>
    </xf>
    <xf numFmtId="0" fontId="7" fillId="0" borderId="3" xfId="0" applyFont="1" applyBorder="1" applyAlignment="1">
      <alignment horizontal="center" vertical="center" wrapText="1"/>
    </xf>
    <xf numFmtId="0" fontId="6" fillId="14" borderId="9"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5" fillId="0" borderId="18" xfId="0" applyFont="1" applyBorder="1" applyAlignment="1">
      <alignment horizontal="center"/>
    </xf>
    <xf numFmtId="0" fontId="5" fillId="0" borderId="36" xfId="0" applyFont="1" applyBorder="1" applyAlignment="1">
      <alignment horizontal="center"/>
    </xf>
    <xf numFmtId="0" fontId="6" fillId="14" borderId="7" xfId="0" applyFont="1" applyFill="1" applyBorder="1" applyAlignment="1">
      <alignment horizontal="center" wrapText="1"/>
    </xf>
    <xf numFmtId="0" fontId="5" fillId="0" borderId="2" xfId="0"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35" fillId="7" borderId="72" xfId="0" applyFont="1" applyFill="1" applyBorder="1" applyAlignment="1" applyProtection="1">
      <alignment horizontal="center" vertical="center"/>
      <protection locked="0"/>
    </xf>
    <xf numFmtId="0" fontId="35" fillId="8" borderId="72" xfId="0" applyFont="1" applyFill="1" applyBorder="1" applyAlignment="1" applyProtection="1">
      <alignment horizontal="center" vertical="center" wrapText="1"/>
      <protection locked="0"/>
    </xf>
    <xf numFmtId="0" fontId="35" fillId="8" borderId="72" xfId="0" applyFont="1" applyFill="1" applyBorder="1" applyAlignment="1" applyProtection="1">
      <alignment horizontal="center" vertical="center"/>
      <protection locked="0"/>
    </xf>
    <xf numFmtId="0" fontId="35" fillId="9" borderId="72" xfId="0" applyFont="1" applyFill="1" applyBorder="1" applyAlignment="1" applyProtection="1">
      <alignment horizontal="center" vertical="center" wrapText="1"/>
      <protection locked="0"/>
    </xf>
    <xf numFmtId="0" fontId="35" fillId="9" borderId="72"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5" fillId="7" borderId="75" xfId="0" applyFont="1" applyFill="1" applyBorder="1" applyAlignment="1" applyProtection="1">
      <alignment horizontal="center" vertical="center"/>
      <protection locked="0"/>
    </xf>
    <xf numFmtId="0" fontId="35" fillId="7" borderId="74" xfId="0" applyFont="1" applyFill="1" applyBorder="1" applyAlignment="1" applyProtection="1">
      <alignment horizontal="center" vertical="center"/>
      <protection locked="0"/>
    </xf>
    <xf numFmtId="0" fontId="35" fillId="7" borderId="76" xfId="0" applyFont="1" applyFill="1" applyBorder="1" applyAlignment="1" applyProtection="1">
      <alignment horizontal="center" vertical="center"/>
      <protection locked="0"/>
    </xf>
    <xf numFmtId="0" fontId="35" fillId="7" borderId="77" xfId="0" applyFont="1" applyFill="1" applyBorder="1" applyAlignment="1" applyProtection="1">
      <alignment horizontal="center" vertical="center"/>
      <protection locked="0"/>
    </xf>
    <xf numFmtId="0" fontId="36" fillId="8" borderId="76" xfId="0" applyFont="1" applyFill="1" applyBorder="1" applyAlignment="1" applyProtection="1">
      <alignment horizontal="center" vertical="center"/>
      <protection locked="0"/>
    </xf>
    <xf numFmtId="0" fontId="35" fillId="8" borderId="77" xfId="0" applyFont="1" applyFill="1" applyBorder="1" applyAlignment="1" applyProtection="1">
      <alignment horizontal="center" vertical="center"/>
      <protection locked="0"/>
    </xf>
    <xf numFmtId="0" fontId="36" fillId="9" borderId="76" xfId="0" applyFont="1" applyFill="1" applyBorder="1" applyAlignment="1" applyProtection="1">
      <alignment horizontal="center" vertical="center"/>
      <protection locked="0"/>
    </xf>
    <xf numFmtId="0" fontId="36" fillId="9" borderId="77" xfId="0" applyFont="1" applyFill="1" applyBorder="1" applyAlignment="1" applyProtection="1">
      <alignment horizontal="center" vertical="center"/>
      <protection locked="0"/>
    </xf>
    <xf numFmtId="0" fontId="35" fillId="9" borderId="76" xfId="0" applyFont="1" applyFill="1" applyBorder="1" applyAlignment="1" applyProtection="1">
      <alignment horizontal="center" vertical="center"/>
      <protection locked="0"/>
    </xf>
    <xf numFmtId="0" fontId="35" fillId="9" borderId="77" xfId="0" applyFont="1" applyFill="1" applyBorder="1" applyAlignment="1" applyProtection="1">
      <alignment horizontal="center" vertical="center"/>
      <protection locked="0"/>
    </xf>
    <xf numFmtId="0" fontId="35" fillId="10" borderId="72" xfId="0" applyFont="1" applyFill="1" applyBorder="1" applyAlignment="1" applyProtection="1">
      <alignment horizontal="center" vertical="center" wrapText="1"/>
      <protection locked="0"/>
    </xf>
    <xf numFmtId="0" fontId="35" fillId="7" borderId="73" xfId="0"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3" fillId="16" borderId="89" xfId="0" applyFont="1" applyFill="1" applyBorder="1" applyAlignment="1">
      <alignment vertical="center" wrapText="1"/>
    </xf>
    <xf numFmtId="0" fontId="3" fillId="16" borderId="83" xfId="0" applyFont="1" applyFill="1" applyBorder="1" applyAlignment="1">
      <alignment vertical="center" wrapText="1"/>
    </xf>
    <xf numFmtId="0" fontId="3" fillId="16" borderId="84" xfId="0" applyFont="1" applyFill="1" applyBorder="1" applyAlignment="1">
      <alignment vertical="center" wrapText="1"/>
    </xf>
    <xf numFmtId="0" fontId="26" fillId="0" borderId="39" xfId="0" applyFont="1" applyBorder="1" applyAlignment="1">
      <alignment horizontal="center" vertical="center" textRotation="90"/>
    </xf>
    <xf numFmtId="0" fontId="35" fillId="9" borderId="79" xfId="0" applyFont="1" applyFill="1" applyBorder="1" applyAlignment="1" applyProtection="1">
      <alignment horizontal="center" vertical="center"/>
      <protection locked="0"/>
    </xf>
    <xf numFmtId="0" fontId="35" fillId="9" borderId="73" xfId="0" applyFont="1" applyFill="1" applyBorder="1" applyAlignment="1" applyProtection="1">
      <alignment horizontal="center" vertical="center"/>
      <protection locked="0"/>
    </xf>
    <xf numFmtId="0" fontId="35" fillId="8" borderId="75" xfId="0" applyFont="1" applyFill="1" applyBorder="1" applyAlignment="1" applyProtection="1">
      <alignment horizontal="center" vertical="center"/>
      <protection locked="0"/>
    </xf>
    <xf numFmtId="0" fontId="35" fillId="8" borderId="73" xfId="0" applyFont="1" applyFill="1" applyBorder="1" applyAlignment="1" applyProtection="1">
      <alignment horizontal="center" vertical="center"/>
      <protection locked="0"/>
    </xf>
    <xf numFmtId="0" fontId="3" fillId="16" borderId="89" xfId="0" applyFont="1" applyFill="1" applyBorder="1" applyAlignment="1">
      <alignment horizontal="left" vertical="center" wrapText="1"/>
    </xf>
    <xf numFmtId="0" fontId="3" fillId="16" borderId="83" xfId="0" applyFont="1" applyFill="1" applyBorder="1" applyAlignment="1">
      <alignment horizontal="left" vertical="center" wrapText="1"/>
    </xf>
    <xf numFmtId="0" fontId="3" fillId="16" borderId="84" xfId="0" applyFont="1" applyFill="1" applyBorder="1" applyAlignment="1">
      <alignment horizontal="left" vertical="center" wrapText="1"/>
    </xf>
    <xf numFmtId="0" fontId="41" fillId="7" borderId="72" xfId="0" applyFont="1" applyFill="1" applyBorder="1" applyAlignment="1" applyProtection="1">
      <alignment horizontal="center" vertical="center"/>
      <protection locked="0"/>
    </xf>
    <xf numFmtId="0" fontId="41" fillId="8" borderId="72" xfId="0" applyFont="1" applyFill="1" applyBorder="1" applyAlignment="1" applyProtection="1">
      <alignment horizontal="center" vertical="center" wrapText="1"/>
      <protection locked="0"/>
    </xf>
    <xf numFmtId="0" fontId="41" fillId="8" borderId="72" xfId="0" applyFont="1" applyFill="1" applyBorder="1" applyAlignment="1" applyProtection="1">
      <alignment horizontal="center" vertical="center"/>
      <protection locked="0"/>
    </xf>
    <xf numFmtId="0" fontId="41" fillId="9" borderId="72" xfId="0" applyFont="1" applyFill="1" applyBorder="1" applyAlignment="1" applyProtection="1">
      <alignment horizontal="center" vertical="center" wrapText="1"/>
      <protection locked="0"/>
    </xf>
    <xf numFmtId="0" fontId="41" fillId="9" borderId="72"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protection locked="0"/>
    </xf>
    <xf numFmtId="0" fontId="8" fillId="16" borderId="89" xfId="0" applyFont="1" applyFill="1" applyBorder="1" applyAlignment="1">
      <alignment horizontal="left" vertical="center"/>
    </xf>
    <xf numFmtId="0" fontId="8" fillId="16" borderId="83" xfId="0" applyFont="1" applyFill="1" applyBorder="1" applyAlignment="1">
      <alignment horizontal="left" vertical="center"/>
    </xf>
    <xf numFmtId="0" fontId="9" fillId="16" borderId="89" xfId="0" applyFont="1" applyFill="1" applyBorder="1" applyAlignment="1">
      <alignment horizontal="left" vertical="center"/>
    </xf>
    <xf numFmtId="0" fontId="9" fillId="16" borderId="84" xfId="0" applyFont="1" applyFill="1" applyBorder="1" applyAlignment="1">
      <alignment horizontal="left" vertical="center"/>
    </xf>
    <xf numFmtId="0" fontId="8" fillId="16" borderId="84" xfId="0" applyFont="1" applyFill="1" applyBorder="1" applyAlignment="1">
      <alignment horizontal="left" vertical="center"/>
    </xf>
    <xf numFmtId="0" fontId="5" fillId="16" borderId="89" xfId="0" applyFont="1" applyFill="1" applyBorder="1" applyAlignment="1" applyProtection="1">
      <alignment horizontal="left" vertical="center"/>
      <protection locked="0"/>
    </xf>
    <xf numFmtId="0" fontId="5" fillId="16" borderId="84" xfId="0" applyFont="1" applyFill="1" applyBorder="1" applyAlignment="1" applyProtection="1">
      <alignment horizontal="left" vertical="center"/>
      <protection locked="0"/>
    </xf>
    <xf numFmtId="0" fontId="41" fillId="9" borderId="79" xfId="0" applyFont="1" applyFill="1" applyBorder="1" applyAlignment="1" applyProtection="1">
      <alignment horizontal="center" vertical="center"/>
      <protection locked="0"/>
    </xf>
    <xf numFmtId="0" fontId="41" fillId="9" borderId="73" xfId="0" applyFont="1" applyFill="1" applyBorder="1" applyAlignment="1" applyProtection="1">
      <alignment horizontal="center" vertical="center"/>
      <protection locked="0"/>
    </xf>
    <xf numFmtId="0" fontId="41" fillId="8" borderId="75" xfId="0" applyFont="1" applyFill="1" applyBorder="1" applyAlignment="1" applyProtection="1">
      <alignment horizontal="center" vertical="center"/>
      <protection locked="0"/>
    </xf>
    <xf numFmtId="0" fontId="41" fillId="8" borderId="73" xfId="0" applyFont="1" applyFill="1" applyBorder="1" applyAlignment="1" applyProtection="1">
      <alignment horizontal="center" vertical="center"/>
      <protection locked="0"/>
    </xf>
    <xf numFmtId="0" fontId="41" fillId="10" borderId="72" xfId="0" applyFont="1" applyFill="1" applyBorder="1" applyAlignment="1" applyProtection="1">
      <alignment horizontal="center" vertical="center" wrapText="1"/>
      <protection locked="0"/>
    </xf>
    <xf numFmtId="0" fontId="41" fillId="7" borderId="75" xfId="0" applyFont="1" applyFill="1" applyBorder="1" applyAlignment="1" applyProtection="1">
      <alignment horizontal="center" vertical="center"/>
      <protection locked="0"/>
    </xf>
    <xf numFmtId="0" fontId="41" fillId="7" borderId="73" xfId="0" applyFont="1" applyFill="1" applyBorder="1" applyAlignment="1" applyProtection="1">
      <alignment horizontal="center" vertical="center"/>
      <protection locked="0"/>
    </xf>
    <xf numFmtId="0" fontId="41" fillId="7" borderId="74" xfId="0" applyFont="1" applyFill="1" applyBorder="1" applyAlignment="1" applyProtection="1">
      <alignment horizontal="center" vertical="center"/>
      <protection locked="0"/>
    </xf>
    <xf numFmtId="0" fontId="41" fillId="7" borderId="76" xfId="0" applyFont="1" applyFill="1" applyBorder="1" applyAlignment="1" applyProtection="1">
      <alignment horizontal="center" vertical="center"/>
      <protection locked="0"/>
    </xf>
    <xf numFmtId="0" fontId="41" fillId="7" borderId="77" xfId="0" applyFont="1" applyFill="1" applyBorder="1" applyAlignment="1" applyProtection="1">
      <alignment horizontal="center" vertical="center"/>
      <protection locked="0"/>
    </xf>
    <xf numFmtId="0" fontId="42" fillId="8" borderId="76" xfId="0" applyFont="1" applyFill="1" applyBorder="1" applyAlignment="1" applyProtection="1">
      <alignment horizontal="center" vertical="center"/>
      <protection locked="0"/>
    </xf>
    <xf numFmtId="0" fontId="41" fillId="8" borderId="77" xfId="0" applyFont="1" applyFill="1" applyBorder="1" applyAlignment="1" applyProtection="1">
      <alignment horizontal="center" vertical="center"/>
      <protection locked="0"/>
    </xf>
    <xf numFmtId="0" fontId="42" fillId="9" borderId="76" xfId="0" applyFont="1" applyFill="1" applyBorder="1" applyAlignment="1" applyProtection="1">
      <alignment horizontal="center" vertical="center"/>
      <protection locked="0"/>
    </xf>
    <xf numFmtId="0" fontId="42" fillId="9" borderId="77" xfId="0" applyFont="1" applyFill="1" applyBorder="1" applyAlignment="1" applyProtection="1">
      <alignment horizontal="center" vertical="center"/>
      <protection locked="0"/>
    </xf>
    <xf numFmtId="0" fontId="41" fillId="9" borderId="76" xfId="0" applyFont="1" applyFill="1" applyBorder="1" applyAlignment="1" applyProtection="1">
      <alignment horizontal="center" vertical="center"/>
      <protection locked="0"/>
    </xf>
    <xf numFmtId="0" fontId="41" fillId="9" borderId="77" xfId="0" applyFont="1" applyFill="1" applyBorder="1" applyAlignment="1" applyProtection="1">
      <alignment horizontal="center" vertical="center"/>
      <protection locked="0"/>
    </xf>
    <xf numFmtId="0" fontId="37" fillId="8" borderId="31" xfId="0" applyFont="1" applyFill="1" applyBorder="1" applyAlignment="1" applyProtection="1">
      <alignment horizontal="center" vertical="center" wrapText="1"/>
      <protection locked="0"/>
    </xf>
    <xf numFmtId="0" fontId="37" fillId="8" borderId="31" xfId="0" applyFont="1" applyFill="1" applyBorder="1" applyAlignment="1" applyProtection="1">
      <alignment horizontal="center" vertical="center"/>
      <protection locked="0"/>
    </xf>
    <xf numFmtId="0" fontId="37" fillId="9" borderId="51" xfId="0" applyFont="1" applyFill="1" applyBorder="1" applyAlignment="1" applyProtection="1">
      <alignment horizontal="center" vertical="center" wrapText="1"/>
      <protection locked="0"/>
    </xf>
    <xf numFmtId="0" fontId="37" fillId="9" borderId="52" xfId="0" applyFont="1" applyFill="1" applyBorder="1" applyAlignment="1" applyProtection="1">
      <alignment horizontal="center" vertical="center"/>
      <protection locked="0"/>
    </xf>
    <xf numFmtId="0" fontId="37" fillId="10" borderId="31" xfId="0" applyFont="1" applyFill="1" applyBorder="1" applyAlignment="1" applyProtection="1">
      <alignment horizontal="center" vertical="center"/>
      <protection locked="0"/>
    </xf>
    <xf numFmtId="0" fontId="11" fillId="3" borderId="0" xfId="0" applyFont="1" applyFill="1" applyAlignment="1">
      <alignment horizontal="center" vertical="center"/>
    </xf>
    <xf numFmtId="0" fontId="10" fillId="3" borderId="0" xfId="0" applyFont="1" applyFill="1" applyAlignment="1">
      <alignment horizontal="center" vertical="center"/>
    </xf>
    <xf numFmtId="0" fontId="10" fillId="3" borderId="22" xfId="0" applyFont="1" applyFill="1" applyBorder="1" applyAlignment="1">
      <alignment horizontal="center" vertical="center"/>
    </xf>
    <xf numFmtId="0" fontId="11" fillId="0" borderId="39" xfId="0" applyFont="1" applyBorder="1" applyAlignment="1">
      <alignment horizontal="center" vertical="center" textRotation="90"/>
    </xf>
    <xf numFmtId="0" fontId="37" fillId="9"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protection locked="0"/>
    </xf>
    <xf numFmtId="0" fontId="37" fillId="8" borderId="33" xfId="0" applyFont="1" applyFill="1" applyBorder="1" applyAlignment="1" applyProtection="1">
      <alignment horizontal="center" vertical="center"/>
      <protection locked="0"/>
    </xf>
    <xf numFmtId="0" fontId="37" fillId="10" borderId="51" xfId="0" applyFont="1" applyFill="1" applyBorder="1" applyAlignment="1" applyProtection="1">
      <alignment horizontal="center" vertical="center" wrapText="1"/>
      <protection locked="0"/>
    </xf>
    <xf numFmtId="0" fontId="37" fillId="10" borderId="52" xfId="0" applyFont="1" applyFill="1" applyBorder="1" applyAlignment="1" applyProtection="1">
      <alignment horizontal="center" vertical="center" wrapText="1"/>
      <protection locked="0"/>
    </xf>
    <xf numFmtId="0" fontId="37" fillId="7" borderId="33" xfId="0" applyFont="1" applyFill="1" applyBorder="1" applyAlignment="1" applyProtection="1">
      <alignment horizontal="center" vertical="center"/>
      <protection locked="0"/>
    </xf>
    <xf numFmtId="0" fontId="37" fillId="9" borderId="31" xfId="0" applyFont="1" applyFill="1" applyBorder="1" applyAlignment="1" applyProtection="1">
      <alignment horizontal="center" vertical="center" wrapText="1"/>
      <protection locked="0"/>
    </xf>
    <xf numFmtId="0" fontId="37" fillId="7" borderId="34" xfId="0" applyFont="1" applyFill="1" applyBorder="1" applyAlignment="1" applyProtection="1">
      <alignment horizontal="center" vertical="center"/>
      <protection locked="0"/>
    </xf>
    <xf numFmtId="0" fontId="37" fillId="7" borderId="31" xfId="0" applyFont="1" applyFill="1" applyBorder="1" applyAlignment="1" applyProtection="1">
      <alignment horizontal="center" vertical="center"/>
      <protection locked="0"/>
    </xf>
    <xf numFmtId="0" fontId="37" fillId="7" borderId="32" xfId="0" applyFont="1" applyFill="1" applyBorder="1" applyAlignment="1" applyProtection="1">
      <alignment horizontal="center" vertical="center"/>
      <protection locked="0"/>
    </xf>
    <xf numFmtId="0" fontId="37" fillId="8" borderId="32" xfId="0" applyFont="1" applyFill="1" applyBorder="1" applyAlignment="1" applyProtection="1">
      <alignment horizontal="center" vertical="center"/>
      <protection locked="0"/>
    </xf>
    <xf numFmtId="0" fontId="37" fillId="9" borderId="32" xfId="0" applyFont="1" applyFill="1" applyBorder="1" applyAlignment="1" applyProtection="1">
      <alignment horizontal="center" vertical="center"/>
      <protection locked="0"/>
    </xf>
    <xf numFmtId="0" fontId="38" fillId="8" borderId="31" xfId="0" applyFont="1" applyFill="1" applyBorder="1" applyAlignment="1" applyProtection="1">
      <alignment horizontal="center" vertical="center"/>
      <protection locked="0"/>
    </xf>
    <xf numFmtId="0" fontId="39" fillId="9" borderId="31" xfId="0" applyFont="1" applyFill="1" applyBorder="1" applyAlignment="1" applyProtection="1">
      <alignment horizontal="center" vertical="center"/>
      <protection locked="0"/>
    </xf>
    <xf numFmtId="0" fontId="39" fillId="9" borderId="3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2" fillId="3" borderId="18" xfId="0" applyFont="1" applyFill="1" applyBorder="1" applyAlignment="1">
      <alignment horizontal="center" vertical="center" wrapText="1"/>
    </xf>
    <xf numFmtId="0" fontId="22" fillId="3" borderId="0" xfId="0" applyFont="1" applyFill="1" applyAlignment="1">
      <alignment horizontal="center" vertical="center" wrapText="1"/>
    </xf>
    <xf numFmtId="0" fontId="5" fillId="16" borderId="2" xfId="0" applyFont="1" applyFill="1" applyBorder="1" applyAlignment="1">
      <alignment horizontal="left" vertical="center"/>
    </xf>
    <xf numFmtId="0" fontId="22" fillId="16" borderId="4" xfId="0" applyFont="1" applyFill="1" applyBorder="1" applyAlignment="1">
      <alignment horizontal="left" vertical="center" wrapText="1"/>
    </xf>
    <xf numFmtId="0" fontId="22" fillId="16" borderId="5" xfId="0" applyFont="1" applyFill="1" applyBorder="1" applyAlignment="1">
      <alignment horizontal="left" vertical="center" wrapText="1"/>
    </xf>
    <xf numFmtId="0" fontId="22" fillId="16" borderId="6" xfId="0" applyFont="1" applyFill="1" applyBorder="1" applyAlignment="1">
      <alignment horizontal="left" vertical="center" wrapText="1"/>
    </xf>
    <xf numFmtId="0" fontId="6" fillId="16" borderId="2" xfId="0" applyFont="1" applyFill="1" applyBorder="1" applyAlignment="1">
      <alignment horizontal="center" vertical="center"/>
    </xf>
    <xf numFmtId="0" fontId="6" fillId="16" borderId="1" xfId="0" applyFont="1" applyFill="1" applyBorder="1" applyAlignment="1">
      <alignment horizontal="center" vertical="center"/>
    </xf>
    <xf numFmtId="0" fontId="6" fillId="16" borderId="3" xfId="0" applyFont="1" applyFill="1" applyBorder="1" applyAlignment="1">
      <alignment horizontal="center" vertical="center"/>
    </xf>
    <xf numFmtId="0" fontId="3" fillId="16" borderId="82" xfId="0" applyFont="1" applyFill="1" applyBorder="1" applyAlignment="1">
      <alignment horizontal="left" vertical="center" wrapText="1"/>
    </xf>
    <xf numFmtId="0" fontId="5" fillId="3" borderId="0" xfId="0" applyFont="1" applyFill="1" applyAlignment="1">
      <alignment horizontal="center" vertical="center"/>
    </xf>
    <xf numFmtId="0" fontId="5" fillId="3" borderId="22" xfId="0" applyFont="1" applyFill="1" applyBorder="1" applyAlignment="1">
      <alignment horizontal="center" vertical="center"/>
    </xf>
    <xf numFmtId="0" fontId="15" fillId="13" borderId="46" xfId="0" applyFont="1" applyFill="1" applyBorder="1" applyAlignment="1">
      <alignment horizontal="center" vertical="center" wrapText="1"/>
    </xf>
    <xf numFmtId="0" fontId="15" fillId="13" borderId="47" xfId="0" applyFont="1" applyFill="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65" xfId="0" applyFont="1" applyBorder="1" applyAlignment="1">
      <alignment horizontal="left" vertical="center" wrapText="1"/>
    </xf>
    <xf numFmtId="0" fontId="5" fillId="0" borderId="11" xfId="0" applyFont="1" applyBorder="1" applyAlignment="1">
      <alignment horizontal="left" vertical="center" wrapText="1"/>
    </xf>
    <xf numFmtId="0" fontId="5" fillId="0" borderId="6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28" xfId="0" applyFont="1" applyBorder="1" applyAlignment="1" applyProtection="1">
      <alignment horizontal="center" vertical="center" wrapText="1"/>
      <protection locked="0"/>
    </xf>
    <xf numFmtId="0" fontId="18" fillId="0" borderId="46" xfId="0" applyFont="1" applyBorder="1" applyAlignment="1">
      <alignment horizontal="center" vertical="center"/>
    </xf>
    <xf numFmtId="0" fontId="18" fillId="0" borderId="12" xfId="0" applyFont="1" applyBorder="1" applyAlignment="1">
      <alignment horizontal="center" vertical="center"/>
    </xf>
    <xf numFmtId="0" fontId="18" fillId="0" borderId="29" xfId="0" applyFont="1" applyBorder="1" applyAlignment="1">
      <alignment horizontal="center" vertical="center"/>
    </xf>
    <xf numFmtId="0" fontId="6" fillId="13" borderId="30" xfId="0" applyFont="1" applyFill="1" applyBorder="1" applyAlignment="1">
      <alignment horizontal="center" vertical="center"/>
    </xf>
    <xf numFmtId="0" fontId="6" fillId="13" borderId="45" xfId="0" applyFont="1" applyFill="1" applyBorder="1" applyAlignment="1">
      <alignment horizontal="center" vertical="center"/>
    </xf>
    <xf numFmtId="0" fontId="6" fillId="13" borderId="65" xfId="0" applyFont="1" applyFill="1" applyBorder="1" applyAlignment="1">
      <alignment horizontal="center" vertical="center"/>
    </xf>
    <xf numFmtId="0" fontId="6" fillId="13" borderId="66" xfId="0" applyFont="1" applyFill="1" applyBorder="1" applyAlignment="1">
      <alignment horizontal="center" vertical="center"/>
    </xf>
    <xf numFmtId="0" fontId="6" fillId="13" borderId="65" xfId="0" applyFont="1" applyFill="1" applyBorder="1" applyAlignment="1">
      <alignment horizontal="center" vertical="center" wrapText="1"/>
    </xf>
    <xf numFmtId="0" fontId="6" fillId="13" borderId="66" xfId="0" applyFont="1" applyFill="1" applyBorder="1" applyAlignment="1">
      <alignment horizontal="center" vertical="center" wrapText="1"/>
    </xf>
    <xf numFmtId="0" fontId="6" fillId="13" borderId="59" xfId="0" applyFont="1" applyFill="1" applyBorder="1" applyAlignment="1">
      <alignment horizontal="center" vertical="center"/>
    </xf>
    <xf numFmtId="0" fontId="6" fillId="13" borderId="57" xfId="0" applyFont="1" applyFill="1" applyBorder="1" applyAlignment="1">
      <alignment horizontal="center" vertical="center"/>
    </xf>
    <xf numFmtId="0" fontId="6" fillId="13" borderId="61" xfId="0" applyFont="1" applyFill="1" applyBorder="1" applyAlignment="1">
      <alignment horizontal="center" vertical="center"/>
    </xf>
    <xf numFmtId="0" fontId="10" fillId="12" borderId="65" xfId="0" applyFont="1" applyFill="1" applyBorder="1" applyAlignment="1">
      <alignment horizontal="center" vertical="center" wrapText="1"/>
    </xf>
    <xf numFmtId="0" fontId="10" fillId="12" borderId="66" xfId="0" applyFont="1" applyFill="1" applyBorder="1" applyAlignment="1">
      <alignment horizontal="center" vertical="center" wrapText="1"/>
    </xf>
    <xf numFmtId="0" fontId="5" fillId="0" borderId="1" xfId="0" applyFont="1" applyBorder="1" applyAlignment="1">
      <alignment horizontal="center" vertical="center" wrapText="1"/>
    </xf>
    <xf numFmtId="0" fontId="18" fillId="0" borderId="3" xfId="0" applyFont="1" applyBorder="1" applyAlignment="1">
      <alignment horizontal="center" vertical="center"/>
    </xf>
    <xf numFmtId="0" fontId="6" fillId="13" borderId="7" xfId="0" applyFont="1" applyFill="1" applyBorder="1" applyAlignment="1">
      <alignment horizontal="center" vertical="center"/>
    </xf>
    <xf numFmtId="0" fontId="10" fillId="12" borderId="7"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5" fillId="13" borderId="9" xfId="0" applyFont="1" applyFill="1" applyBorder="1" applyAlignment="1">
      <alignment horizontal="center" vertical="center" wrapText="1"/>
    </xf>
    <xf numFmtId="0" fontId="15" fillId="13" borderId="6" xfId="0" applyFont="1" applyFill="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6" fillId="13" borderId="8" xfId="0" applyFont="1" applyFill="1" applyBorder="1" applyAlignment="1">
      <alignment horizontal="center" vertical="center"/>
    </xf>
    <xf numFmtId="0" fontId="6" fillId="13" borderId="4" xfId="0" applyFont="1" applyFill="1" applyBorder="1" applyAlignment="1">
      <alignment horizontal="center" vertical="center"/>
    </xf>
    <xf numFmtId="0" fontId="6" fillId="13" borderId="7"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7" xfId="0" applyFont="1" applyBorder="1" applyAlignment="1">
      <alignment horizontal="left" vertical="center" wrapText="1"/>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33" fillId="0" borderId="29" xfId="0" applyFont="1" applyBorder="1" applyAlignment="1">
      <alignment horizontal="center" vertical="center"/>
    </xf>
    <xf numFmtId="0" fontId="33" fillId="0" borderId="3" xfId="0" applyFont="1" applyBorder="1" applyAlignment="1">
      <alignment horizontal="center" vertical="center"/>
    </xf>
    <xf numFmtId="0" fontId="5" fillId="0" borderId="36" xfId="0" applyFont="1" applyBorder="1" applyAlignment="1">
      <alignment horizontal="left" vertical="center" wrapText="1"/>
    </xf>
    <xf numFmtId="0" fontId="5" fillId="0" borderId="17" xfId="0" applyFont="1" applyBorder="1" applyAlignment="1">
      <alignment horizontal="left" vertical="center" wrapText="1"/>
    </xf>
    <xf numFmtId="0" fontId="8" fillId="16" borderId="8" xfId="0" applyFont="1" applyFill="1" applyBorder="1" applyAlignment="1">
      <alignment horizontal="left" vertical="center"/>
    </xf>
    <xf numFmtId="0" fontId="8" fillId="16" borderId="7" xfId="0" applyFont="1" applyFill="1" applyBorder="1" applyAlignment="1">
      <alignment horizontal="left" vertical="center"/>
    </xf>
    <xf numFmtId="0" fontId="8" fillId="16" borderId="9" xfId="0" applyFont="1" applyFill="1" applyBorder="1" applyAlignment="1">
      <alignment horizontal="left" vertical="center"/>
    </xf>
    <xf numFmtId="0" fontId="7" fillId="16" borderId="4" xfId="0" applyFont="1" applyFill="1" applyBorder="1" applyAlignment="1">
      <alignment horizontal="left" vertical="center" wrapText="1"/>
    </xf>
    <xf numFmtId="0" fontId="7" fillId="16" borderId="5" xfId="0" applyFont="1" applyFill="1" applyBorder="1" applyAlignment="1">
      <alignment horizontal="left" vertical="center" wrapText="1"/>
    </xf>
    <xf numFmtId="0" fontId="7" fillId="16" borderId="6" xfId="0" applyFont="1" applyFill="1" applyBorder="1" applyAlignment="1">
      <alignment horizontal="left" vertical="center" wrapText="1"/>
    </xf>
    <xf numFmtId="0" fontId="47" fillId="0" borderId="43"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44" xfId="0" applyFont="1" applyBorder="1" applyAlignment="1">
      <alignment horizontal="center" vertical="center" wrapText="1"/>
    </xf>
    <xf numFmtId="0" fontId="47" fillId="0" borderId="18" xfId="0" applyFont="1" applyBorder="1" applyAlignment="1">
      <alignment horizontal="center" vertical="center" wrapText="1"/>
    </xf>
    <xf numFmtId="0" fontId="47" fillId="0" borderId="0" xfId="0" applyFont="1" applyAlignment="1">
      <alignment horizontal="center" vertical="center" wrapText="1"/>
    </xf>
    <xf numFmtId="0" fontId="47" fillId="0" borderId="3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 xfId="0" applyFont="1" applyBorder="1" applyAlignment="1">
      <alignment horizontal="center" vertical="center" wrapText="1"/>
    </xf>
    <xf numFmtId="0" fontId="5" fillId="0" borderId="30" xfId="0" applyFont="1" applyBorder="1" applyAlignment="1">
      <alignment horizontal="left" vertical="center" wrapText="1"/>
    </xf>
    <xf numFmtId="0" fontId="5" fillId="0" borderId="43" xfId="0" applyFont="1" applyBorder="1" applyAlignment="1">
      <alignment horizontal="center" vertical="center" wrapText="1"/>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18" fillId="0" borderId="9" xfId="0" applyFont="1" applyBorder="1" applyAlignment="1">
      <alignment horizontal="center" vertical="center"/>
    </xf>
    <xf numFmtId="0" fontId="6" fillId="13" borderId="11" xfId="0" applyFont="1" applyFill="1" applyBorder="1" applyAlignment="1">
      <alignment horizontal="center" vertical="center"/>
    </xf>
    <xf numFmtId="0" fontId="5" fillId="0" borderId="54"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10" xfId="0" applyFont="1" applyBorder="1" applyAlignment="1">
      <alignment horizontal="center" vertical="center" wrapText="1"/>
    </xf>
    <xf numFmtId="0" fontId="18" fillId="0" borderId="13" xfId="0" applyFont="1" applyBorder="1" applyAlignment="1">
      <alignment horizontal="center" vertical="center"/>
    </xf>
    <xf numFmtId="0" fontId="5" fillId="0" borderId="10" xfId="0" applyFont="1" applyBorder="1" applyAlignment="1" applyProtection="1">
      <alignment horizontal="center" vertical="center" wrapText="1"/>
      <protection locked="0"/>
    </xf>
    <xf numFmtId="0" fontId="0" fillId="0" borderId="30" xfId="0" applyBorder="1" applyAlignment="1">
      <alignment horizontal="center"/>
    </xf>
    <xf numFmtId="0" fontId="9" fillId="0" borderId="25"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7" xfId="0" applyFont="1" applyBorder="1" applyAlignment="1">
      <alignment horizontal="center" vertical="center" wrapText="1"/>
    </xf>
    <xf numFmtId="0" fontId="5" fillId="0" borderId="80" xfId="0" applyFont="1" applyBorder="1" applyAlignment="1">
      <alignment horizontal="center" vertical="center"/>
    </xf>
    <xf numFmtId="0" fontId="5" fillId="0" borderId="49" xfId="0" applyFont="1" applyBorder="1" applyAlignment="1">
      <alignment horizontal="center" vertical="center"/>
    </xf>
    <xf numFmtId="0" fontId="5" fillId="0" borderId="58" xfId="0" applyFont="1" applyBorder="1" applyAlignment="1">
      <alignment horizontal="center" vertical="center"/>
    </xf>
    <xf numFmtId="0" fontId="9" fillId="16" borderId="87" xfId="0" applyFont="1" applyFill="1" applyBorder="1" applyAlignment="1">
      <alignment horizontal="left" vertical="center"/>
    </xf>
    <xf numFmtId="0" fontId="9" fillId="16" borderId="57" xfId="0" applyFont="1" applyFill="1" applyBorder="1" applyAlignment="1">
      <alignment horizontal="left" vertical="center"/>
    </xf>
    <xf numFmtId="0" fontId="9" fillId="16" borderId="67" xfId="0" applyFont="1" applyFill="1" applyBorder="1" applyAlignment="1">
      <alignment horizontal="left" vertical="center"/>
    </xf>
    <xf numFmtId="0" fontId="3" fillId="16" borderId="80" xfId="0" applyFont="1" applyFill="1" applyBorder="1" applyAlignment="1">
      <alignment horizontal="left" vertical="center" wrapText="1"/>
    </xf>
    <xf numFmtId="0" fontId="3" fillId="16" borderId="49" xfId="0" applyFont="1" applyFill="1" applyBorder="1" applyAlignment="1">
      <alignment horizontal="left" vertical="center" wrapText="1"/>
    </xf>
    <xf numFmtId="0" fontId="3" fillId="16" borderId="50"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71" xfId="0" applyFont="1" applyBorder="1" applyAlignment="1">
      <alignment horizontal="center" vertical="center"/>
    </xf>
    <xf numFmtId="0" fontId="5" fillId="0" borderId="37" xfId="0" applyFont="1" applyBorder="1" applyAlignment="1">
      <alignment horizontal="center" vertical="center"/>
    </xf>
    <xf numFmtId="0" fontId="5" fillId="0" borderId="15" xfId="0" applyFont="1" applyBorder="1" applyAlignment="1">
      <alignment horizontal="center" vertical="center"/>
    </xf>
    <xf numFmtId="0" fontId="5" fillId="0" borderId="47"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17" fillId="0" borderId="43"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4"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0" xfId="0" applyFont="1" applyAlignment="1">
      <alignment horizontal="center" vertical="center" wrapText="1"/>
    </xf>
    <xf numFmtId="0" fontId="17" fillId="0" borderId="36"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5" fillId="13" borderId="2" xfId="0" applyFont="1" applyFill="1" applyBorder="1" applyAlignment="1">
      <alignment horizontal="center" vertical="center"/>
    </xf>
    <xf numFmtId="0" fontId="0" fillId="13" borderId="1" xfId="0" applyFill="1" applyBorder="1" applyAlignment="1">
      <alignment horizontal="center" vertical="center" wrapText="1"/>
    </xf>
    <xf numFmtId="0" fontId="5" fillId="6" borderId="3" xfId="0" applyFont="1" applyFill="1" applyBorder="1" applyAlignment="1">
      <alignment horizontal="center" vertical="center" wrapText="1"/>
    </xf>
    <xf numFmtId="0" fontId="5" fillId="0" borderId="29" xfId="0" applyFont="1" applyBorder="1" applyAlignment="1">
      <alignment horizontal="center" vertical="center"/>
    </xf>
    <xf numFmtId="0" fontId="5" fillId="0" borderId="71"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17" xfId="0" applyFont="1" applyBorder="1" applyAlignment="1">
      <alignment horizontal="center" vertical="center" wrapText="1"/>
    </xf>
    <xf numFmtId="0" fontId="8" fillId="16" borderId="89" xfId="0" applyFont="1" applyFill="1" applyBorder="1" applyAlignment="1">
      <alignment horizontal="left"/>
    </xf>
    <xf numFmtId="0" fontId="8" fillId="16" borderId="84" xfId="0" applyFont="1" applyFill="1" applyBorder="1" applyAlignment="1">
      <alignment horizontal="left"/>
    </xf>
    <xf numFmtId="0" fontId="9" fillId="16" borderId="89" xfId="0" applyFont="1" applyFill="1" applyBorder="1" applyAlignment="1">
      <alignment horizontal="center" vertical="center"/>
    </xf>
    <xf numFmtId="0" fontId="9" fillId="16" borderId="83" xfId="0" applyFont="1" applyFill="1" applyBorder="1" applyAlignment="1">
      <alignment horizontal="center" vertical="center"/>
    </xf>
    <xf numFmtId="0" fontId="9" fillId="16" borderId="84" xfId="0" applyFont="1" applyFill="1" applyBorder="1" applyAlignment="1">
      <alignment horizontal="center" vertical="center"/>
    </xf>
    <xf numFmtId="0" fontId="2" fillId="16" borderId="83" xfId="0" applyFont="1" applyFill="1" applyBorder="1" applyAlignment="1">
      <alignment horizontal="left" vertical="center" wrapText="1"/>
    </xf>
    <xf numFmtId="0" fontId="2" fillId="16" borderId="84" xfId="0" applyFont="1" applyFill="1" applyBorder="1" applyAlignment="1">
      <alignment horizontal="left" vertical="center" wrapText="1"/>
    </xf>
    <xf numFmtId="0" fontId="3" fillId="16" borderId="19" xfId="0" applyFont="1" applyFill="1" applyBorder="1" applyAlignment="1">
      <alignment horizontal="left" vertical="center" wrapText="1"/>
    </xf>
    <xf numFmtId="0" fontId="3" fillId="16" borderId="21" xfId="0" applyFont="1" applyFill="1" applyBorder="1" applyAlignment="1">
      <alignment horizontal="left" vertical="center" wrapText="1"/>
    </xf>
    <xf numFmtId="0" fontId="3" fillId="16" borderId="41" xfId="0" applyFont="1" applyFill="1" applyBorder="1" applyAlignment="1">
      <alignment horizontal="left" vertical="center" wrapText="1"/>
    </xf>
    <xf numFmtId="0" fontId="3" fillId="16" borderId="24" xfId="0" applyFont="1" applyFill="1" applyBorder="1" applyAlignment="1">
      <alignment horizontal="left" vertical="center" wrapText="1"/>
    </xf>
    <xf numFmtId="0" fontId="3" fillId="16" borderId="26" xfId="0" applyFont="1" applyFill="1" applyBorder="1" applyAlignment="1">
      <alignment horizontal="left" vertical="center" wrapText="1"/>
    </xf>
    <xf numFmtId="0" fontId="3" fillId="16" borderId="40" xfId="0" applyFont="1" applyFill="1" applyBorder="1" applyAlignment="1">
      <alignment horizontal="left" vertical="center" wrapText="1"/>
    </xf>
    <xf numFmtId="0" fontId="2" fillId="16" borderId="53" xfId="0" applyFont="1" applyFill="1" applyBorder="1" applyAlignment="1">
      <alignment horizontal="left" vertical="center" wrapText="1"/>
    </xf>
    <xf numFmtId="0" fontId="2" fillId="16" borderId="54" xfId="0" applyFont="1" applyFill="1" applyBorder="1" applyAlignment="1">
      <alignment horizontal="left" vertical="center" wrapText="1"/>
    </xf>
    <xf numFmtId="0" fontId="2" fillId="16" borderId="55" xfId="0" applyFont="1" applyFill="1" applyBorder="1" applyAlignment="1">
      <alignment horizontal="left" vertical="center" wrapText="1"/>
    </xf>
    <xf numFmtId="0" fontId="37" fillId="9" borderId="99" xfId="0" applyFont="1" applyFill="1" applyBorder="1" applyAlignment="1" applyProtection="1">
      <alignment horizontal="center" vertical="center"/>
      <protection locked="0"/>
    </xf>
    <xf numFmtId="0" fontId="6" fillId="0" borderId="0" xfId="0" applyFont="1" applyAlignment="1">
      <alignment horizontal="center"/>
    </xf>
    <xf numFmtId="0" fontId="5" fillId="0" borderId="0" xfId="0" applyFont="1" applyAlignment="1">
      <alignment horizontal="center" vertical="center" wrapText="1"/>
    </xf>
    <xf numFmtId="0" fontId="3" fillId="0" borderId="0" xfId="0" applyFont="1" applyAlignment="1">
      <alignment horizontal="left" vertical="center" wrapText="1"/>
    </xf>
    <xf numFmtId="0" fontId="26" fillId="0" borderId="0" xfId="0" applyFont="1" applyAlignment="1">
      <alignment vertical="center" textRotation="90"/>
    </xf>
    <xf numFmtId="0" fontId="5" fillId="0" borderId="0" xfId="0" applyFont="1" applyAlignment="1">
      <alignment horizontal="center" vertical="center"/>
    </xf>
    <xf numFmtId="0" fontId="20" fillId="0" borderId="0" xfId="0" applyFont="1" applyAlignment="1">
      <alignment horizontal="center"/>
    </xf>
    <xf numFmtId="0" fontId="20" fillId="0" borderId="0" xfId="0" applyFont="1" applyAlignment="1">
      <alignment horizontal="center" vertical="center"/>
    </xf>
    <xf numFmtId="0" fontId="26" fillId="0" borderId="0" xfId="0" applyFont="1" applyAlignment="1">
      <alignment horizontal="center" vertical="top"/>
    </xf>
    <xf numFmtId="0" fontId="8" fillId="16" borderId="83" xfId="0" applyFont="1" applyFill="1" applyBorder="1" applyAlignment="1">
      <alignment horizontal="left"/>
    </xf>
    <xf numFmtId="0" fontId="8" fillId="0" borderId="30" xfId="0" applyFont="1" applyBorder="1" applyAlignment="1">
      <alignment horizontal="left" vertical="center" wrapText="1"/>
    </xf>
    <xf numFmtId="0" fontId="8" fillId="0" borderId="20" xfId="0" applyFont="1" applyBorder="1" applyAlignment="1">
      <alignment horizontal="left" vertical="center" wrapText="1"/>
    </xf>
    <xf numFmtId="0" fontId="8" fillId="0" borderId="45" xfId="0" applyFont="1" applyBorder="1" applyAlignment="1">
      <alignment horizontal="left" vertical="center" wrapText="1"/>
    </xf>
    <xf numFmtId="0" fontId="7" fillId="0" borderId="1" xfId="0"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28"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5" xfId="0" applyFont="1" applyBorder="1" applyAlignment="1">
      <alignment horizontal="center" vertical="center"/>
    </xf>
    <xf numFmtId="0" fontId="7" fillId="0" borderId="5" xfId="0"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8"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69" xfId="0" applyFont="1" applyBorder="1" applyAlignment="1">
      <alignment horizontal="center" vertical="center" wrapText="1"/>
    </xf>
    <xf numFmtId="0" fontId="7" fillId="0" borderId="7" xfId="0" applyFont="1" applyBorder="1" applyAlignment="1" applyProtection="1">
      <alignment horizontal="center" vertical="center"/>
      <protection locked="0"/>
    </xf>
    <xf numFmtId="0" fontId="7" fillId="0" borderId="1" xfId="0" applyFont="1" applyBorder="1" applyAlignment="1">
      <alignment horizontal="left"/>
    </xf>
    <xf numFmtId="0" fontId="7" fillId="0" borderId="3" xfId="0" applyFont="1" applyBorder="1" applyAlignment="1">
      <alignment horizontal="left"/>
    </xf>
    <xf numFmtId="0" fontId="13" fillId="0" borderId="7"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8" xfId="0" applyFont="1" applyBorder="1" applyAlignment="1">
      <alignment horizontal="center"/>
    </xf>
    <xf numFmtId="0" fontId="7" fillId="0" borderId="56" xfId="0" applyFont="1" applyBorder="1" applyAlignment="1">
      <alignment horizontal="center"/>
    </xf>
    <xf numFmtId="0" fontId="7" fillId="0" borderId="69" xfId="0" applyFont="1" applyBorder="1" applyAlignment="1">
      <alignment horizontal="center"/>
    </xf>
    <xf numFmtId="0" fontId="7" fillId="0" borderId="7" xfId="0" applyFont="1" applyBorder="1" applyAlignment="1">
      <alignment horizontal="center" vertical="center"/>
    </xf>
    <xf numFmtId="0" fontId="14" fillId="0" borderId="9" xfId="0" applyFont="1" applyBorder="1" applyAlignment="1">
      <alignment horizontal="center"/>
    </xf>
    <xf numFmtId="0" fontId="14" fillId="0" borderId="3" xfId="0" applyFont="1" applyBorder="1" applyAlignment="1">
      <alignment horizontal="center"/>
    </xf>
    <xf numFmtId="0" fontId="1" fillId="0" borderId="7" xfId="0" applyFont="1" applyBorder="1" applyAlignment="1">
      <alignment horizontal="center" vertical="center" wrapText="1"/>
    </xf>
    <xf numFmtId="0" fontId="1" fillId="3"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9" xfId="0" applyFont="1" applyBorder="1" applyAlignment="1">
      <alignment horizontal="center" vertical="center" wrapText="1"/>
    </xf>
    <xf numFmtId="0" fontId="7" fillId="0" borderId="60" xfId="0" applyFont="1" applyBorder="1" applyAlignment="1" applyProtection="1">
      <alignment horizontal="left" vertical="center" wrapText="1"/>
      <protection locked="0"/>
    </xf>
    <xf numFmtId="0" fontId="7" fillId="0" borderId="62" xfId="0" applyFont="1" applyBorder="1" applyAlignment="1" applyProtection="1">
      <alignment horizontal="left" vertical="center" wrapText="1"/>
      <protection locked="0"/>
    </xf>
    <xf numFmtId="0" fontId="43" fillId="0" borderId="60" xfId="0" applyFont="1" applyBorder="1" applyAlignment="1">
      <alignment horizontal="left" vertical="center" wrapText="1"/>
    </xf>
    <xf numFmtId="0" fontId="43" fillId="0" borderId="56" xfId="0" applyFont="1" applyBorder="1" applyAlignment="1">
      <alignment horizontal="left" vertical="center" wrapText="1"/>
    </xf>
    <xf numFmtId="0" fontId="43" fillId="0" borderId="62" xfId="0" applyFont="1" applyBorder="1" applyAlignment="1">
      <alignment horizontal="left" vertical="center" wrapText="1"/>
    </xf>
    <xf numFmtId="0" fontId="1" fillId="0" borderId="60" xfId="0" applyFont="1" applyBorder="1" applyAlignment="1">
      <alignment horizontal="left" vertical="center" wrapText="1"/>
    </xf>
    <xf numFmtId="0" fontId="1" fillId="0" borderId="56" xfId="0" applyFont="1" applyBorder="1" applyAlignment="1">
      <alignment horizontal="left" vertical="center"/>
    </xf>
    <xf numFmtId="0" fontId="1" fillId="0" borderId="62" xfId="0" applyFont="1" applyBorder="1" applyAlignment="1">
      <alignment horizontal="left" vertical="center"/>
    </xf>
    <xf numFmtId="0" fontId="1" fillId="0" borderId="56" xfId="0" applyFont="1" applyBorder="1" applyAlignment="1">
      <alignment horizontal="left" vertical="center" wrapText="1"/>
    </xf>
    <xf numFmtId="0" fontId="1" fillId="0" borderId="62" xfId="0" applyFont="1" applyBorder="1" applyAlignment="1">
      <alignment horizontal="left" vertical="center" wrapText="1"/>
    </xf>
    <xf numFmtId="0" fontId="43" fillId="3" borderId="60" xfId="0" applyFont="1" applyFill="1" applyBorder="1" applyAlignment="1">
      <alignment horizontal="left" vertical="center" wrapText="1"/>
    </xf>
    <xf numFmtId="0" fontId="43" fillId="3" borderId="56" xfId="0" applyFont="1" applyFill="1" applyBorder="1" applyAlignment="1">
      <alignment horizontal="left" vertical="center" wrapText="1"/>
    </xf>
    <xf numFmtId="0" fontId="43" fillId="3" borderId="62" xfId="0" applyFont="1" applyFill="1" applyBorder="1" applyAlignment="1">
      <alignment horizontal="left" vertical="center" wrapText="1"/>
    </xf>
    <xf numFmtId="0" fontId="43" fillId="3" borderId="60" xfId="0" applyFont="1" applyFill="1" applyBorder="1" applyAlignment="1">
      <alignment vertical="top" wrapText="1"/>
    </xf>
    <xf numFmtId="0" fontId="43" fillId="3" borderId="56" xfId="0" applyFont="1" applyFill="1" applyBorder="1" applyAlignment="1">
      <alignment vertical="top" wrapText="1"/>
    </xf>
    <xf numFmtId="0" fontId="43" fillId="3" borderId="62" xfId="0" applyFont="1" applyFill="1" applyBorder="1" applyAlignment="1">
      <alignment vertical="top" wrapText="1"/>
    </xf>
    <xf numFmtId="0" fontId="1" fillId="3" borderId="60" xfId="0" applyFont="1" applyFill="1" applyBorder="1" applyAlignment="1">
      <alignment horizontal="left" vertical="center" wrapText="1"/>
    </xf>
    <xf numFmtId="0" fontId="1" fillId="3" borderId="62" xfId="0" applyFont="1" applyFill="1" applyBorder="1" applyAlignment="1">
      <alignment horizontal="left" vertical="center" wrapText="1"/>
    </xf>
    <xf numFmtId="0" fontId="6" fillId="25" borderId="60" xfId="0" applyFont="1" applyFill="1" applyBorder="1" applyAlignment="1">
      <alignment horizontal="left" vertical="center" wrapText="1"/>
    </xf>
    <xf numFmtId="0" fontId="6" fillId="25" borderId="62" xfId="0" applyFont="1" applyFill="1" applyBorder="1" applyAlignment="1">
      <alignment horizontal="left" vertical="center" wrapText="1"/>
    </xf>
    <xf numFmtId="0" fontId="6" fillId="0" borderId="60" xfId="0" applyFont="1" applyBorder="1" applyAlignment="1">
      <alignment horizontal="left" vertical="center" wrapText="1"/>
    </xf>
    <xf numFmtId="0" fontId="6" fillId="0" borderId="62" xfId="0" applyFont="1" applyBorder="1" applyAlignment="1">
      <alignment horizontal="left" vertical="center" wrapText="1"/>
    </xf>
    <xf numFmtId="0" fontId="1" fillId="0" borderId="1" xfId="0" applyFont="1" applyBorder="1" applyAlignment="1">
      <alignment horizontal="left" vertical="center"/>
    </xf>
    <xf numFmtId="0" fontId="6" fillId="0" borderId="56" xfId="0" applyFont="1" applyBorder="1" applyAlignment="1">
      <alignment horizontal="left" vertical="center" wrapText="1"/>
    </xf>
    <xf numFmtId="0" fontId="1" fillId="0" borderId="60" xfId="0" applyFont="1" applyFill="1" applyBorder="1" applyAlignment="1">
      <alignment horizontal="left" vertical="center" wrapText="1"/>
    </xf>
    <xf numFmtId="0" fontId="1" fillId="0" borderId="56"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6" fillId="0" borderId="60" xfId="0" applyFont="1" applyFill="1" applyBorder="1" applyAlignment="1">
      <alignment horizontal="left" vertical="center" wrapText="1"/>
    </xf>
    <xf numFmtId="0" fontId="6" fillId="0" borderId="56" xfId="0" applyFont="1" applyFill="1" applyBorder="1" applyAlignment="1">
      <alignment horizontal="left" vertical="center" wrapText="1"/>
    </xf>
    <xf numFmtId="0" fontId="6" fillId="0" borderId="62"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56" xfId="0" applyFont="1" applyFill="1" applyBorder="1" applyAlignment="1">
      <alignment horizontal="left" vertical="center" wrapText="1"/>
    </xf>
    <xf numFmtId="0" fontId="6" fillId="3" borderId="62" xfId="0" applyFont="1" applyFill="1" applyBorder="1" applyAlignment="1">
      <alignment horizontal="left" vertical="center" wrapText="1"/>
    </xf>
    <xf numFmtId="0" fontId="29" fillId="0" borderId="60" xfId="0" applyFont="1" applyBorder="1" applyAlignment="1">
      <alignment horizontal="left" vertical="center" wrapText="1"/>
    </xf>
    <xf numFmtId="0" fontId="29" fillId="0" borderId="62" xfId="0" applyFont="1" applyBorder="1" applyAlignment="1">
      <alignment horizontal="left" vertical="center" wrapText="1"/>
    </xf>
    <xf numFmtId="0" fontId="29" fillId="3" borderId="60" xfId="0" applyFont="1" applyFill="1" applyBorder="1" applyAlignment="1">
      <alignment horizontal="left" vertical="center" wrapText="1"/>
    </xf>
    <xf numFmtId="0" fontId="43" fillId="3" borderId="1" xfId="0" applyFont="1" applyFill="1" applyBorder="1" applyAlignment="1">
      <alignment horizontal="left" vertical="center" wrapText="1"/>
    </xf>
    <xf numFmtId="0" fontId="5" fillId="0" borderId="13"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6" xfId="0" applyFont="1" applyBorder="1" applyAlignment="1">
      <alignment horizontal="left" vertical="center" wrapText="1"/>
    </xf>
    <xf numFmtId="0" fontId="1" fillId="0" borderId="30" xfId="0" applyFont="1" applyBorder="1" applyAlignment="1">
      <alignment horizontal="left" vertical="center" wrapText="1"/>
    </xf>
    <xf numFmtId="0" fontId="7" fillId="26" borderId="1" xfId="0" applyFont="1" applyFill="1" applyBorder="1" applyAlignment="1" applyProtection="1">
      <alignment horizontal="center" vertical="center" wrapText="1"/>
      <protection locked="0"/>
    </xf>
    <xf numFmtId="0" fontId="14" fillId="0" borderId="0" xfId="0" applyFont="1" applyBorder="1" applyAlignment="1">
      <alignment horizontal="center"/>
    </xf>
    <xf numFmtId="0" fontId="13" fillId="0" borderId="0" xfId="0" applyFont="1" applyBorder="1" applyAlignment="1">
      <alignment horizontal="center" vertical="center" wrapText="1"/>
    </xf>
    <xf numFmtId="0" fontId="7" fillId="0" borderId="0" xfId="0" applyFont="1" applyBorder="1" applyAlignment="1">
      <alignment horizontal="left"/>
    </xf>
    <xf numFmtId="0" fontId="7" fillId="0" borderId="0" xfId="0" applyFont="1" applyBorder="1" applyAlignment="1">
      <alignment horizontal="left" vertical="center" wrapText="1"/>
    </xf>
    <xf numFmtId="0" fontId="7" fillId="0" borderId="0" xfId="0" applyFont="1" applyBorder="1" applyAlignment="1">
      <alignment horizontal="center"/>
    </xf>
    <xf numFmtId="0" fontId="15" fillId="5" borderId="0" xfId="0" applyFont="1" applyFill="1" applyBorder="1" applyAlignment="1">
      <alignment horizontal="center" vertical="center"/>
    </xf>
    <xf numFmtId="0" fontId="7" fillId="0" borderId="0" xfId="0" applyFont="1" applyBorder="1" applyAlignment="1">
      <alignment horizontal="left" wrapText="1"/>
    </xf>
    <xf numFmtId="0" fontId="23" fillId="26" borderId="1" xfId="0" applyFont="1" applyFill="1" applyBorder="1" applyAlignment="1">
      <alignment vertical="center" wrapText="1"/>
    </xf>
    <xf numFmtId="0" fontId="23" fillId="27" borderId="1" xfId="0" applyFont="1" applyFill="1" applyBorder="1" applyAlignment="1">
      <alignment vertical="center" wrapText="1"/>
    </xf>
    <xf numFmtId="0" fontId="7" fillId="0" borderId="59" xfId="0" applyFont="1" applyBorder="1" applyAlignment="1">
      <alignment horizontal="left" vertical="center" wrapText="1"/>
    </xf>
    <xf numFmtId="0" fontId="7" fillId="0" borderId="60" xfId="0" applyFont="1" applyBorder="1" applyAlignment="1">
      <alignment horizontal="left" wrapText="1"/>
    </xf>
    <xf numFmtId="0" fontId="7" fillId="0" borderId="48" xfId="0" applyFont="1" applyBorder="1" applyAlignment="1">
      <alignment horizontal="left" wrapText="1"/>
    </xf>
    <xf numFmtId="0" fontId="7" fillId="0" borderId="1" xfId="0" applyFont="1" applyBorder="1" applyAlignment="1">
      <alignment horizontal="left" wrapText="1"/>
    </xf>
  </cellXfs>
  <cellStyles count="1">
    <cellStyle name="Normal" xfId="0" builtinId="0"/>
  </cellStyles>
  <dxfs count="0"/>
  <tableStyles count="0" defaultTableStyle="TableStyleMedium2" defaultPivotStyle="PivotStyleLight16"/>
  <colors>
    <mruColors>
      <color rgb="FF00BBFE"/>
      <color rgb="FF2FC9FF"/>
      <color rgb="FFFFA365"/>
      <color rgb="FFFFD2B3"/>
      <color rgb="FFFFD253"/>
      <color rgb="FFA568D2"/>
      <color rgb="FFFF8837"/>
      <color rgb="FFD862B1"/>
      <color rgb="FFCC33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microsoft.com/office/2007/relationships/hdphoto" Target="../media/hdphoto1.wdp"/><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3.png"/></Relationships>
</file>

<file path=xl/drawings/_rels/drawing2.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7.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5.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5.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4</xdr:col>
      <xdr:colOff>473868</xdr:colOff>
      <xdr:row>40</xdr:row>
      <xdr:rowOff>1619251</xdr:rowOff>
    </xdr:from>
    <xdr:to>
      <xdr:col>4</xdr:col>
      <xdr:colOff>1340643</xdr:colOff>
      <xdr:row>40</xdr:row>
      <xdr:rowOff>1843089</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6503193" y="35194876"/>
          <a:ext cx="866775" cy="223838"/>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editAs="oneCell">
    <xdr:from>
      <xdr:col>5</xdr:col>
      <xdr:colOff>295275</xdr:colOff>
      <xdr:row>0</xdr:row>
      <xdr:rowOff>95250</xdr:rowOff>
    </xdr:from>
    <xdr:to>
      <xdr:col>5</xdr:col>
      <xdr:colOff>819150</xdr:colOff>
      <xdr:row>3</xdr:row>
      <xdr:rowOff>66675</xdr:rowOff>
    </xdr:to>
    <xdr:pic>
      <xdr:nvPicPr>
        <xdr:cNvPr id="2" name="1 Imagen" descr="logocapitalmusical">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91475" y="95250"/>
          <a:ext cx="5238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483393</xdr:colOff>
      <xdr:row>40</xdr:row>
      <xdr:rowOff>1866900</xdr:rowOff>
    </xdr:from>
    <xdr:to>
      <xdr:col>4</xdr:col>
      <xdr:colOff>1362074</xdr:colOff>
      <xdr:row>40</xdr:row>
      <xdr:rowOff>2105026</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6512718" y="35442525"/>
          <a:ext cx="878681" cy="238126"/>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4</xdr:col>
      <xdr:colOff>483395</xdr:colOff>
      <xdr:row>40</xdr:row>
      <xdr:rowOff>2133600</xdr:rowOff>
    </xdr:from>
    <xdr:to>
      <xdr:col>4</xdr:col>
      <xdr:colOff>1350170</xdr:colOff>
      <xdr:row>40</xdr:row>
      <xdr:rowOff>2371725</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6512720" y="35709225"/>
          <a:ext cx="866775" cy="2381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4</xdr:col>
      <xdr:colOff>485775</xdr:colOff>
      <xdr:row>40</xdr:row>
      <xdr:rowOff>2409825</xdr:rowOff>
    </xdr:from>
    <xdr:to>
      <xdr:col>4</xdr:col>
      <xdr:colOff>1362075</xdr:colOff>
      <xdr:row>40</xdr:row>
      <xdr:rowOff>2628900</xdr:rowOff>
    </xdr:to>
    <xdr:sp macro="" textlink="">
      <xdr:nvSpPr>
        <xdr:cNvPr id="7" name="CuadroTexto 6">
          <a:extLst>
            <a:ext uri="{FF2B5EF4-FFF2-40B4-BE49-F238E27FC236}">
              <a16:creationId xmlns:a16="http://schemas.microsoft.com/office/drawing/2014/main" id="{00000000-0008-0000-0000-000007000000}"/>
            </a:ext>
          </a:extLst>
        </xdr:cNvPr>
        <xdr:cNvSpPr txBox="1"/>
      </xdr:nvSpPr>
      <xdr:spPr>
        <a:xfrm>
          <a:off x="6515100" y="35985450"/>
          <a:ext cx="876300" cy="219075"/>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xdr:from>
      <xdr:col>5</xdr:col>
      <xdr:colOff>11905</xdr:colOff>
      <xdr:row>49</xdr:row>
      <xdr:rowOff>1883568</xdr:rowOff>
    </xdr:from>
    <xdr:to>
      <xdr:col>5</xdr:col>
      <xdr:colOff>878680</xdr:colOff>
      <xdr:row>49</xdr:row>
      <xdr:rowOff>2093118</xdr:rowOff>
    </xdr:to>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7708105" y="44393643"/>
          <a:ext cx="866775" cy="209550"/>
        </a:xfrm>
        <a:prstGeom prst="rect">
          <a:avLst/>
        </a:prstGeom>
        <a:solidFill>
          <a:srgbClr val="D862B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EXTREMO</a:t>
          </a:r>
        </a:p>
      </xdr:txBody>
    </xdr:sp>
    <xdr:clientData/>
  </xdr:twoCellAnchor>
  <xdr:twoCellAnchor>
    <xdr:from>
      <xdr:col>5</xdr:col>
      <xdr:colOff>21431</xdr:colOff>
      <xdr:row>49</xdr:row>
      <xdr:rowOff>2143125</xdr:rowOff>
    </xdr:from>
    <xdr:to>
      <xdr:col>5</xdr:col>
      <xdr:colOff>885825</xdr:colOff>
      <xdr:row>49</xdr:row>
      <xdr:rowOff>2340769</xdr:rowOff>
    </xdr:to>
    <xdr:sp macro="" textlink="">
      <xdr:nvSpPr>
        <xdr:cNvPr id="9" name="CuadroTexto 8">
          <a:extLst>
            <a:ext uri="{FF2B5EF4-FFF2-40B4-BE49-F238E27FC236}">
              <a16:creationId xmlns:a16="http://schemas.microsoft.com/office/drawing/2014/main" id="{00000000-0008-0000-0000-000009000000}"/>
            </a:ext>
          </a:extLst>
        </xdr:cNvPr>
        <xdr:cNvSpPr txBox="1"/>
      </xdr:nvSpPr>
      <xdr:spPr>
        <a:xfrm>
          <a:off x="7717631" y="44653200"/>
          <a:ext cx="864394" cy="197644"/>
        </a:xfrm>
        <a:prstGeom prst="rect">
          <a:avLst/>
        </a:prstGeom>
        <a:solidFill>
          <a:schemeClr val="accent6">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a:latin typeface="Arial" panose="020B0604020202020204" pitchFamily="34" charset="0"/>
              <a:cs typeface="Arial" panose="020B0604020202020204" pitchFamily="34" charset="0"/>
            </a:rPr>
            <a:t>ALTO</a:t>
          </a:r>
        </a:p>
      </xdr:txBody>
    </xdr:sp>
    <xdr:clientData/>
  </xdr:twoCellAnchor>
  <xdr:twoCellAnchor>
    <xdr:from>
      <xdr:col>5</xdr:col>
      <xdr:colOff>23812</xdr:colOff>
      <xdr:row>49</xdr:row>
      <xdr:rowOff>2407443</xdr:rowOff>
    </xdr:from>
    <xdr:to>
      <xdr:col>5</xdr:col>
      <xdr:colOff>888206</xdr:colOff>
      <xdr:row>49</xdr:row>
      <xdr:rowOff>2607468</xdr:rowOff>
    </xdr:to>
    <xdr:sp macro="" textlink="">
      <xdr:nvSpPr>
        <xdr:cNvPr id="10" name="CuadroTexto 9">
          <a:extLst>
            <a:ext uri="{FF2B5EF4-FFF2-40B4-BE49-F238E27FC236}">
              <a16:creationId xmlns:a16="http://schemas.microsoft.com/office/drawing/2014/main" id="{00000000-0008-0000-0000-00000A000000}"/>
            </a:ext>
          </a:extLst>
        </xdr:cNvPr>
        <xdr:cNvSpPr txBox="1"/>
      </xdr:nvSpPr>
      <xdr:spPr>
        <a:xfrm>
          <a:off x="7720012" y="44917518"/>
          <a:ext cx="864394" cy="200025"/>
        </a:xfrm>
        <a:prstGeom prst="rect">
          <a:avLst/>
        </a:prstGeom>
        <a:solidFill>
          <a:srgbClr val="FFC0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MODERADO</a:t>
          </a:r>
        </a:p>
      </xdr:txBody>
    </xdr:sp>
    <xdr:clientData/>
  </xdr:twoCellAnchor>
  <xdr:twoCellAnchor>
    <xdr:from>
      <xdr:col>5</xdr:col>
      <xdr:colOff>28575</xdr:colOff>
      <xdr:row>49</xdr:row>
      <xdr:rowOff>2683670</xdr:rowOff>
    </xdr:from>
    <xdr:to>
      <xdr:col>5</xdr:col>
      <xdr:colOff>885825</xdr:colOff>
      <xdr:row>49</xdr:row>
      <xdr:rowOff>2876550</xdr:rowOff>
    </xdr:to>
    <xdr:sp macro="" textlink="">
      <xdr:nvSpPr>
        <xdr:cNvPr id="11" name="CuadroTexto 10">
          <a:extLst>
            <a:ext uri="{FF2B5EF4-FFF2-40B4-BE49-F238E27FC236}">
              <a16:creationId xmlns:a16="http://schemas.microsoft.com/office/drawing/2014/main" id="{00000000-0008-0000-0000-00000B000000}"/>
            </a:ext>
          </a:extLst>
        </xdr:cNvPr>
        <xdr:cNvSpPr txBox="1"/>
      </xdr:nvSpPr>
      <xdr:spPr>
        <a:xfrm>
          <a:off x="7724775" y="45193745"/>
          <a:ext cx="857250" cy="192880"/>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900">
              <a:latin typeface="Arial" panose="020B0604020202020204" pitchFamily="34" charset="0"/>
              <a:cs typeface="Arial" panose="020B0604020202020204" pitchFamily="34" charset="0"/>
            </a:rPr>
            <a:t>BAJO</a:t>
          </a:r>
        </a:p>
      </xdr:txBody>
    </xdr:sp>
    <xdr:clientData/>
  </xdr:twoCellAnchor>
  <xdr:twoCellAnchor editAs="oneCell">
    <xdr:from>
      <xdr:col>0</xdr:col>
      <xdr:colOff>50006</xdr:colOff>
      <xdr:row>49</xdr:row>
      <xdr:rowOff>1685925</xdr:rowOff>
    </xdr:from>
    <xdr:to>
      <xdr:col>3</xdr:col>
      <xdr:colOff>2686050</xdr:colOff>
      <xdr:row>49</xdr:row>
      <xdr:rowOff>3857625</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rotWithShape="1">
        <a:blip xmlns:r="http://schemas.openxmlformats.org/officeDocument/2006/relationships" r:embed="rId2"/>
        <a:srcRect l="27602" t="33467" r="28908" b="36841"/>
        <a:stretch/>
      </xdr:blipFill>
      <xdr:spPr>
        <a:xfrm>
          <a:off x="50006" y="44577000"/>
          <a:ext cx="5655469" cy="2171700"/>
        </a:xfrm>
        <a:prstGeom prst="rect">
          <a:avLst/>
        </a:prstGeom>
      </xdr:spPr>
    </xdr:pic>
    <xdr:clientData/>
  </xdr:twoCellAnchor>
  <xdr:twoCellAnchor>
    <xdr:from>
      <xdr:col>3</xdr:col>
      <xdr:colOff>2728912</xdr:colOff>
      <xdr:row>49</xdr:row>
      <xdr:rowOff>1316831</xdr:rowOff>
    </xdr:from>
    <xdr:to>
      <xdr:col>4</xdr:col>
      <xdr:colOff>1543050</xdr:colOff>
      <xdr:row>49</xdr:row>
      <xdr:rowOff>4010025</xdr:rowOff>
    </xdr:to>
    <xdr:sp macro="" textlink="">
      <xdr:nvSpPr>
        <xdr:cNvPr id="13" name="CuadroTexto 12">
          <a:extLst>
            <a:ext uri="{FF2B5EF4-FFF2-40B4-BE49-F238E27FC236}">
              <a16:creationId xmlns:a16="http://schemas.microsoft.com/office/drawing/2014/main" id="{00000000-0008-0000-0000-00000D000000}"/>
            </a:ext>
          </a:extLst>
        </xdr:cNvPr>
        <xdr:cNvSpPr txBox="1"/>
      </xdr:nvSpPr>
      <xdr:spPr>
        <a:xfrm>
          <a:off x="5748337" y="44207906"/>
          <a:ext cx="1824038" cy="26931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editAs="oneCell">
    <xdr:from>
      <xdr:col>6</xdr:col>
      <xdr:colOff>593725</xdr:colOff>
      <xdr:row>31</xdr:row>
      <xdr:rowOff>1203325</xdr:rowOff>
    </xdr:from>
    <xdr:to>
      <xdr:col>15</xdr:col>
      <xdr:colOff>641350</xdr:colOff>
      <xdr:row>36</xdr:row>
      <xdr:rowOff>267493</xdr:rowOff>
    </xdr:to>
    <xdr:pic>
      <xdr:nvPicPr>
        <xdr:cNvPr id="17" name="Imagen 16">
          <a:extLst>
            <a:ext uri="{FF2B5EF4-FFF2-40B4-BE49-F238E27FC236}">
              <a16:creationId xmlns:a16="http://schemas.microsoft.com/office/drawing/2014/main" id="{00000000-0008-0000-0000-000011000000}"/>
            </a:ext>
          </a:extLst>
        </xdr:cNvPr>
        <xdr:cNvPicPr>
          <a:picLocks noChangeAspect="1"/>
        </xdr:cNvPicPr>
      </xdr:nvPicPr>
      <xdr:blipFill rotWithShape="1">
        <a:blip xmlns:r="http://schemas.openxmlformats.org/officeDocument/2006/relationships" r:embed="rId3"/>
        <a:srcRect l="23673" t="30386" r="23246" b="10362"/>
        <a:stretch/>
      </xdr:blipFill>
      <xdr:spPr>
        <a:xfrm>
          <a:off x="9318625" y="25901650"/>
          <a:ext cx="6905625" cy="4333875"/>
        </a:xfrm>
        <a:prstGeom prst="rect">
          <a:avLst/>
        </a:prstGeom>
      </xdr:spPr>
    </xdr:pic>
    <xdr:clientData/>
  </xdr:twoCellAnchor>
  <xdr:twoCellAnchor editAs="oneCell">
    <xdr:from>
      <xdr:col>6</xdr:col>
      <xdr:colOff>584200</xdr:colOff>
      <xdr:row>37</xdr:row>
      <xdr:rowOff>282575</xdr:rowOff>
    </xdr:from>
    <xdr:to>
      <xdr:col>15</xdr:col>
      <xdr:colOff>615950</xdr:colOff>
      <xdr:row>40</xdr:row>
      <xdr:rowOff>384172</xdr:rowOff>
    </xdr:to>
    <xdr:pic>
      <xdr:nvPicPr>
        <xdr:cNvPr id="18" name="Imagen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4"/>
        <a:srcRect l="23551" t="43191" r="23490" b="18609"/>
        <a:stretch/>
      </xdr:blipFill>
      <xdr:spPr>
        <a:xfrm>
          <a:off x="9309100" y="30191075"/>
          <a:ext cx="6889750" cy="2806699"/>
        </a:xfrm>
        <a:prstGeom prst="rect">
          <a:avLst/>
        </a:prstGeom>
      </xdr:spPr>
    </xdr:pic>
    <xdr:clientData/>
  </xdr:twoCellAnchor>
  <xdr:twoCellAnchor editAs="oneCell">
    <xdr:from>
      <xdr:col>6</xdr:col>
      <xdr:colOff>516731</xdr:colOff>
      <xdr:row>40</xdr:row>
      <xdr:rowOff>638174</xdr:rowOff>
    </xdr:from>
    <xdr:to>
      <xdr:col>14</xdr:col>
      <xdr:colOff>326232</xdr:colOff>
      <xdr:row>43</xdr:row>
      <xdr:rowOff>1066800</xdr:rowOff>
    </xdr:to>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5"/>
        <a:srcRect l="11813" t="24757" r="20054" b="12321"/>
        <a:stretch/>
      </xdr:blipFill>
      <xdr:spPr>
        <a:xfrm>
          <a:off x="9241631" y="33251774"/>
          <a:ext cx="5905501" cy="3638550"/>
        </a:xfrm>
        <a:prstGeom prst="rect">
          <a:avLst/>
        </a:prstGeom>
      </xdr:spPr>
    </xdr:pic>
    <xdr:clientData/>
  </xdr:twoCellAnchor>
  <xdr:twoCellAnchor>
    <xdr:from>
      <xdr:col>0</xdr:col>
      <xdr:colOff>133350</xdr:colOff>
      <xdr:row>46</xdr:row>
      <xdr:rowOff>933450</xdr:rowOff>
    </xdr:from>
    <xdr:to>
      <xdr:col>1</xdr:col>
      <xdr:colOff>466725</xdr:colOff>
      <xdr:row>46</xdr:row>
      <xdr:rowOff>2114550</xdr:rowOff>
    </xdr:to>
    <xdr:sp macro="" textlink="">
      <xdr:nvSpPr>
        <xdr:cNvPr id="36" name="CuadroTexto 35">
          <a:extLst>
            <a:ext uri="{FF2B5EF4-FFF2-40B4-BE49-F238E27FC236}">
              <a16:creationId xmlns:a16="http://schemas.microsoft.com/office/drawing/2014/main" id="{00000000-0008-0000-0000-000024000000}"/>
            </a:ext>
          </a:extLst>
        </xdr:cNvPr>
        <xdr:cNvSpPr txBox="1"/>
      </xdr:nvSpPr>
      <xdr:spPr>
        <a:xfrm>
          <a:off x="133350" y="40690800"/>
          <a:ext cx="1828800" cy="1181100"/>
        </a:xfrm>
        <a:prstGeom prst="rect">
          <a:avLst/>
        </a:prstGeom>
        <a:gradFill flip="none" rotWithShape="1">
          <a:gsLst>
            <a:gs pos="0">
              <a:srgbClr val="A568D2">
                <a:tint val="66000"/>
                <a:satMod val="160000"/>
              </a:srgbClr>
            </a:gs>
            <a:gs pos="50000">
              <a:srgbClr val="A568D2">
                <a:tint val="44500"/>
                <a:satMod val="160000"/>
              </a:srgbClr>
            </a:gs>
            <a:gs pos="100000">
              <a:srgbClr val="A568D2">
                <a:tint val="23500"/>
                <a:satMod val="160000"/>
              </a:srgbClr>
            </a:gs>
          </a:gsLst>
          <a:path path="circle">
            <a:fillToRect l="50000" t="50000" r="50000" b="50000"/>
          </a:path>
          <a:tileRect/>
        </a:gra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latin typeface="Arial" panose="020B0604020202020204" pitchFamily="34" charset="0"/>
              <a:cs typeface="Arial" panose="020B0604020202020204" pitchFamily="34" charset="0"/>
            </a:rPr>
            <a:t>IMPORTANTE.</a:t>
          </a:r>
        </a:p>
        <a:p>
          <a:r>
            <a:rPr lang="es-CO" sz="1100">
              <a:latin typeface="Arial" panose="020B0604020202020204" pitchFamily="34" charset="0"/>
              <a:cs typeface="Arial" panose="020B0604020202020204" pitchFamily="34" charset="0"/>
            </a:rPr>
            <a:t>La solidez del conjunto de controles</a:t>
          </a:r>
          <a:r>
            <a:rPr lang="es-CO" sz="1100" baseline="0">
              <a:latin typeface="Arial" panose="020B0604020202020204" pitchFamily="34" charset="0"/>
              <a:cs typeface="Arial" panose="020B0604020202020204" pitchFamily="34" charset="0"/>
            </a:rPr>
            <a:t> se obtiene calculando el promedio aritmetico simple de  los controles por cada riesgo. </a:t>
          </a:r>
          <a:endParaRPr lang="es-CO" sz="1100">
            <a:latin typeface="Arial" panose="020B0604020202020204" pitchFamily="34" charset="0"/>
            <a:cs typeface="Arial" panose="020B0604020202020204" pitchFamily="34" charset="0"/>
          </a:endParaRPr>
        </a:p>
      </xdr:txBody>
    </xdr:sp>
    <xdr:clientData/>
  </xdr:twoCellAnchor>
  <xdr:twoCellAnchor editAs="oneCell">
    <xdr:from>
      <xdr:col>1</xdr:col>
      <xdr:colOff>647699</xdr:colOff>
      <xdr:row>46</xdr:row>
      <xdr:rowOff>895350</xdr:rowOff>
    </xdr:from>
    <xdr:to>
      <xdr:col>5</xdr:col>
      <xdr:colOff>857250</xdr:colOff>
      <xdr:row>46</xdr:row>
      <xdr:rowOff>2200275</xdr:rowOff>
    </xdr:to>
    <xdr:pic>
      <xdr:nvPicPr>
        <xdr:cNvPr id="37" name="Imagen 36">
          <a:extLst>
            <a:ext uri="{FF2B5EF4-FFF2-40B4-BE49-F238E27FC236}">
              <a16:creationId xmlns:a16="http://schemas.microsoft.com/office/drawing/2014/main" id="{00000000-0008-0000-0000-000025000000}"/>
            </a:ext>
          </a:extLst>
        </xdr:cNvPr>
        <xdr:cNvPicPr>
          <a:picLocks noChangeAspect="1"/>
        </xdr:cNvPicPr>
      </xdr:nvPicPr>
      <xdr:blipFill rotWithShape="1">
        <a:blip xmlns:r="http://schemas.openxmlformats.org/officeDocument/2006/relationships" r:embed="rId6"/>
        <a:srcRect l="24011" t="38814" r="33618" b="41353"/>
        <a:stretch/>
      </xdr:blipFill>
      <xdr:spPr>
        <a:xfrm>
          <a:off x="2143124" y="40652700"/>
          <a:ext cx="6410326" cy="1304925"/>
        </a:xfrm>
        <a:prstGeom prst="rect">
          <a:avLst/>
        </a:prstGeom>
      </xdr:spPr>
    </xdr:pic>
    <xdr:clientData/>
  </xdr:twoCellAnchor>
  <xdr:twoCellAnchor>
    <xdr:from>
      <xdr:col>0</xdr:col>
      <xdr:colOff>47625</xdr:colOff>
      <xdr:row>49</xdr:row>
      <xdr:rowOff>1381125</xdr:rowOff>
    </xdr:from>
    <xdr:to>
      <xdr:col>3</xdr:col>
      <xdr:colOff>2657475</xdr:colOff>
      <xdr:row>49</xdr:row>
      <xdr:rowOff>1704975</xdr:rowOff>
    </xdr:to>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47625" y="44272200"/>
          <a:ext cx="5629275" cy="323850"/>
        </a:xfrm>
        <a:prstGeom prst="rect">
          <a:avLst/>
        </a:prstGeom>
        <a:solidFill>
          <a:srgbClr val="FFD253"/>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0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0</xdr:col>
      <xdr:colOff>20107</xdr:colOff>
      <xdr:row>49</xdr:row>
      <xdr:rowOff>3842807</xdr:rowOff>
    </xdr:from>
    <xdr:to>
      <xdr:col>5</xdr:col>
      <xdr:colOff>1023936</xdr:colOff>
      <xdr:row>50</xdr:row>
      <xdr:rowOff>11906</xdr:rowOff>
    </xdr:to>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20107" y="48384088"/>
          <a:ext cx="8707173" cy="776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b="1">
              <a:solidFill>
                <a:srgbClr val="C00000"/>
              </a:solidFill>
              <a:latin typeface="Arial" panose="020B0604020202020204" pitchFamily="34" charset="0"/>
              <a:cs typeface="Arial" panose="020B0604020202020204" pitchFamily="34" charset="0"/>
            </a:rPr>
            <a:t>PASO 2</a:t>
          </a:r>
          <a:r>
            <a:rPr lang="es-CO" sz="1100">
              <a:latin typeface="Arial" panose="020B0604020202020204" pitchFamily="34" charset="0"/>
              <a:cs typeface="Arial" panose="020B0604020202020204" pitchFamily="34" charset="0"/>
            </a:rPr>
            <a:t>: </a:t>
          </a:r>
          <a:r>
            <a:rPr lang="es-CO" sz="1100" b="1">
              <a:latin typeface="Arial" panose="020B0604020202020204" pitchFamily="34" charset="0"/>
              <a:cs typeface="Arial" panose="020B0604020202020204" pitchFamily="34" charset="0"/>
            </a:rPr>
            <a:t>DETERMINAR</a:t>
          </a:r>
          <a:r>
            <a:rPr lang="es-CO" sz="1100">
              <a:latin typeface="Arial" panose="020B0604020202020204" pitchFamily="34" charset="0"/>
              <a:cs typeface="Arial" panose="020B0604020202020204" pitchFamily="34" charset="0"/>
            </a:rPr>
            <a:t> el nuevo punto de intersección (R1) que arrojará el N</a:t>
          </a:r>
          <a:r>
            <a:rPr lang="es-CO" sz="1100">
              <a:solidFill>
                <a:schemeClr val="dk1"/>
              </a:solidFill>
              <a:effectLst/>
              <a:latin typeface="Arial" panose="020B0604020202020204" pitchFamily="34" charset="0"/>
              <a:ea typeface="+mn-ea"/>
              <a:cs typeface="Arial" panose="020B0604020202020204" pitchFamily="34" charset="0"/>
            </a:rPr>
            <a:t>IVEL DE RIESGO RESIDUAL. </a:t>
          </a:r>
          <a:r>
            <a:rPr lang="es-CO" sz="1100" b="1">
              <a:solidFill>
                <a:schemeClr val="dk1"/>
              </a:solidFill>
              <a:effectLst/>
              <a:latin typeface="+mn-lt"/>
              <a:ea typeface="+mn-ea"/>
              <a:cs typeface="+mn-cs"/>
            </a:rPr>
            <a:t>L</a:t>
          </a:r>
          <a:r>
            <a:rPr lang="es-CO" sz="1100">
              <a:solidFill>
                <a:schemeClr val="dk1"/>
              </a:solidFill>
              <a:effectLst/>
              <a:latin typeface="+mn-lt"/>
              <a:ea typeface="+mn-ea"/>
              <a:cs typeface="+mn-cs"/>
            </a:rPr>
            <a:t>a casilla de </a:t>
          </a:r>
          <a:r>
            <a:rPr lang="es-CO" sz="1100" b="1">
              <a:solidFill>
                <a:schemeClr val="dk1"/>
              </a:solidFill>
              <a:effectLst/>
              <a:latin typeface="+mn-lt"/>
              <a:ea typeface="+mn-ea"/>
              <a:cs typeface="+mn-cs"/>
            </a:rPr>
            <a:t>nivel</a:t>
          </a:r>
          <a:r>
            <a:rPr lang="es-CO" sz="1100" b="1" baseline="0">
              <a:solidFill>
                <a:schemeClr val="dk1"/>
              </a:solidFill>
              <a:effectLst/>
              <a:latin typeface="+mn-lt"/>
              <a:ea typeface="+mn-ea"/>
              <a:cs typeface="+mn-cs"/>
            </a:rPr>
            <a:t> residual </a:t>
          </a:r>
          <a:r>
            <a:rPr lang="es-CO" sz="1100" baseline="0">
              <a:solidFill>
                <a:schemeClr val="dk1"/>
              </a:solidFill>
              <a:effectLst/>
              <a:latin typeface="+mn-lt"/>
              <a:ea typeface="+mn-ea"/>
              <a:cs typeface="+mn-cs"/>
            </a:rPr>
            <a:t>se diligencia </a:t>
          </a:r>
          <a:r>
            <a:rPr lang="es-CO" sz="1100" b="1" baseline="0">
              <a:solidFill>
                <a:schemeClr val="dk1"/>
              </a:solidFill>
              <a:effectLst/>
              <a:latin typeface="+mn-lt"/>
              <a:ea typeface="+mn-ea"/>
              <a:cs typeface="+mn-cs"/>
            </a:rPr>
            <a:t>automáticamente</a:t>
          </a:r>
          <a:r>
            <a:rPr lang="es-CO" sz="1100">
              <a:latin typeface="Arial" panose="020B0604020202020204" pitchFamily="34" charset="0"/>
              <a:cs typeface="Arial" panose="020B0604020202020204" pitchFamily="34" charset="0"/>
            </a:rPr>
            <a:t>                                                                                                                    </a:t>
          </a:r>
        </a:p>
        <a:p>
          <a:r>
            <a:rPr lang="es-CO" sz="1100" b="1">
              <a:solidFill>
                <a:srgbClr val="C00000"/>
              </a:solidFill>
              <a:latin typeface="Arial" panose="020B0604020202020204" pitchFamily="34" charset="0"/>
              <a:cs typeface="Arial" panose="020B0604020202020204" pitchFamily="34" charset="0"/>
            </a:rPr>
            <a:t>PASO 3</a:t>
          </a:r>
          <a:r>
            <a:rPr lang="es-CO" sz="1100">
              <a:latin typeface="Arial" panose="020B0604020202020204" pitchFamily="34" charset="0"/>
              <a:cs typeface="Arial" panose="020B0604020202020204" pitchFamily="34" charset="0"/>
            </a:rPr>
            <a:t>: </a:t>
          </a:r>
          <a:r>
            <a:rPr lang="es-CO" sz="1100" b="1" baseline="0">
              <a:latin typeface="Arial" panose="020B0604020202020204" pitchFamily="34" charset="0"/>
              <a:cs typeface="Arial" panose="020B0604020202020204" pitchFamily="34" charset="0"/>
            </a:rPr>
            <a:t>SELECCIONAR </a:t>
          </a:r>
          <a:r>
            <a:rPr lang="es-CO" sz="1100" b="0" baseline="0">
              <a:latin typeface="Arial" panose="020B0604020202020204" pitchFamily="34" charset="0"/>
              <a:cs typeface="Arial" panose="020B0604020202020204" pitchFamily="34" charset="0"/>
            </a:rPr>
            <a:t>de la lista desplegable que aparece en las casillas de: probabilidad de ocurrencia e impacto, los resultados obtenidos con anterioridad, a fin de que se diligencien automáticamente en el formato posterior.</a:t>
          </a:r>
          <a:endParaRPr lang="es-CO" sz="1100" b="1">
            <a:latin typeface="Arial" panose="020B0604020202020204" pitchFamily="34" charset="0"/>
            <a:cs typeface="Arial" panose="020B0604020202020204" pitchFamily="34" charset="0"/>
          </a:endParaRPr>
        </a:p>
      </xdr:txBody>
    </xdr:sp>
    <xdr:clientData/>
  </xdr:twoCellAnchor>
  <xdr:twoCellAnchor editAs="oneCell">
    <xdr:from>
      <xdr:col>6</xdr:col>
      <xdr:colOff>624415</xdr:colOff>
      <xdr:row>48</xdr:row>
      <xdr:rowOff>222250</xdr:rowOff>
    </xdr:from>
    <xdr:to>
      <xdr:col>14</xdr:col>
      <xdr:colOff>730249</xdr:colOff>
      <xdr:row>49</xdr:row>
      <xdr:rowOff>4074582</xdr:rowOff>
    </xdr:to>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rotWithShape="1">
        <a:blip xmlns:r="http://schemas.openxmlformats.org/officeDocument/2006/relationships" r:embed="rId7"/>
        <a:srcRect l="12292" t="29272" r="14469" b="13629"/>
        <a:stretch/>
      </xdr:blipFill>
      <xdr:spPr>
        <a:xfrm>
          <a:off x="9345082" y="42470917"/>
          <a:ext cx="6201834" cy="4095749"/>
        </a:xfrm>
        <a:prstGeom prst="rect">
          <a:avLst/>
        </a:prstGeom>
      </xdr:spPr>
    </xdr:pic>
    <xdr:clientData/>
  </xdr:twoCellAnchor>
  <xdr:twoCellAnchor editAs="oneCell">
    <xdr:from>
      <xdr:col>6</xdr:col>
      <xdr:colOff>476247</xdr:colOff>
      <xdr:row>51</xdr:row>
      <xdr:rowOff>100694</xdr:rowOff>
    </xdr:from>
    <xdr:to>
      <xdr:col>16</xdr:col>
      <xdr:colOff>312962</xdr:colOff>
      <xdr:row>52</xdr:row>
      <xdr:rowOff>3284766</xdr:rowOff>
    </xdr:to>
    <xdr:pic>
      <xdr:nvPicPr>
        <xdr:cNvPr id="22" name="Imagen 21">
          <a:extLst>
            <a:ext uri="{FF2B5EF4-FFF2-40B4-BE49-F238E27FC236}">
              <a16:creationId xmlns:a16="http://schemas.microsoft.com/office/drawing/2014/main" id="{00000000-0008-0000-0000-000016000000}"/>
            </a:ext>
          </a:extLst>
        </xdr:cNvPr>
        <xdr:cNvPicPr>
          <a:picLocks noChangeAspect="1"/>
        </xdr:cNvPicPr>
      </xdr:nvPicPr>
      <xdr:blipFill rotWithShape="1">
        <a:blip xmlns:r="http://schemas.openxmlformats.org/officeDocument/2006/relationships" r:embed="rId8"/>
        <a:srcRect l="17990" t="22696" r="24692" b="19074"/>
        <a:stretch/>
      </xdr:blipFill>
      <xdr:spPr>
        <a:xfrm>
          <a:off x="9201147" y="47525669"/>
          <a:ext cx="7456715" cy="3536496"/>
        </a:xfrm>
        <a:prstGeom prst="rect">
          <a:avLst/>
        </a:prstGeom>
      </xdr:spPr>
    </xdr:pic>
    <xdr:clientData/>
  </xdr:twoCellAnchor>
  <xdr:twoCellAnchor editAs="oneCell">
    <xdr:from>
      <xdr:col>6</xdr:col>
      <xdr:colOff>544287</xdr:colOff>
      <xdr:row>52</xdr:row>
      <xdr:rowOff>3401784</xdr:rowOff>
    </xdr:from>
    <xdr:to>
      <xdr:col>15</xdr:col>
      <xdr:colOff>693965</xdr:colOff>
      <xdr:row>53</xdr:row>
      <xdr:rowOff>653138</xdr:rowOff>
    </xdr:to>
    <xdr:pic>
      <xdr:nvPicPr>
        <xdr:cNvPr id="26" name="Imagen 25">
          <a:extLst>
            <a:ext uri="{FF2B5EF4-FFF2-40B4-BE49-F238E27FC236}">
              <a16:creationId xmlns:a16="http://schemas.microsoft.com/office/drawing/2014/main" id="{00000000-0008-0000-0000-00001A000000}"/>
            </a:ext>
          </a:extLst>
        </xdr:cNvPr>
        <xdr:cNvPicPr>
          <a:picLocks noChangeAspect="1"/>
        </xdr:cNvPicPr>
      </xdr:nvPicPr>
      <xdr:blipFill rotWithShape="1">
        <a:blip xmlns:r="http://schemas.openxmlformats.org/officeDocument/2006/relationships" r:embed="rId9"/>
        <a:srcRect l="18618" t="31568" r="24483" b="27581"/>
        <a:stretch/>
      </xdr:blipFill>
      <xdr:spPr>
        <a:xfrm>
          <a:off x="9280073" y="51366963"/>
          <a:ext cx="7007678" cy="2449285"/>
        </a:xfrm>
        <a:prstGeom prst="rect">
          <a:avLst/>
        </a:prstGeom>
      </xdr:spPr>
    </xdr:pic>
    <xdr:clientData/>
  </xdr:twoCellAnchor>
  <xdr:twoCellAnchor editAs="oneCell">
    <xdr:from>
      <xdr:col>6</xdr:col>
      <xdr:colOff>462642</xdr:colOff>
      <xdr:row>6</xdr:row>
      <xdr:rowOff>576942</xdr:rowOff>
    </xdr:from>
    <xdr:to>
      <xdr:col>13</xdr:col>
      <xdr:colOff>13607</xdr:colOff>
      <xdr:row>14</xdr:row>
      <xdr:rowOff>294458</xdr:rowOff>
    </xdr:to>
    <xdr:pic>
      <xdr:nvPicPr>
        <xdr:cNvPr id="15" name="Imagen 14">
          <a:extLst>
            <a:ext uri="{FF2B5EF4-FFF2-40B4-BE49-F238E27FC236}">
              <a16:creationId xmlns:a16="http://schemas.microsoft.com/office/drawing/2014/main" id="{00000000-0008-0000-0000-00000F000000}"/>
            </a:ext>
          </a:extLst>
        </xdr:cNvPr>
        <xdr:cNvPicPr>
          <a:picLocks noChangeAspect="1"/>
        </xdr:cNvPicPr>
      </xdr:nvPicPr>
      <xdr:blipFill rotWithShape="1">
        <a:blip xmlns:r="http://schemas.openxmlformats.org/officeDocument/2006/relationships" r:embed="rId10"/>
        <a:srcRect l="31408" t="19645" r="32952" b="8054"/>
        <a:stretch/>
      </xdr:blipFill>
      <xdr:spPr>
        <a:xfrm>
          <a:off x="9187542" y="2253342"/>
          <a:ext cx="4884965" cy="5287736"/>
        </a:xfrm>
        <a:prstGeom prst="rect">
          <a:avLst/>
        </a:prstGeom>
      </xdr:spPr>
    </xdr:pic>
    <xdr:clientData/>
  </xdr:twoCellAnchor>
  <xdr:twoCellAnchor>
    <xdr:from>
      <xdr:col>6</xdr:col>
      <xdr:colOff>142875</xdr:colOff>
      <xdr:row>11</xdr:row>
      <xdr:rowOff>762000</xdr:rowOff>
    </xdr:from>
    <xdr:to>
      <xdr:col>6</xdr:col>
      <xdr:colOff>447675</xdr:colOff>
      <xdr:row>11</xdr:row>
      <xdr:rowOff>1171575</xdr:rowOff>
    </xdr:to>
    <xdr:sp macro="" textlink="">
      <xdr:nvSpPr>
        <xdr:cNvPr id="19" name="Flecha derecha 18">
          <a:extLst>
            <a:ext uri="{FF2B5EF4-FFF2-40B4-BE49-F238E27FC236}">
              <a16:creationId xmlns:a16="http://schemas.microsoft.com/office/drawing/2014/main" id="{00000000-0008-0000-0000-000013000000}"/>
            </a:ext>
          </a:extLst>
        </xdr:cNvPr>
        <xdr:cNvSpPr/>
      </xdr:nvSpPr>
      <xdr:spPr>
        <a:xfrm>
          <a:off x="8867775" y="4476750"/>
          <a:ext cx="304800" cy="40957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34</xdr:row>
      <xdr:rowOff>1171575</xdr:rowOff>
    </xdr:from>
    <xdr:to>
      <xdr:col>6</xdr:col>
      <xdr:colOff>523875</xdr:colOff>
      <xdr:row>34</xdr:row>
      <xdr:rowOff>1695450</xdr:rowOff>
    </xdr:to>
    <xdr:sp macro="" textlink="">
      <xdr:nvSpPr>
        <xdr:cNvPr id="20" name="Flecha derecha 19">
          <a:extLst>
            <a:ext uri="{FF2B5EF4-FFF2-40B4-BE49-F238E27FC236}">
              <a16:creationId xmlns:a16="http://schemas.microsoft.com/office/drawing/2014/main" id="{00000000-0008-0000-0000-000014000000}"/>
            </a:ext>
          </a:extLst>
        </xdr:cNvPr>
        <xdr:cNvSpPr/>
      </xdr:nvSpPr>
      <xdr:spPr>
        <a:xfrm>
          <a:off x="8829675" y="27755850"/>
          <a:ext cx="419100" cy="523875"/>
        </a:xfrm>
        <a:prstGeom prst="rightArrow">
          <a:avLst/>
        </a:prstGeom>
        <a:solidFill>
          <a:schemeClr val="accent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66675</xdr:colOff>
      <xdr:row>40</xdr:row>
      <xdr:rowOff>1209675</xdr:rowOff>
    </xdr:from>
    <xdr:to>
      <xdr:col>6</xdr:col>
      <xdr:colOff>495300</xdr:colOff>
      <xdr:row>40</xdr:row>
      <xdr:rowOff>1733550</xdr:rowOff>
    </xdr:to>
    <xdr:sp macro="" textlink="">
      <xdr:nvSpPr>
        <xdr:cNvPr id="21" name="Flecha derecha 20">
          <a:extLst>
            <a:ext uri="{FF2B5EF4-FFF2-40B4-BE49-F238E27FC236}">
              <a16:creationId xmlns:a16="http://schemas.microsoft.com/office/drawing/2014/main" id="{00000000-0008-0000-0000-000015000000}"/>
            </a:ext>
          </a:extLst>
        </xdr:cNvPr>
        <xdr:cNvSpPr/>
      </xdr:nvSpPr>
      <xdr:spPr>
        <a:xfrm>
          <a:off x="8791575" y="33823275"/>
          <a:ext cx="428625" cy="523875"/>
        </a:xfrm>
        <a:prstGeom prst="rightArrow">
          <a:avLst/>
        </a:prstGeom>
        <a:solidFill>
          <a:schemeClr val="accent5">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114300</xdr:colOff>
      <xdr:row>49</xdr:row>
      <xdr:rowOff>1152525</xdr:rowOff>
    </xdr:from>
    <xdr:to>
      <xdr:col>6</xdr:col>
      <xdr:colOff>533400</xdr:colOff>
      <xdr:row>49</xdr:row>
      <xdr:rowOff>1638300</xdr:rowOff>
    </xdr:to>
    <xdr:sp macro="" textlink="">
      <xdr:nvSpPr>
        <xdr:cNvPr id="23" name="Flecha derecha 22">
          <a:extLst>
            <a:ext uri="{FF2B5EF4-FFF2-40B4-BE49-F238E27FC236}">
              <a16:creationId xmlns:a16="http://schemas.microsoft.com/office/drawing/2014/main" id="{00000000-0008-0000-0000-000017000000}"/>
            </a:ext>
          </a:extLst>
        </xdr:cNvPr>
        <xdr:cNvSpPr/>
      </xdr:nvSpPr>
      <xdr:spPr>
        <a:xfrm>
          <a:off x="8839200" y="43776900"/>
          <a:ext cx="419100" cy="485775"/>
        </a:xfrm>
        <a:prstGeom prst="rightArrow">
          <a:avLst/>
        </a:prstGeom>
        <a:solidFill>
          <a:schemeClr val="bg2">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76200</xdr:colOff>
      <xdr:row>52</xdr:row>
      <xdr:rowOff>1266825</xdr:rowOff>
    </xdr:from>
    <xdr:to>
      <xdr:col>6</xdr:col>
      <xdr:colOff>485775</xdr:colOff>
      <xdr:row>52</xdr:row>
      <xdr:rowOff>1809750</xdr:rowOff>
    </xdr:to>
    <xdr:sp macro="" textlink="">
      <xdr:nvSpPr>
        <xdr:cNvPr id="25" name="Flecha derecha 24">
          <a:extLst>
            <a:ext uri="{FF2B5EF4-FFF2-40B4-BE49-F238E27FC236}">
              <a16:creationId xmlns:a16="http://schemas.microsoft.com/office/drawing/2014/main" id="{00000000-0008-0000-0000-000019000000}"/>
            </a:ext>
          </a:extLst>
        </xdr:cNvPr>
        <xdr:cNvSpPr/>
      </xdr:nvSpPr>
      <xdr:spPr>
        <a:xfrm>
          <a:off x="8801100" y="49044225"/>
          <a:ext cx="409575" cy="542925"/>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104775</xdr:colOff>
      <xdr:row>52</xdr:row>
      <xdr:rowOff>3295650</xdr:rowOff>
    </xdr:from>
    <xdr:to>
      <xdr:col>6</xdr:col>
      <xdr:colOff>561975</xdr:colOff>
      <xdr:row>52</xdr:row>
      <xdr:rowOff>3848100</xdr:rowOff>
    </xdr:to>
    <xdr:sp macro="" textlink="">
      <xdr:nvSpPr>
        <xdr:cNvPr id="28" name="Flecha derecha 27">
          <a:extLst>
            <a:ext uri="{FF2B5EF4-FFF2-40B4-BE49-F238E27FC236}">
              <a16:creationId xmlns:a16="http://schemas.microsoft.com/office/drawing/2014/main" id="{00000000-0008-0000-0000-00001C000000}"/>
            </a:ext>
          </a:extLst>
        </xdr:cNvPr>
        <xdr:cNvSpPr/>
      </xdr:nvSpPr>
      <xdr:spPr>
        <a:xfrm>
          <a:off x="8829675" y="51073050"/>
          <a:ext cx="457200" cy="552450"/>
        </a:xfrm>
        <a:prstGeom prst="rightArrow">
          <a:avLst/>
        </a:prstGeom>
        <a:solidFill>
          <a:schemeClr val="accent6">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552450</xdr:colOff>
      <xdr:row>19</xdr:row>
      <xdr:rowOff>104775</xdr:rowOff>
    </xdr:from>
    <xdr:to>
      <xdr:col>12</xdr:col>
      <xdr:colOff>571500</xdr:colOff>
      <xdr:row>21</xdr:row>
      <xdr:rowOff>4427765</xdr:rowOff>
    </xdr:to>
    <xdr:pic>
      <xdr:nvPicPr>
        <xdr:cNvPr id="29" name="Imagen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11"/>
        <a:srcRect l="31776" t="20446" r="32935" b="13010"/>
        <a:stretch/>
      </xdr:blipFill>
      <xdr:spPr>
        <a:xfrm>
          <a:off x="9277350" y="9753600"/>
          <a:ext cx="4591050" cy="4867275"/>
        </a:xfrm>
        <a:prstGeom prst="rect">
          <a:avLst/>
        </a:prstGeom>
      </xdr:spPr>
    </xdr:pic>
    <xdr:clientData/>
  </xdr:twoCellAnchor>
  <xdr:twoCellAnchor>
    <xdr:from>
      <xdr:col>6</xdr:col>
      <xdr:colOff>114300</xdr:colOff>
      <xdr:row>21</xdr:row>
      <xdr:rowOff>1714500</xdr:rowOff>
    </xdr:from>
    <xdr:to>
      <xdr:col>6</xdr:col>
      <xdr:colOff>504825</xdr:colOff>
      <xdr:row>21</xdr:row>
      <xdr:rowOff>2295525</xdr:rowOff>
    </xdr:to>
    <xdr:sp macro="" textlink="">
      <xdr:nvSpPr>
        <xdr:cNvPr id="31" name="Flecha derecha 30">
          <a:extLst>
            <a:ext uri="{FF2B5EF4-FFF2-40B4-BE49-F238E27FC236}">
              <a16:creationId xmlns:a16="http://schemas.microsoft.com/office/drawing/2014/main" id="{00000000-0008-0000-0000-00001F000000}"/>
            </a:ext>
          </a:extLst>
        </xdr:cNvPr>
        <xdr:cNvSpPr/>
      </xdr:nvSpPr>
      <xdr:spPr>
        <a:xfrm>
          <a:off x="8839200" y="11896725"/>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6</xdr:col>
      <xdr:colOff>19050</xdr:colOff>
      <xdr:row>16</xdr:row>
      <xdr:rowOff>219075</xdr:rowOff>
    </xdr:from>
    <xdr:to>
      <xdr:col>12</xdr:col>
      <xdr:colOff>504825</xdr:colOff>
      <xdr:row>19</xdr:row>
      <xdr:rowOff>28319</xdr:rowOff>
    </xdr:to>
    <xdr:pic>
      <xdr:nvPicPr>
        <xdr:cNvPr id="16" name="Imagen 15">
          <a:extLst>
            <a:ext uri="{FF2B5EF4-FFF2-40B4-BE49-F238E27FC236}">
              <a16:creationId xmlns:a16="http://schemas.microsoft.com/office/drawing/2014/main" id="{00000000-0008-0000-0000-000010000000}"/>
            </a:ext>
          </a:extLst>
        </xdr:cNvPr>
        <xdr:cNvPicPr>
          <a:picLocks noChangeAspect="1"/>
        </xdr:cNvPicPr>
      </xdr:nvPicPr>
      <xdr:blipFill rotWithShape="1">
        <a:blip xmlns:r="http://schemas.openxmlformats.org/officeDocument/2006/relationships" r:embed="rId12">
          <a:extLst>
            <a:ext uri="{BEBA8EAE-BF5A-486C-A8C5-ECC9F3942E4B}">
              <a14:imgProps xmlns:a14="http://schemas.microsoft.com/office/drawing/2010/main">
                <a14:imgLayer r:embed="rId13">
                  <a14:imgEffect>
                    <a14:sharpenSoften amount="50000"/>
                  </a14:imgEffect>
                </a14:imgLayer>
              </a14:imgProps>
            </a:ext>
          </a:extLst>
        </a:blip>
        <a:srcRect r="9836"/>
        <a:stretch/>
      </xdr:blipFill>
      <xdr:spPr>
        <a:xfrm>
          <a:off x="8743950" y="9610725"/>
          <a:ext cx="5057775" cy="2047619"/>
        </a:xfrm>
        <a:prstGeom prst="rect">
          <a:avLst/>
        </a:prstGeom>
      </xdr:spPr>
    </xdr:pic>
    <xdr:clientData/>
  </xdr:twoCellAnchor>
  <xdr:twoCellAnchor>
    <xdr:from>
      <xdr:col>6</xdr:col>
      <xdr:colOff>104775</xdr:colOff>
      <xdr:row>17</xdr:row>
      <xdr:rowOff>390525</xdr:rowOff>
    </xdr:from>
    <xdr:to>
      <xdr:col>6</xdr:col>
      <xdr:colOff>495300</xdr:colOff>
      <xdr:row>17</xdr:row>
      <xdr:rowOff>971550</xdr:rowOff>
    </xdr:to>
    <xdr:sp macro="" textlink="">
      <xdr:nvSpPr>
        <xdr:cNvPr id="34" name="Flecha derecha 30">
          <a:extLst>
            <a:ext uri="{FF2B5EF4-FFF2-40B4-BE49-F238E27FC236}">
              <a16:creationId xmlns:a16="http://schemas.microsoft.com/office/drawing/2014/main" id="{00000000-0008-0000-0000-000022000000}"/>
            </a:ext>
          </a:extLst>
        </xdr:cNvPr>
        <xdr:cNvSpPr/>
      </xdr:nvSpPr>
      <xdr:spPr>
        <a:xfrm>
          <a:off x="8829675" y="10077450"/>
          <a:ext cx="390525" cy="581025"/>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409575</xdr:colOff>
      <xdr:row>18</xdr:row>
      <xdr:rowOff>457200</xdr:rowOff>
    </xdr:from>
    <xdr:to>
      <xdr:col>8</xdr:col>
      <xdr:colOff>190500</xdr:colOff>
      <xdr:row>18</xdr:row>
      <xdr:rowOff>723900</xdr:rowOff>
    </xdr:to>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9134475" y="11182350"/>
          <a:ext cx="13049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600" b="1">
              <a:latin typeface="Arial" panose="020B0604020202020204" pitchFamily="34" charset="0"/>
              <a:cs typeface="Arial" panose="020B0604020202020204" pitchFamily="34" charset="0"/>
            </a:rPr>
            <a:t>(integridad,</a:t>
          </a:r>
          <a:r>
            <a:rPr lang="es-CO" sz="600" b="1" baseline="0">
              <a:latin typeface="Arial" panose="020B0604020202020204" pitchFamily="34" charset="0"/>
              <a:cs typeface="Arial" panose="020B0604020202020204" pitchFamily="34" charset="0"/>
            </a:rPr>
            <a:t> honradez, rectitud)</a:t>
          </a:r>
          <a:endParaRPr lang="es-CO" sz="600" b="1">
            <a:latin typeface="Arial" panose="020B0604020202020204" pitchFamily="34" charset="0"/>
            <a:cs typeface="Arial" panose="020B0604020202020204" pitchFamily="34" charset="0"/>
          </a:endParaRPr>
        </a:p>
      </xdr:txBody>
    </xdr:sp>
    <xdr:clientData/>
  </xdr:twoCellAnchor>
  <xdr:twoCellAnchor editAs="oneCell">
    <xdr:from>
      <xdr:col>0</xdr:col>
      <xdr:colOff>95250</xdr:colOff>
      <xdr:row>0</xdr:row>
      <xdr:rowOff>169334</xdr:rowOff>
    </xdr:from>
    <xdr:to>
      <xdr:col>0</xdr:col>
      <xdr:colOff>1409065</xdr:colOff>
      <xdr:row>2</xdr:row>
      <xdr:rowOff>182457</xdr:rowOff>
    </xdr:to>
    <xdr:pic>
      <xdr:nvPicPr>
        <xdr:cNvPr id="38" name="Imagen 37">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95250" y="169334"/>
          <a:ext cx="1313815" cy="57404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a16="http://schemas.microsoft.com/office/drawing/2014/main" id="{00000000-0008-0000-01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337705</xdr:colOff>
      <xdr:row>0</xdr:row>
      <xdr:rowOff>95250</xdr:rowOff>
    </xdr:from>
    <xdr:to>
      <xdr:col>0</xdr:col>
      <xdr:colOff>1651520</xdr:colOff>
      <xdr:row>3</xdr:row>
      <xdr:rowOff>97790</xdr:rowOff>
    </xdr:to>
    <xdr:pic>
      <xdr:nvPicPr>
        <xdr:cNvPr id="4" name="Imagen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705" y="95250"/>
          <a:ext cx="1313815" cy="5740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rot="16200000">
          <a:off x="-2914938" y="6980959"/>
          <a:ext cx="6522316" cy="6924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rot="16200000">
          <a:off x="-3564659" y="15369884"/>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6" name="CuadroTexto 5">
          <a:extLst>
            <a:ext uri="{FF2B5EF4-FFF2-40B4-BE49-F238E27FC236}">
              <a16:creationId xmlns:a16="http://schemas.microsoft.com/office/drawing/2014/main" id="{00000000-0008-0000-0400-000006000000}"/>
            </a:ext>
          </a:extLst>
        </xdr:cNvPr>
        <xdr:cNvSpPr txBox="1"/>
      </xdr:nvSpPr>
      <xdr:spPr>
        <a:xfrm>
          <a:off x="13681363" y="0"/>
          <a:ext cx="808181" cy="75045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18</xdr:col>
      <xdr:colOff>149341</xdr:colOff>
      <xdr:row>0</xdr:row>
      <xdr:rowOff>43584</xdr:rowOff>
    </xdr:from>
    <xdr:to>
      <xdr:col>18</xdr:col>
      <xdr:colOff>760095</xdr:colOff>
      <xdr:row>1</xdr:row>
      <xdr:rowOff>312350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11064991" y="43584"/>
          <a:ext cx="610754" cy="658425"/>
        </a:xfrm>
        <a:prstGeom prst="rect">
          <a:avLst/>
        </a:prstGeom>
      </xdr:spPr>
    </xdr:pic>
    <xdr:clientData/>
  </xdr:twoCellAnchor>
  <xdr:twoCellAnchor>
    <xdr:from>
      <xdr:col>0</xdr:col>
      <xdr:colOff>0</xdr:colOff>
      <xdr:row>40</xdr:row>
      <xdr:rowOff>0</xdr:rowOff>
    </xdr:from>
    <xdr:to>
      <xdr:col>0</xdr:col>
      <xdr:colOff>2</xdr:colOff>
      <xdr:row>40</xdr:row>
      <xdr:rowOff>0</xdr:rowOff>
    </xdr:to>
    <xdr:sp macro="" textlink="">
      <xdr:nvSpPr>
        <xdr:cNvPr id="7" name="CuadroTexto 6">
          <a:extLst>
            <a:ext uri="{FF2B5EF4-FFF2-40B4-BE49-F238E27FC236}">
              <a16:creationId xmlns:a16="http://schemas.microsoft.com/office/drawing/2014/main" id="{00000000-0008-0000-0400-000007000000}"/>
            </a:ext>
          </a:extLst>
        </xdr:cNvPr>
        <xdr:cNvSpPr txBox="1"/>
      </xdr:nvSpPr>
      <xdr:spPr>
        <a:xfrm rot="16200000">
          <a:off x="-3564658" y="24404206"/>
          <a:ext cx="7793183" cy="6638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628650</xdr:colOff>
          <xdr:row>10</xdr:row>
          <xdr:rowOff>57150</xdr:rowOff>
        </xdr:from>
        <xdr:to>
          <xdr:col>19</xdr:col>
          <xdr:colOff>885825</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11</xdr:row>
          <xdr:rowOff>161925</xdr:rowOff>
        </xdr:from>
        <xdr:to>
          <xdr:col>19</xdr:col>
          <xdr:colOff>904875</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12</xdr:row>
          <xdr:rowOff>161925</xdr:rowOff>
        </xdr:from>
        <xdr:to>
          <xdr:col>19</xdr:col>
          <xdr:colOff>904875</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13</xdr:row>
          <xdr:rowOff>161925</xdr:rowOff>
        </xdr:from>
        <xdr:to>
          <xdr:col>19</xdr:col>
          <xdr:colOff>904875</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14</xdr:row>
          <xdr:rowOff>171450</xdr:rowOff>
        </xdr:from>
        <xdr:to>
          <xdr:col>19</xdr:col>
          <xdr:colOff>904875</xdr:colOff>
          <xdr:row>14</xdr:row>
          <xdr:rowOff>438150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15</xdr:row>
          <xdr:rowOff>161925</xdr:rowOff>
        </xdr:from>
        <xdr:to>
          <xdr:col>19</xdr:col>
          <xdr:colOff>904875</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16</xdr:row>
          <xdr:rowOff>161925</xdr:rowOff>
        </xdr:from>
        <xdr:to>
          <xdr:col>19</xdr:col>
          <xdr:colOff>904875</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17</xdr:row>
          <xdr:rowOff>161925</xdr:rowOff>
        </xdr:from>
        <xdr:to>
          <xdr:col>19</xdr:col>
          <xdr:colOff>904875</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4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18</xdr:row>
          <xdr:rowOff>161925</xdr:rowOff>
        </xdr:from>
        <xdr:to>
          <xdr:col>19</xdr:col>
          <xdr:colOff>904875</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4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19</xdr:row>
          <xdr:rowOff>161925</xdr:rowOff>
        </xdr:from>
        <xdr:to>
          <xdr:col>19</xdr:col>
          <xdr:colOff>895350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4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20</xdr:row>
          <xdr:rowOff>161925</xdr:rowOff>
        </xdr:from>
        <xdr:to>
          <xdr:col>19</xdr:col>
          <xdr:colOff>904875</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4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21</xdr:row>
          <xdr:rowOff>161925</xdr:rowOff>
        </xdr:from>
        <xdr:to>
          <xdr:col>19</xdr:col>
          <xdr:colOff>895350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4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22</xdr:row>
          <xdr:rowOff>161925</xdr:rowOff>
        </xdr:from>
        <xdr:to>
          <xdr:col>19</xdr:col>
          <xdr:colOff>895350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4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23</xdr:row>
          <xdr:rowOff>161925</xdr:rowOff>
        </xdr:from>
        <xdr:to>
          <xdr:col>19</xdr:col>
          <xdr:colOff>895350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4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24</xdr:row>
          <xdr:rowOff>161925</xdr:rowOff>
        </xdr:from>
        <xdr:to>
          <xdr:col>19</xdr:col>
          <xdr:colOff>895350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4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25</xdr:row>
          <xdr:rowOff>161925</xdr:rowOff>
        </xdr:from>
        <xdr:to>
          <xdr:col>19</xdr:col>
          <xdr:colOff>895350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4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26</xdr:row>
          <xdr:rowOff>161925</xdr:rowOff>
        </xdr:from>
        <xdr:to>
          <xdr:col>19</xdr:col>
          <xdr:colOff>904875</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4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27</xdr:row>
          <xdr:rowOff>161925</xdr:rowOff>
        </xdr:from>
        <xdr:to>
          <xdr:col>19</xdr:col>
          <xdr:colOff>904875</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4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28</xdr:row>
          <xdr:rowOff>161925</xdr:rowOff>
        </xdr:from>
        <xdr:to>
          <xdr:col>19</xdr:col>
          <xdr:colOff>895350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4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29</xdr:row>
          <xdr:rowOff>161925</xdr:rowOff>
        </xdr:from>
        <xdr:to>
          <xdr:col>19</xdr:col>
          <xdr:colOff>895350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4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30</xdr:row>
          <xdr:rowOff>161925</xdr:rowOff>
        </xdr:from>
        <xdr:to>
          <xdr:col>19</xdr:col>
          <xdr:colOff>895350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4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31</xdr:row>
          <xdr:rowOff>161925</xdr:rowOff>
        </xdr:from>
        <xdr:to>
          <xdr:col>19</xdr:col>
          <xdr:colOff>895350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4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32</xdr:row>
          <xdr:rowOff>161925</xdr:rowOff>
        </xdr:from>
        <xdr:to>
          <xdr:col>19</xdr:col>
          <xdr:colOff>895350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4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33</xdr:row>
          <xdr:rowOff>161925</xdr:rowOff>
        </xdr:from>
        <xdr:to>
          <xdr:col>19</xdr:col>
          <xdr:colOff>895350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4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34</xdr:row>
          <xdr:rowOff>161925</xdr:rowOff>
        </xdr:from>
        <xdr:to>
          <xdr:col>19</xdr:col>
          <xdr:colOff>895350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4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35</xdr:row>
          <xdr:rowOff>161925</xdr:rowOff>
        </xdr:from>
        <xdr:to>
          <xdr:col>19</xdr:col>
          <xdr:colOff>895350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4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36</xdr:row>
          <xdr:rowOff>161925</xdr:rowOff>
        </xdr:from>
        <xdr:to>
          <xdr:col>19</xdr:col>
          <xdr:colOff>895350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4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37</xdr:row>
          <xdr:rowOff>161925</xdr:rowOff>
        </xdr:from>
        <xdr:to>
          <xdr:col>19</xdr:col>
          <xdr:colOff>895350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4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38</xdr:row>
          <xdr:rowOff>161925</xdr:rowOff>
        </xdr:from>
        <xdr:to>
          <xdr:col>19</xdr:col>
          <xdr:colOff>895350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4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39</xdr:row>
          <xdr:rowOff>161925</xdr:rowOff>
        </xdr:from>
        <xdr:to>
          <xdr:col>19</xdr:col>
          <xdr:colOff>895350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4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4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4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4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4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4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4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0" name="CheckBox38" hidden="1">
              <a:extLst>
                <a:ext uri="{63B3BB69-23CF-44E3-9099-C40C66FF867C}">
                  <a14:compatExt spid="_x0000_s3110"/>
                </a:ext>
                <a:ext uri="{FF2B5EF4-FFF2-40B4-BE49-F238E27FC236}">
                  <a16:creationId xmlns:a16="http://schemas.microsoft.com/office/drawing/2014/main" id="{00000000-0008-0000-04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1" name="CheckBox39" hidden="1">
              <a:extLst>
                <a:ext uri="{63B3BB69-23CF-44E3-9099-C40C66FF867C}">
                  <a14:compatExt spid="_x0000_s3111"/>
                </a:ext>
                <a:ext uri="{FF2B5EF4-FFF2-40B4-BE49-F238E27FC236}">
                  <a16:creationId xmlns:a16="http://schemas.microsoft.com/office/drawing/2014/main" id="{00000000-0008-0000-04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2" name="CheckBox40" hidden="1">
              <a:extLst>
                <a:ext uri="{63B3BB69-23CF-44E3-9099-C40C66FF867C}">
                  <a14:compatExt spid="_x0000_s3112"/>
                </a:ext>
                <a:ext uri="{FF2B5EF4-FFF2-40B4-BE49-F238E27FC236}">
                  <a16:creationId xmlns:a16="http://schemas.microsoft.com/office/drawing/2014/main" id="{00000000-0008-0000-04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3" name="CheckBox41" hidden="1">
              <a:extLst>
                <a:ext uri="{63B3BB69-23CF-44E3-9099-C40C66FF867C}">
                  <a14:compatExt spid="_x0000_s3113"/>
                </a:ext>
                <a:ext uri="{FF2B5EF4-FFF2-40B4-BE49-F238E27FC236}">
                  <a16:creationId xmlns:a16="http://schemas.microsoft.com/office/drawing/2014/main" id="{00000000-0008-0000-04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4" name="CheckBox42" hidden="1">
              <a:extLst>
                <a:ext uri="{63B3BB69-23CF-44E3-9099-C40C66FF867C}">
                  <a14:compatExt spid="_x0000_s3114"/>
                </a:ext>
                <a:ext uri="{FF2B5EF4-FFF2-40B4-BE49-F238E27FC236}">
                  <a16:creationId xmlns:a16="http://schemas.microsoft.com/office/drawing/2014/main" id="{00000000-0008-0000-04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5" name="CheckBox43" hidden="1">
              <a:extLst>
                <a:ext uri="{63B3BB69-23CF-44E3-9099-C40C66FF867C}">
                  <a14:compatExt spid="_x0000_s3115"/>
                </a:ext>
                <a:ext uri="{FF2B5EF4-FFF2-40B4-BE49-F238E27FC236}">
                  <a16:creationId xmlns:a16="http://schemas.microsoft.com/office/drawing/2014/main" id="{00000000-0008-0000-04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6" name="CheckBox44" hidden="1">
              <a:extLst>
                <a:ext uri="{63B3BB69-23CF-44E3-9099-C40C66FF867C}">
                  <a14:compatExt spid="_x0000_s3116"/>
                </a:ext>
                <a:ext uri="{FF2B5EF4-FFF2-40B4-BE49-F238E27FC236}">
                  <a16:creationId xmlns:a16="http://schemas.microsoft.com/office/drawing/2014/main" id="{00000000-0008-0000-04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895350</xdr:colOff>
          <xdr:row>40</xdr:row>
          <xdr:rowOff>257175</xdr:rowOff>
        </xdr:to>
        <xdr:sp macro="" textlink="">
          <xdr:nvSpPr>
            <xdr:cNvPr id="3117" name="CheckBox45" hidden="1">
              <a:extLst>
                <a:ext uri="{63B3BB69-23CF-44E3-9099-C40C66FF867C}">
                  <a14:compatExt spid="_x0000_s3117"/>
                </a:ext>
                <a:ext uri="{FF2B5EF4-FFF2-40B4-BE49-F238E27FC236}">
                  <a16:creationId xmlns:a16="http://schemas.microsoft.com/office/drawing/2014/main" id="{00000000-0008-0000-04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619125</xdr:colOff>
          <xdr:row>40</xdr:row>
          <xdr:rowOff>0</xdr:rowOff>
        </xdr:from>
        <xdr:to>
          <xdr:col>19</xdr:col>
          <xdr:colOff>904875</xdr:colOff>
          <xdr:row>40</xdr:row>
          <xdr:rowOff>257175</xdr:rowOff>
        </xdr:to>
        <xdr:sp macro="" textlink="">
          <xdr:nvSpPr>
            <xdr:cNvPr id="3118" name="CheckBox46" hidden="1">
              <a:extLst>
                <a:ext uri="{63B3BB69-23CF-44E3-9099-C40C66FF867C}">
                  <a14:compatExt spid="_x0000_s3118"/>
                </a:ext>
                <a:ext uri="{FF2B5EF4-FFF2-40B4-BE49-F238E27FC236}">
                  <a16:creationId xmlns:a16="http://schemas.microsoft.com/office/drawing/2014/main" id="{00000000-0008-0000-0400-00002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103909</xdr:colOff>
      <xdr:row>0</xdr:row>
      <xdr:rowOff>69273</xdr:rowOff>
    </xdr:from>
    <xdr:to>
      <xdr:col>1</xdr:col>
      <xdr:colOff>1417724</xdr:colOff>
      <xdr:row>1</xdr:row>
      <xdr:rowOff>253654</xdr:rowOff>
    </xdr:to>
    <xdr:pic>
      <xdr:nvPicPr>
        <xdr:cNvPr id="53" name="Imagen 52">
          <a:extLst>
            <a:ext uri="{FF2B5EF4-FFF2-40B4-BE49-F238E27FC236}">
              <a16:creationId xmlns:a16="http://schemas.microsoft.com/office/drawing/2014/main" id="{00000000-0008-0000-0400-00003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273" y="69273"/>
          <a:ext cx="1313815" cy="57404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id="{00000000-0008-0000-05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id="{00000000-0008-0000-06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219075</xdr:colOff>
      <xdr:row>0</xdr:row>
      <xdr:rowOff>76201</xdr:rowOff>
    </xdr:from>
    <xdr:to>
      <xdr:col>4</xdr:col>
      <xdr:colOff>787169</xdr:colOff>
      <xdr:row>3</xdr:row>
      <xdr:rowOff>41565</xdr:rowOff>
    </xdr:to>
    <xdr:pic>
      <xdr:nvPicPr>
        <xdr:cNvPr id="6" name="1 Imagen" descr="logocapitalmusical">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67825" y="76201"/>
          <a:ext cx="56809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337705</xdr:colOff>
      <xdr:row>0</xdr:row>
      <xdr:rowOff>112568</xdr:rowOff>
    </xdr:from>
    <xdr:to>
      <xdr:col>0</xdr:col>
      <xdr:colOff>1651520</xdr:colOff>
      <xdr:row>3</xdr:row>
      <xdr:rowOff>115108</xdr:rowOff>
    </xdr:to>
    <xdr:pic>
      <xdr:nvPicPr>
        <xdr:cNvPr id="5" name="Imagen 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7705" y="112568"/>
          <a:ext cx="1313815" cy="57404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219574</xdr:colOff>
      <xdr:row>0</xdr:row>
      <xdr:rowOff>67862</xdr:rowOff>
    </xdr:from>
    <xdr:to>
      <xdr:col>9</xdr:col>
      <xdr:colOff>743449</xdr:colOff>
      <xdr:row>3</xdr:row>
      <xdr:rowOff>153587</xdr:rowOff>
    </xdr:to>
    <xdr:pic>
      <xdr:nvPicPr>
        <xdr:cNvPr id="2" name="1 Imagen" descr="logocapitalmusical">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0788"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340178</xdr:colOff>
      <xdr:row>0</xdr:row>
      <xdr:rowOff>68035</xdr:rowOff>
    </xdr:from>
    <xdr:to>
      <xdr:col>2</xdr:col>
      <xdr:colOff>783136</xdr:colOff>
      <xdr:row>3</xdr:row>
      <xdr:rowOff>70575</xdr:rowOff>
    </xdr:to>
    <xdr:pic>
      <xdr:nvPicPr>
        <xdr:cNvPr id="4" name="Imagen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0178" y="68035"/>
          <a:ext cx="1313815" cy="57404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243794</xdr:colOff>
      <xdr:row>0</xdr:row>
      <xdr:rowOff>104321</xdr:rowOff>
    </xdr:from>
    <xdr:to>
      <xdr:col>5</xdr:col>
      <xdr:colOff>854982</xdr:colOff>
      <xdr:row>3</xdr:row>
      <xdr:rowOff>82096</xdr:rowOff>
    </xdr:to>
    <xdr:pic>
      <xdr:nvPicPr>
        <xdr:cNvPr id="2" name="1 Imagen" descr="logocapitalmusical">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381615" y="104321"/>
          <a:ext cx="611188" cy="7125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163286</xdr:rowOff>
    </xdr:from>
    <xdr:to>
      <xdr:col>0</xdr:col>
      <xdr:colOff>1694815</xdr:colOff>
      <xdr:row>3</xdr:row>
      <xdr:rowOff>2540</xdr:rowOff>
    </xdr:to>
    <xdr:pic>
      <xdr:nvPicPr>
        <xdr:cNvPr id="4" name="Imagen 3">
          <a:extLst>
            <a:ext uri="{FF2B5EF4-FFF2-40B4-BE49-F238E27FC236}">
              <a16:creationId xmlns:a16="http://schemas.microsoft.com/office/drawing/2014/main" id="{00000000-0008-0000-09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163286"/>
          <a:ext cx="1313815" cy="57404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136524</xdr:rowOff>
    </xdr:to>
    <xdr:pic>
      <xdr:nvPicPr>
        <xdr:cNvPr id="2" name="1 Imagen" descr="logocapitalmusical">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361950</xdr:colOff>
      <xdr:row>0</xdr:row>
      <xdr:rowOff>152400</xdr:rowOff>
    </xdr:from>
    <xdr:to>
      <xdr:col>0</xdr:col>
      <xdr:colOff>1675765</xdr:colOff>
      <xdr:row>2</xdr:row>
      <xdr:rowOff>183515</xdr:rowOff>
    </xdr:to>
    <xdr:pic>
      <xdr:nvPicPr>
        <xdr:cNvPr id="4" name="Imagen 3">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1950" y="152400"/>
          <a:ext cx="1313815" cy="57404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a16="http://schemas.microsoft.com/office/drawing/2014/main" id="{00000000-0008-0000-0B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406977</xdr:colOff>
      <xdr:row>0</xdr:row>
      <xdr:rowOff>207818</xdr:rowOff>
    </xdr:from>
    <xdr:to>
      <xdr:col>0</xdr:col>
      <xdr:colOff>1720792</xdr:colOff>
      <xdr:row>2</xdr:row>
      <xdr:rowOff>167063</xdr:rowOff>
    </xdr:to>
    <xdr:pic>
      <xdr:nvPicPr>
        <xdr:cNvPr id="4" name="Imagen 3">
          <a:extLst>
            <a:ext uri="{FF2B5EF4-FFF2-40B4-BE49-F238E27FC236}">
              <a16:creationId xmlns:a16="http://schemas.microsoft.com/office/drawing/2014/main" id="{00000000-0008-0000-0B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977" y="207818"/>
          <a:ext cx="1313815" cy="57404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464344</xdr:colOff>
      <xdr:row>0</xdr:row>
      <xdr:rowOff>142875</xdr:rowOff>
    </xdr:from>
    <xdr:to>
      <xdr:col>0</xdr:col>
      <xdr:colOff>1778159</xdr:colOff>
      <xdr:row>3</xdr:row>
      <xdr:rowOff>38259</xdr:rowOff>
    </xdr:to>
    <xdr:pic>
      <xdr:nvPicPr>
        <xdr:cNvPr id="4" name="Imagen 3">
          <a:extLst>
            <a:ext uri="{FF2B5EF4-FFF2-40B4-BE49-F238E27FC236}">
              <a16:creationId xmlns:a16="http://schemas.microsoft.com/office/drawing/2014/main" id="{00000000-0008-0000-0C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4344" y="142875"/>
          <a:ext cx="1313815" cy="57404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12</xdr:row>
      <xdr:rowOff>158751</xdr:rowOff>
    </xdr:from>
    <xdr:to>
      <xdr:col>2</xdr:col>
      <xdr:colOff>0</xdr:colOff>
      <xdr:row>14</xdr:row>
      <xdr:rowOff>31751</xdr:rowOff>
    </xdr:to>
    <xdr:cxnSp macro="">
      <xdr:nvCxnSpPr>
        <xdr:cNvPr id="2" name="5 Conector recto de flecha">
          <a:extLst>
            <a:ext uri="{FF2B5EF4-FFF2-40B4-BE49-F238E27FC236}">
              <a16:creationId xmlns:a16="http://schemas.microsoft.com/office/drawing/2014/main" id="{00000000-0008-0000-16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24</xdr:row>
      <xdr:rowOff>0</xdr:rowOff>
    </xdr:from>
    <xdr:to>
      <xdr:col>8</xdr:col>
      <xdr:colOff>42335</xdr:colOff>
      <xdr:row>24</xdr:row>
      <xdr:rowOff>4235</xdr:rowOff>
    </xdr:to>
    <xdr:cxnSp macro="">
      <xdr:nvCxnSpPr>
        <xdr:cNvPr id="3" name="7 Conector recto de flecha">
          <a:extLst>
            <a:ext uri="{FF2B5EF4-FFF2-40B4-BE49-F238E27FC236}">
              <a16:creationId xmlns:a16="http://schemas.microsoft.com/office/drawing/2014/main" id="{00000000-0008-0000-16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158751</xdr:rowOff>
    </xdr:from>
    <xdr:to>
      <xdr:col>2</xdr:col>
      <xdr:colOff>0</xdr:colOff>
      <xdr:row>34</xdr:row>
      <xdr:rowOff>31751</xdr:rowOff>
    </xdr:to>
    <xdr:cxnSp macro="">
      <xdr:nvCxnSpPr>
        <xdr:cNvPr id="6" name="5 Conector recto de flecha">
          <a:extLst>
            <a:ext uri="{FF2B5EF4-FFF2-40B4-BE49-F238E27FC236}">
              <a16:creationId xmlns:a16="http://schemas.microsoft.com/office/drawing/2014/main" id="{00000000-0008-0000-1600-000006000000}"/>
            </a:ext>
          </a:extLst>
        </xdr:cNvPr>
        <xdr:cNvCxnSpPr/>
      </xdr:nvCxnSpPr>
      <xdr:spPr>
        <a:xfrm flipV="1">
          <a:off x="1971675" y="369252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44</xdr:row>
      <xdr:rowOff>0</xdr:rowOff>
    </xdr:from>
    <xdr:to>
      <xdr:col>8</xdr:col>
      <xdr:colOff>42335</xdr:colOff>
      <xdr:row>44</xdr:row>
      <xdr:rowOff>4235</xdr:rowOff>
    </xdr:to>
    <xdr:cxnSp macro="">
      <xdr:nvCxnSpPr>
        <xdr:cNvPr id="7" name="7 Conector recto de flecha">
          <a:extLst>
            <a:ext uri="{FF2B5EF4-FFF2-40B4-BE49-F238E27FC236}">
              <a16:creationId xmlns:a16="http://schemas.microsoft.com/office/drawing/2014/main" id="{00000000-0008-0000-1600-000007000000}"/>
            </a:ext>
          </a:extLst>
        </xdr:cNvPr>
        <xdr:cNvCxnSpPr/>
      </xdr:nvCxnSpPr>
      <xdr:spPr>
        <a:xfrm flipV="1">
          <a:off x="6547911" y="77343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8" name="5 Conector recto de flecha">
          <a:extLst>
            <a:ext uri="{FF2B5EF4-FFF2-40B4-BE49-F238E27FC236}">
              <a16:creationId xmlns:a16="http://schemas.microsoft.com/office/drawing/2014/main" id="{00000000-0008-0000-1600-000008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9" name="7 Conector recto de flecha">
          <a:extLst>
            <a:ext uri="{FF2B5EF4-FFF2-40B4-BE49-F238E27FC236}">
              <a16:creationId xmlns:a16="http://schemas.microsoft.com/office/drawing/2014/main" id="{00000000-0008-0000-1600-000009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52</xdr:row>
      <xdr:rowOff>158751</xdr:rowOff>
    </xdr:from>
    <xdr:to>
      <xdr:col>2</xdr:col>
      <xdr:colOff>0</xdr:colOff>
      <xdr:row>54</xdr:row>
      <xdr:rowOff>31751</xdr:rowOff>
    </xdr:to>
    <xdr:cxnSp macro="">
      <xdr:nvCxnSpPr>
        <xdr:cNvPr id="10" name="5 Conector recto de flecha">
          <a:extLst>
            <a:ext uri="{FF2B5EF4-FFF2-40B4-BE49-F238E27FC236}">
              <a16:creationId xmlns:a16="http://schemas.microsoft.com/office/drawing/2014/main" id="{00000000-0008-0000-1600-00000A000000}"/>
            </a:ext>
          </a:extLst>
        </xdr:cNvPr>
        <xdr:cNvCxnSpPr/>
      </xdr:nvCxnSpPr>
      <xdr:spPr>
        <a:xfrm flipV="1">
          <a:off x="1971675" y="3206751"/>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64</xdr:row>
      <xdr:rowOff>0</xdr:rowOff>
    </xdr:from>
    <xdr:to>
      <xdr:col>8</xdr:col>
      <xdr:colOff>42335</xdr:colOff>
      <xdr:row>64</xdr:row>
      <xdr:rowOff>4235</xdr:rowOff>
    </xdr:to>
    <xdr:cxnSp macro="">
      <xdr:nvCxnSpPr>
        <xdr:cNvPr id="11" name="7 Conector recto de flecha">
          <a:extLst>
            <a:ext uri="{FF2B5EF4-FFF2-40B4-BE49-F238E27FC236}">
              <a16:creationId xmlns:a16="http://schemas.microsoft.com/office/drawing/2014/main" id="{00000000-0008-0000-1600-00000B000000}"/>
            </a:ext>
          </a:extLst>
        </xdr:cNvPr>
        <xdr:cNvCxnSpPr/>
      </xdr:nvCxnSpPr>
      <xdr:spPr>
        <a:xfrm flipV="1">
          <a:off x="6547911" y="72485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72</xdr:row>
      <xdr:rowOff>158751</xdr:rowOff>
    </xdr:from>
    <xdr:to>
      <xdr:col>2</xdr:col>
      <xdr:colOff>0</xdr:colOff>
      <xdr:row>74</xdr:row>
      <xdr:rowOff>31751</xdr:rowOff>
    </xdr:to>
    <xdr:cxnSp macro="">
      <xdr:nvCxnSpPr>
        <xdr:cNvPr id="12" name="5 Conector recto de flecha">
          <a:extLst>
            <a:ext uri="{FF2B5EF4-FFF2-40B4-BE49-F238E27FC236}">
              <a16:creationId xmlns:a16="http://schemas.microsoft.com/office/drawing/2014/main" id="{00000000-0008-0000-1600-00000C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84</xdr:row>
      <xdr:rowOff>0</xdr:rowOff>
    </xdr:from>
    <xdr:to>
      <xdr:col>8</xdr:col>
      <xdr:colOff>42335</xdr:colOff>
      <xdr:row>84</xdr:row>
      <xdr:rowOff>4235</xdr:rowOff>
    </xdr:to>
    <xdr:cxnSp macro="">
      <xdr:nvCxnSpPr>
        <xdr:cNvPr id="13" name="7 Conector recto de flecha">
          <a:extLst>
            <a:ext uri="{FF2B5EF4-FFF2-40B4-BE49-F238E27FC236}">
              <a16:creationId xmlns:a16="http://schemas.microsoft.com/office/drawing/2014/main" id="{00000000-0008-0000-1600-00000D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92</xdr:row>
      <xdr:rowOff>158751</xdr:rowOff>
    </xdr:from>
    <xdr:to>
      <xdr:col>2</xdr:col>
      <xdr:colOff>0</xdr:colOff>
      <xdr:row>94</xdr:row>
      <xdr:rowOff>31751</xdr:rowOff>
    </xdr:to>
    <xdr:cxnSp macro="">
      <xdr:nvCxnSpPr>
        <xdr:cNvPr id="14" name="5 Conector recto de flecha">
          <a:extLst>
            <a:ext uri="{FF2B5EF4-FFF2-40B4-BE49-F238E27FC236}">
              <a16:creationId xmlns:a16="http://schemas.microsoft.com/office/drawing/2014/main" id="{00000000-0008-0000-1600-00000E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104</xdr:row>
      <xdr:rowOff>0</xdr:rowOff>
    </xdr:from>
    <xdr:to>
      <xdr:col>8</xdr:col>
      <xdr:colOff>42335</xdr:colOff>
      <xdr:row>104</xdr:row>
      <xdr:rowOff>4235</xdr:rowOff>
    </xdr:to>
    <xdr:cxnSp macro="">
      <xdr:nvCxnSpPr>
        <xdr:cNvPr id="15" name="7 Conector recto de flecha">
          <a:extLst>
            <a:ext uri="{FF2B5EF4-FFF2-40B4-BE49-F238E27FC236}">
              <a16:creationId xmlns:a16="http://schemas.microsoft.com/office/drawing/2014/main" id="{00000000-0008-0000-1600-00000F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112</xdr:row>
      <xdr:rowOff>158751</xdr:rowOff>
    </xdr:from>
    <xdr:to>
      <xdr:col>2</xdr:col>
      <xdr:colOff>0</xdr:colOff>
      <xdr:row>114</xdr:row>
      <xdr:rowOff>31751</xdr:rowOff>
    </xdr:to>
    <xdr:cxnSp macro="">
      <xdr:nvCxnSpPr>
        <xdr:cNvPr id="16" name="5 Conector recto de flecha">
          <a:extLst>
            <a:ext uri="{FF2B5EF4-FFF2-40B4-BE49-F238E27FC236}">
              <a16:creationId xmlns:a16="http://schemas.microsoft.com/office/drawing/2014/main" id="{00000000-0008-0000-1600-000010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124</xdr:row>
      <xdr:rowOff>0</xdr:rowOff>
    </xdr:from>
    <xdr:to>
      <xdr:col>8</xdr:col>
      <xdr:colOff>42335</xdr:colOff>
      <xdr:row>124</xdr:row>
      <xdr:rowOff>4235</xdr:rowOff>
    </xdr:to>
    <xdr:cxnSp macro="">
      <xdr:nvCxnSpPr>
        <xdr:cNvPr id="17" name="7 Conector recto de flecha">
          <a:extLst>
            <a:ext uri="{FF2B5EF4-FFF2-40B4-BE49-F238E27FC236}">
              <a16:creationId xmlns:a16="http://schemas.microsoft.com/office/drawing/2014/main" id="{00000000-0008-0000-1600-000011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132</xdr:row>
      <xdr:rowOff>158751</xdr:rowOff>
    </xdr:from>
    <xdr:to>
      <xdr:col>2</xdr:col>
      <xdr:colOff>0</xdr:colOff>
      <xdr:row>134</xdr:row>
      <xdr:rowOff>31751</xdr:rowOff>
    </xdr:to>
    <xdr:cxnSp macro="">
      <xdr:nvCxnSpPr>
        <xdr:cNvPr id="18" name="5 Conector recto de flecha">
          <a:extLst>
            <a:ext uri="{FF2B5EF4-FFF2-40B4-BE49-F238E27FC236}">
              <a16:creationId xmlns:a16="http://schemas.microsoft.com/office/drawing/2014/main" id="{00000000-0008-0000-1600-000012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144</xdr:row>
      <xdr:rowOff>0</xdr:rowOff>
    </xdr:from>
    <xdr:to>
      <xdr:col>8</xdr:col>
      <xdr:colOff>42335</xdr:colOff>
      <xdr:row>144</xdr:row>
      <xdr:rowOff>4235</xdr:rowOff>
    </xdr:to>
    <xdr:cxnSp macro="">
      <xdr:nvCxnSpPr>
        <xdr:cNvPr id="19" name="7 Conector recto de flecha">
          <a:extLst>
            <a:ext uri="{FF2B5EF4-FFF2-40B4-BE49-F238E27FC236}">
              <a16:creationId xmlns:a16="http://schemas.microsoft.com/office/drawing/2014/main" id="{00000000-0008-0000-1600-000013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152</xdr:row>
      <xdr:rowOff>158751</xdr:rowOff>
    </xdr:from>
    <xdr:to>
      <xdr:col>2</xdr:col>
      <xdr:colOff>0</xdr:colOff>
      <xdr:row>154</xdr:row>
      <xdr:rowOff>31751</xdr:rowOff>
    </xdr:to>
    <xdr:cxnSp macro="">
      <xdr:nvCxnSpPr>
        <xdr:cNvPr id="20" name="5 Conector recto de flecha">
          <a:extLst>
            <a:ext uri="{FF2B5EF4-FFF2-40B4-BE49-F238E27FC236}">
              <a16:creationId xmlns:a16="http://schemas.microsoft.com/office/drawing/2014/main" id="{00000000-0008-0000-1600-000014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164</xdr:row>
      <xdr:rowOff>0</xdr:rowOff>
    </xdr:from>
    <xdr:to>
      <xdr:col>8</xdr:col>
      <xdr:colOff>42335</xdr:colOff>
      <xdr:row>164</xdr:row>
      <xdr:rowOff>4235</xdr:rowOff>
    </xdr:to>
    <xdr:cxnSp macro="">
      <xdr:nvCxnSpPr>
        <xdr:cNvPr id="21" name="7 Conector recto de flecha">
          <a:extLst>
            <a:ext uri="{FF2B5EF4-FFF2-40B4-BE49-F238E27FC236}">
              <a16:creationId xmlns:a16="http://schemas.microsoft.com/office/drawing/2014/main" id="{00000000-0008-0000-1600-000015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173</xdr:row>
      <xdr:rowOff>158751</xdr:rowOff>
    </xdr:from>
    <xdr:to>
      <xdr:col>2</xdr:col>
      <xdr:colOff>0</xdr:colOff>
      <xdr:row>175</xdr:row>
      <xdr:rowOff>31751</xdr:rowOff>
    </xdr:to>
    <xdr:cxnSp macro="">
      <xdr:nvCxnSpPr>
        <xdr:cNvPr id="24" name="5 Conector recto de flecha">
          <a:extLst>
            <a:ext uri="{FF2B5EF4-FFF2-40B4-BE49-F238E27FC236}">
              <a16:creationId xmlns:a16="http://schemas.microsoft.com/office/drawing/2014/main" id="{00000000-0008-0000-1600-000018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185</xdr:row>
      <xdr:rowOff>0</xdr:rowOff>
    </xdr:from>
    <xdr:to>
      <xdr:col>8</xdr:col>
      <xdr:colOff>42335</xdr:colOff>
      <xdr:row>185</xdr:row>
      <xdr:rowOff>4235</xdr:rowOff>
    </xdr:to>
    <xdr:cxnSp macro="">
      <xdr:nvCxnSpPr>
        <xdr:cNvPr id="25" name="7 Conector recto de flecha">
          <a:extLst>
            <a:ext uri="{FF2B5EF4-FFF2-40B4-BE49-F238E27FC236}">
              <a16:creationId xmlns:a16="http://schemas.microsoft.com/office/drawing/2014/main" id="{00000000-0008-0000-1600-000019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193</xdr:row>
      <xdr:rowOff>158751</xdr:rowOff>
    </xdr:from>
    <xdr:to>
      <xdr:col>2</xdr:col>
      <xdr:colOff>0</xdr:colOff>
      <xdr:row>195</xdr:row>
      <xdr:rowOff>31751</xdr:rowOff>
    </xdr:to>
    <xdr:cxnSp macro="">
      <xdr:nvCxnSpPr>
        <xdr:cNvPr id="26" name="5 Conector recto de flecha">
          <a:extLst>
            <a:ext uri="{FF2B5EF4-FFF2-40B4-BE49-F238E27FC236}">
              <a16:creationId xmlns:a16="http://schemas.microsoft.com/office/drawing/2014/main" id="{00000000-0008-0000-1600-00001A000000}"/>
            </a:ext>
          </a:extLst>
        </xdr:cNvPr>
        <xdr:cNvCxnSpPr/>
      </xdr:nvCxnSpPr>
      <xdr:spPr>
        <a:xfrm flipV="1">
          <a:off x="1973036" y="3519715"/>
          <a:ext cx="0" cy="25400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205</xdr:row>
      <xdr:rowOff>0</xdr:rowOff>
    </xdr:from>
    <xdr:to>
      <xdr:col>8</xdr:col>
      <xdr:colOff>42335</xdr:colOff>
      <xdr:row>205</xdr:row>
      <xdr:rowOff>4235</xdr:rowOff>
    </xdr:to>
    <xdr:cxnSp macro="">
      <xdr:nvCxnSpPr>
        <xdr:cNvPr id="27" name="7 Conector recto de flecha">
          <a:extLst>
            <a:ext uri="{FF2B5EF4-FFF2-40B4-BE49-F238E27FC236}">
              <a16:creationId xmlns:a16="http://schemas.microsoft.com/office/drawing/2014/main" id="{00000000-0008-0000-1600-00001B000000}"/>
            </a:ext>
          </a:extLst>
        </xdr:cNvPr>
        <xdr:cNvCxnSpPr/>
      </xdr:nvCxnSpPr>
      <xdr:spPr>
        <a:xfrm flipV="1">
          <a:off x="6535665" y="7551964"/>
          <a:ext cx="29663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719818</xdr:colOff>
      <xdr:row>10</xdr:row>
      <xdr:rowOff>146956</xdr:rowOff>
    </xdr:from>
    <xdr:to>
      <xdr:col>21</xdr:col>
      <xdr:colOff>93889</xdr:colOff>
      <xdr:row>23</xdr:row>
      <xdr:rowOff>160565</xdr:rowOff>
    </xdr:to>
    <xdr:pic>
      <xdr:nvPicPr>
        <xdr:cNvPr id="28" name="Imagen 27">
          <a:extLst>
            <a:ext uri="{FF2B5EF4-FFF2-40B4-BE49-F238E27FC236}">
              <a16:creationId xmlns:a16="http://schemas.microsoft.com/office/drawing/2014/main" id="{00000000-0008-0000-1600-00001C000000}"/>
            </a:ext>
          </a:extLst>
        </xdr:cNvPr>
        <xdr:cNvPicPr>
          <a:picLocks noChangeAspect="1"/>
        </xdr:cNvPicPr>
      </xdr:nvPicPr>
      <xdr:blipFill rotWithShape="1">
        <a:blip xmlns:r="http://schemas.openxmlformats.org/officeDocument/2006/relationships" r:embed="rId2"/>
        <a:srcRect l="11813" t="24757" r="20054" b="12321"/>
        <a:stretch/>
      </xdr:blipFill>
      <xdr:spPr>
        <a:xfrm>
          <a:off x="10225768" y="2956831"/>
          <a:ext cx="6994071" cy="4385584"/>
        </a:xfrm>
        <a:prstGeom prst="rect">
          <a:avLst/>
        </a:prstGeom>
      </xdr:spPr>
    </xdr:pic>
    <xdr:clientData/>
  </xdr:twoCellAnchor>
  <xdr:twoCellAnchor>
    <xdr:from>
      <xdr:col>11</xdr:col>
      <xdr:colOff>47625</xdr:colOff>
      <xdr:row>10</xdr:row>
      <xdr:rowOff>114300</xdr:rowOff>
    </xdr:from>
    <xdr:to>
      <xdr:col>11</xdr:col>
      <xdr:colOff>657225</xdr:colOff>
      <xdr:row>12</xdr:row>
      <xdr:rowOff>28575</xdr:rowOff>
    </xdr:to>
    <xdr:sp macro="" textlink="">
      <xdr:nvSpPr>
        <xdr:cNvPr id="22" name="Flecha: doblada 21">
          <a:extLst>
            <a:ext uri="{FF2B5EF4-FFF2-40B4-BE49-F238E27FC236}">
              <a16:creationId xmlns:a16="http://schemas.microsoft.com/office/drawing/2014/main" id="{00000000-0008-0000-1600-000016000000}"/>
            </a:ext>
          </a:extLst>
        </xdr:cNvPr>
        <xdr:cNvSpPr/>
      </xdr:nvSpPr>
      <xdr:spPr>
        <a:xfrm rot="10800000">
          <a:off x="9553575" y="2924175"/>
          <a:ext cx="609600" cy="495300"/>
        </a:xfrm>
        <a:prstGeom prst="ben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11</xdr:col>
      <xdr:colOff>9525</xdr:colOff>
      <xdr:row>9</xdr:row>
      <xdr:rowOff>57150</xdr:rowOff>
    </xdr:from>
    <xdr:to>
      <xdr:col>12</xdr:col>
      <xdr:colOff>685800</xdr:colOff>
      <xdr:row>10</xdr:row>
      <xdr:rowOff>200025</xdr:rowOff>
    </xdr:to>
    <xdr:sp macro="" textlink="">
      <xdr:nvSpPr>
        <xdr:cNvPr id="29" name="CuadroTexto 28">
          <a:extLst>
            <a:ext uri="{FF2B5EF4-FFF2-40B4-BE49-F238E27FC236}">
              <a16:creationId xmlns:a16="http://schemas.microsoft.com/office/drawing/2014/main" id="{00000000-0008-0000-1600-00001D000000}"/>
            </a:ext>
          </a:extLst>
        </xdr:cNvPr>
        <xdr:cNvSpPr txBox="1"/>
      </xdr:nvSpPr>
      <xdr:spPr>
        <a:xfrm>
          <a:off x="9515475" y="2619375"/>
          <a:ext cx="1438275"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600" b="1">
              <a:latin typeface="Arial" panose="020B0604020202020204" pitchFamily="34" charset="0"/>
              <a:cs typeface="Arial" panose="020B0604020202020204" pitchFamily="34" charset="0"/>
            </a:rPr>
            <a:t>Seleccione</a:t>
          </a:r>
        </a:p>
      </xdr:txBody>
    </xdr:sp>
    <xdr:clientData/>
  </xdr:twoCellAnchor>
  <xdr:twoCellAnchor>
    <xdr:from>
      <xdr:col>11</xdr:col>
      <xdr:colOff>57150</xdr:colOff>
      <xdr:row>18</xdr:row>
      <xdr:rowOff>304800</xdr:rowOff>
    </xdr:from>
    <xdr:to>
      <xdr:col>11</xdr:col>
      <xdr:colOff>581025</xdr:colOff>
      <xdr:row>20</xdr:row>
      <xdr:rowOff>57150</xdr:rowOff>
    </xdr:to>
    <xdr:sp macro="" textlink="">
      <xdr:nvSpPr>
        <xdr:cNvPr id="30" name="Flecha: a la derecha 29">
          <a:extLst>
            <a:ext uri="{FF2B5EF4-FFF2-40B4-BE49-F238E27FC236}">
              <a16:creationId xmlns:a16="http://schemas.microsoft.com/office/drawing/2014/main" id="{00000000-0008-0000-1600-00001E000000}"/>
            </a:ext>
          </a:extLst>
        </xdr:cNvPr>
        <xdr:cNvSpPr/>
      </xdr:nvSpPr>
      <xdr:spPr>
        <a:xfrm>
          <a:off x="9563100" y="5581650"/>
          <a:ext cx="523875" cy="514350"/>
        </a:xfrm>
        <a:prstGeom prst="righ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352425</xdr:colOff>
      <xdr:row>1</xdr:row>
      <xdr:rowOff>19050</xdr:rowOff>
    </xdr:from>
    <xdr:to>
      <xdr:col>1</xdr:col>
      <xdr:colOff>694690</xdr:colOff>
      <xdr:row>2</xdr:row>
      <xdr:rowOff>402590</xdr:rowOff>
    </xdr:to>
    <xdr:pic>
      <xdr:nvPicPr>
        <xdr:cNvPr id="31" name="Imagen 30">
          <a:extLst>
            <a:ext uri="{FF2B5EF4-FFF2-40B4-BE49-F238E27FC236}">
              <a16:creationId xmlns:a16="http://schemas.microsoft.com/office/drawing/2014/main" id="{00000000-0008-0000-1600-00001F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425" y="209550"/>
          <a:ext cx="1313815" cy="57404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10</xdr:col>
      <xdr:colOff>490435</xdr:colOff>
      <xdr:row>0</xdr:row>
      <xdr:rowOff>168613</xdr:rowOff>
    </xdr:from>
    <xdr:to>
      <xdr:col>10</xdr:col>
      <xdr:colOff>1180998</xdr:colOff>
      <xdr:row>3</xdr:row>
      <xdr:rowOff>140038</xdr:rowOff>
    </xdr:to>
    <xdr:pic>
      <xdr:nvPicPr>
        <xdr:cNvPr id="3203" name="1 Imagen" descr="logocapitalmusical">
          <a:extLst>
            <a:ext uri="{FF2B5EF4-FFF2-40B4-BE49-F238E27FC236}">
              <a16:creationId xmlns:a16="http://schemas.microsoft.com/office/drawing/2014/main" id="{00000000-0008-0000-1A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490435</xdr:colOff>
      <xdr:row>0</xdr:row>
      <xdr:rowOff>168613</xdr:rowOff>
    </xdr:from>
    <xdr:to>
      <xdr:col>10</xdr:col>
      <xdr:colOff>1180998</xdr:colOff>
      <xdr:row>3</xdr:row>
      <xdr:rowOff>140038</xdr:rowOff>
    </xdr:to>
    <xdr:pic>
      <xdr:nvPicPr>
        <xdr:cNvPr id="4" name="1 Imagen" descr="logocapitalmusical">
          <a:extLst>
            <a:ext uri="{FF2B5EF4-FFF2-40B4-BE49-F238E27FC236}">
              <a16:creationId xmlns:a16="http://schemas.microsoft.com/office/drawing/2014/main" id="{00000000-0008-0000-1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238125</xdr:colOff>
      <xdr:row>0</xdr:row>
      <xdr:rowOff>158750</xdr:rowOff>
    </xdr:from>
    <xdr:to>
      <xdr:col>0</xdr:col>
      <xdr:colOff>1809750</xdr:colOff>
      <xdr:row>2</xdr:row>
      <xdr:rowOff>381000</xdr:rowOff>
    </xdr:to>
    <xdr:pic>
      <xdr:nvPicPr>
        <xdr:cNvPr id="7" name="Imagen 6">
          <a:extLst>
            <a:ext uri="{FF2B5EF4-FFF2-40B4-BE49-F238E27FC236}">
              <a16:creationId xmlns:a16="http://schemas.microsoft.com/office/drawing/2014/main" id="{00000000-0008-0000-1A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125" y="158750"/>
          <a:ext cx="1571625" cy="6350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id="{00000000-0008-0000-1B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381000</xdr:colOff>
      <xdr:row>0</xdr:row>
      <xdr:rowOff>79375</xdr:rowOff>
    </xdr:from>
    <xdr:to>
      <xdr:col>0</xdr:col>
      <xdr:colOff>1984375</xdr:colOff>
      <xdr:row>3</xdr:row>
      <xdr:rowOff>63500</xdr:rowOff>
    </xdr:to>
    <xdr:pic>
      <xdr:nvPicPr>
        <xdr:cNvPr id="4" name="Imagen 3">
          <a:extLst>
            <a:ext uri="{FF2B5EF4-FFF2-40B4-BE49-F238E27FC236}">
              <a16:creationId xmlns:a16="http://schemas.microsoft.com/office/drawing/2014/main" id="{00000000-0008-0000-1B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79375"/>
          <a:ext cx="1603375" cy="85725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4236</xdr:colOff>
      <xdr:row>25</xdr:row>
      <xdr:rowOff>0</xdr:rowOff>
    </xdr:from>
    <xdr:to>
      <xdr:col>8</xdr:col>
      <xdr:colOff>42335</xdr:colOff>
      <xdr:row>25</xdr:row>
      <xdr:rowOff>4235</xdr:rowOff>
    </xdr:to>
    <xdr:cxnSp macro="">
      <xdr:nvCxnSpPr>
        <xdr:cNvPr id="3" name="7 Conector recto de flecha">
          <a:extLst>
            <a:ext uri="{FF2B5EF4-FFF2-40B4-BE49-F238E27FC236}">
              <a16:creationId xmlns:a16="http://schemas.microsoft.com/office/drawing/2014/main" id="{00000000-0008-0000-1C00-000003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4</xdr:row>
      <xdr:rowOff>161926</xdr:rowOff>
    </xdr:to>
    <xdr:pic>
      <xdr:nvPicPr>
        <xdr:cNvPr id="4" name="1 Imagen" descr="logocapitalmusical">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752475</xdr:colOff>
      <xdr:row>35</xdr:row>
      <xdr:rowOff>104775</xdr:rowOff>
    </xdr:from>
    <xdr:to>
      <xdr:col>2</xdr:col>
      <xdr:colOff>0</xdr:colOff>
      <xdr:row>36</xdr:row>
      <xdr:rowOff>31752</xdr:rowOff>
    </xdr:to>
    <xdr:cxnSp macro="">
      <xdr:nvCxnSpPr>
        <xdr:cNvPr id="6" name="5 Conector recto de flecha">
          <a:extLst>
            <a:ext uri="{FF2B5EF4-FFF2-40B4-BE49-F238E27FC236}">
              <a16:creationId xmlns:a16="http://schemas.microsoft.com/office/drawing/2014/main" id="{00000000-0008-0000-1C00-000006000000}"/>
            </a:ext>
          </a:extLst>
        </xdr:cNvPr>
        <xdr:cNvCxnSpPr/>
      </xdr:nvCxnSpPr>
      <xdr:spPr>
        <a:xfrm flipH="1" flipV="1">
          <a:off x="1514475" y="9305925"/>
          <a:ext cx="9525"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7" name="7 Conector recto de flecha">
          <a:extLst>
            <a:ext uri="{FF2B5EF4-FFF2-40B4-BE49-F238E27FC236}">
              <a16:creationId xmlns:a16="http://schemas.microsoft.com/office/drawing/2014/main" id="{00000000-0008-0000-1C00-000007000000}"/>
            </a:ext>
          </a:extLst>
        </xdr:cNvPr>
        <xdr:cNvCxnSpPr/>
      </xdr:nvCxnSpPr>
      <xdr:spPr>
        <a:xfrm flipV="1">
          <a:off x="6547911" y="129063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9" name="7 Conector recto de flecha">
          <a:extLst>
            <a:ext uri="{FF2B5EF4-FFF2-40B4-BE49-F238E27FC236}">
              <a16:creationId xmlns:a16="http://schemas.microsoft.com/office/drawing/2014/main" id="{00000000-0008-0000-1C00-000009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11" name="7 Conector recto de flecha">
          <a:extLst>
            <a:ext uri="{FF2B5EF4-FFF2-40B4-BE49-F238E27FC236}">
              <a16:creationId xmlns:a16="http://schemas.microsoft.com/office/drawing/2014/main" id="{00000000-0008-0000-1C00-00000B000000}"/>
            </a:ext>
          </a:extLst>
        </xdr:cNvPr>
        <xdr:cNvCxnSpPr/>
      </xdr:nvCxnSpPr>
      <xdr:spPr>
        <a:xfrm flipV="1">
          <a:off x="6547911" y="179260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13" name="7 Conector recto de flecha">
          <a:extLst>
            <a:ext uri="{FF2B5EF4-FFF2-40B4-BE49-F238E27FC236}">
              <a16:creationId xmlns:a16="http://schemas.microsoft.com/office/drawing/2014/main" id="{00000000-0008-0000-1C00-00000D000000}"/>
            </a:ext>
          </a:extLst>
        </xdr:cNvPr>
        <xdr:cNvCxnSpPr/>
      </xdr:nvCxnSpPr>
      <xdr:spPr>
        <a:xfrm flipV="1">
          <a:off x="6547911" y="23155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98</xdr:row>
      <xdr:rowOff>66675</xdr:rowOff>
    </xdr:from>
    <xdr:to>
      <xdr:col>2</xdr:col>
      <xdr:colOff>0</xdr:colOff>
      <xdr:row>99</xdr:row>
      <xdr:rowOff>31751</xdr:rowOff>
    </xdr:to>
    <xdr:cxnSp macro="">
      <xdr:nvCxnSpPr>
        <xdr:cNvPr id="14" name="5 Conector recto de flecha">
          <a:extLst>
            <a:ext uri="{FF2B5EF4-FFF2-40B4-BE49-F238E27FC236}">
              <a16:creationId xmlns:a16="http://schemas.microsoft.com/office/drawing/2014/main" id="{00000000-0008-0000-1C00-00000E000000}"/>
            </a:ext>
          </a:extLst>
        </xdr:cNvPr>
        <xdr:cNvCxnSpPr/>
      </xdr:nvCxnSpPr>
      <xdr:spPr>
        <a:xfrm flipV="1">
          <a:off x="1524000" y="26850975"/>
          <a:ext cx="0" cy="39370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15" name="7 Conector recto de flecha">
          <a:extLst>
            <a:ext uri="{FF2B5EF4-FFF2-40B4-BE49-F238E27FC236}">
              <a16:creationId xmlns:a16="http://schemas.microsoft.com/office/drawing/2014/main" id="{00000000-0008-0000-1C00-00000F000000}"/>
            </a:ext>
          </a:extLst>
        </xdr:cNvPr>
        <xdr:cNvCxnSpPr/>
      </xdr:nvCxnSpPr>
      <xdr:spPr>
        <a:xfrm flipV="1">
          <a:off x="6547911" y="279082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119</xdr:row>
      <xdr:rowOff>152400</xdr:rowOff>
    </xdr:from>
    <xdr:to>
      <xdr:col>2</xdr:col>
      <xdr:colOff>0</xdr:colOff>
      <xdr:row>120</xdr:row>
      <xdr:rowOff>31751</xdr:rowOff>
    </xdr:to>
    <xdr:cxnSp macro="">
      <xdr:nvCxnSpPr>
        <xdr:cNvPr id="16" name="5 Conector recto de flecha">
          <a:extLst>
            <a:ext uri="{FF2B5EF4-FFF2-40B4-BE49-F238E27FC236}">
              <a16:creationId xmlns:a16="http://schemas.microsoft.com/office/drawing/2014/main" id="{00000000-0008-0000-1C00-000010000000}"/>
            </a:ext>
          </a:extLst>
        </xdr:cNvPr>
        <xdr:cNvCxnSpPr/>
      </xdr:nvCxnSpPr>
      <xdr:spPr>
        <a:xfrm flipV="1">
          <a:off x="1524000" y="32804100"/>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17" name="7 Conector recto de flecha">
          <a:extLst>
            <a:ext uri="{FF2B5EF4-FFF2-40B4-BE49-F238E27FC236}">
              <a16:creationId xmlns:a16="http://schemas.microsoft.com/office/drawing/2014/main" id="{00000000-0008-0000-1C00-000011000000}"/>
            </a:ext>
          </a:extLst>
        </xdr:cNvPr>
        <xdr:cNvCxnSpPr/>
      </xdr:nvCxnSpPr>
      <xdr:spPr>
        <a:xfrm flipV="1">
          <a:off x="6547911" y="318801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140</xdr:row>
      <xdr:rowOff>142875</xdr:rowOff>
    </xdr:from>
    <xdr:to>
      <xdr:col>2</xdr:col>
      <xdr:colOff>0</xdr:colOff>
      <xdr:row>141</xdr:row>
      <xdr:rowOff>31752</xdr:rowOff>
    </xdr:to>
    <xdr:cxnSp macro="">
      <xdr:nvCxnSpPr>
        <xdr:cNvPr id="18" name="5 Conector recto de flecha">
          <a:extLst>
            <a:ext uri="{FF2B5EF4-FFF2-40B4-BE49-F238E27FC236}">
              <a16:creationId xmlns:a16="http://schemas.microsoft.com/office/drawing/2014/main" id="{00000000-0008-0000-1C00-000012000000}"/>
            </a:ext>
          </a:extLst>
        </xdr:cNvPr>
        <xdr:cNvCxnSpPr/>
      </xdr:nvCxnSpPr>
      <xdr:spPr>
        <a:xfrm flipV="1">
          <a:off x="1524000" y="39271575"/>
          <a:ext cx="0" cy="4222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19" name="7 Conector recto de flecha">
          <a:extLst>
            <a:ext uri="{FF2B5EF4-FFF2-40B4-BE49-F238E27FC236}">
              <a16:creationId xmlns:a16="http://schemas.microsoft.com/office/drawing/2014/main" id="{00000000-0008-0000-1C00-000013000000}"/>
            </a:ext>
          </a:extLst>
        </xdr:cNvPr>
        <xdr:cNvCxnSpPr/>
      </xdr:nvCxnSpPr>
      <xdr:spPr>
        <a:xfrm flipV="1">
          <a:off x="6547911" y="36652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161</xdr:row>
      <xdr:rowOff>161925</xdr:rowOff>
    </xdr:from>
    <xdr:to>
      <xdr:col>2</xdr:col>
      <xdr:colOff>9525</xdr:colOff>
      <xdr:row>162</xdr:row>
      <xdr:rowOff>31752</xdr:rowOff>
    </xdr:to>
    <xdr:cxnSp macro="">
      <xdr:nvCxnSpPr>
        <xdr:cNvPr id="20" name="5 Conector recto de flecha">
          <a:extLst>
            <a:ext uri="{FF2B5EF4-FFF2-40B4-BE49-F238E27FC236}">
              <a16:creationId xmlns:a16="http://schemas.microsoft.com/office/drawing/2014/main" id="{00000000-0008-0000-1C00-000014000000}"/>
            </a:ext>
          </a:extLst>
        </xdr:cNvPr>
        <xdr:cNvCxnSpPr/>
      </xdr:nvCxnSpPr>
      <xdr:spPr>
        <a:xfrm flipV="1">
          <a:off x="1524000" y="45205650"/>
          <a:ext cx="9525" cy="4318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21" name="7 Conector recto de flecha">
          <a:extLst>
            <a:ext uri="{FF2B5EF4-FFF2-40B4-BE49-F238E27FC236}">
              <a16:creationId xmlns:a16="http://schemas.microsoft.com/office/drawing/2014/main" id="{00000000-0008-0000-1C00-000015000000}"/>
            </a:ext>
          </a:extLst>
        </xdr:cNvPr>
        <xdr:cNvCxnSpPr/>
      </xdr:nvCxnSpPr>
      <xdr:spPr>
        <a:xfrm flipV="1">
          <a:off x="6547911" y="413861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14</xdr:row>
      <xdr:rowOff>171450</xdr:rowOff>
    </xdr:from>
    <xdr:to>
      <xdr:col>2</xdr:col>
      <xdr:colOff>0</xdr:colOff>
      <xdr:row>15</xdr:row>
      <xdr:rowOff>31752</xdr:rowOff>
    </xdr:to>
    <xdr:cxnSp macro="">
      <xdr:nvCxnSpPr>
        <xdr:cNvPr id="26" name="5 Conector recto de flecha">
          <a:extLst>
            <a:ext uri="{FF2B5EF4-FFF2-40B4-BE49-F238E27FC236}">
              <a16:creationId xmlns:a16="http://schemas.microsoft.com/office/drawing/2014/main" id="{00000000-0008-0000-1C00-00001A000000}"/>
            </a:ext>
          </a:extLst>
        </xdr:cNvPr>
        <xdr:cNvCxnSpPr/>
      </xdr:nvCxnSpPr>
      <xdr:spPr>
        <a:xfrm flipV="1">
          <a:off x="1524000" y="3448050"/>
          <a:ext cx="0" cy="46037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25</xdr:row>
      <xdr:rowOff>0</xdr:rowOff>
    </xdr:from>
    <xdr:to>
      <xdr:col>8</xdr:col>
      <xdr:colOff>42335</xdr:colOff>
      <xdr:row>25</xdr:row>
      <xdr:rowOff>4235</xdr:rowOff>
    </xdr:to>
    <xdr:cxnSp macro="">
      <xdr:nvCxnSpPr>
        <xdr:cNvPr id="27" name="7 Conector recto de flecha">
          <a:extLst>
            <a:ext uri="{FF2B5EF4-FFF2-40B4-BE49-F238E27FC236}">
              <a16:creationId xmlns:a16="http://schemas.microsoft.com/office/drawing/2014/main" id="{00000000-0008-0000-1C00-00001B000000}"/>
            </a:ext>
          </a:extLst>
        </xdr:cNvPr>
        <xdr:cNvCxnSpPr/>
      </xdr:nvCxnSpPr>
      <xdr:spPr>
        <a:xfrm flipV="1">
          <a:off x="6547911" y="75342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46</xdr:row>
      <xdr:rowOff>0</xdr:rowOff>
    </xdr:from>
    <xdr:to>
      <xdr:col>8</xdr:col>
      <xdr:colOff>42335</xdr:colOff>
      <xdr:row>46</xdr:row>
      <xdr:rowOff>4235</xdr:rowOff>
    </xdr:to>
    <xdr:cxnSp macro="">
      <xdr:nvCxnSpPr>
        <xdr:cNvPr id="29" name="7 Conector recto de flecha">
          <a:extLst>
            <a:ext uri="{FF2B5EF4-FFF2-40B4-BE49-F238E27FC236}">
              <a16:creationId xmlns:a16="http://schemas.microsoft.com/office/drawing/2014/main" id="{00000000-0008-0000-1C00-00001D000000}"/>
            </a:ext>
          </a:extLst>
        </xdr:cNvPr>
        <xdr:cNvCxnSpPr/>
      </xdr:nvCxnSpPr>
      <xdr:spPr>
        <a:xfrm flipV="1">
          <a:off x="6547911" y="134112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56</xdr:row>
      <xdr:rowOff>142875</xdr:rowOff>
    </xdr:from>
    <xdr:to>
      <xdr:col>2</xdr:col>
      <xdr:colOff>0</xdr:colOff>
      <xdr:row>57</xdr:row>
      <xdr:rowOff>31752</xdr:rowOff>
    </xdr:to>
    <xdr:cxnSp macro="">
      <xdr:nvCxnSpPr>
        <xdr:cNvPr id="30" name="5 Conector recto de flecha">
          <a:extLst>
            <a:ext uri="{FF2B5EF4-FFF2-40B4-BE49-F238E27FC236}">
              <a16:creationId xmlns:a16="http://schemas.microsoft.com/office/drawing/2014/main" id="{00000000-0008-0000-1C00-00001E000000}"/>
            </a:ext>
          </a:extLst>
        </xdr:cNvPr>
        <xdr:cNvCxnSpPr/>
      </xdr:nvCxnSpPr>
      <xdr:spPr>
        <a:xfrm flipV="1">
          <a:off x="1524000" y="15192375"/>
          <a:ext cx="0" cy="403227"/>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1" name="7 Conector recto de flecha">
          <a:extLst>
            <a:ext uri="{FF2B5EF4-FFF2-40B4-BE49-F238E27FC236}">
              <a16:creationId xmlns:a16="http://schemas.microsoft.com/office/drawing/2014/main" id="{00000000-0008-0000-1C00-00001F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67</xdr:row>
      <xdr:rowOff>0</xdr:rowOff>
    </xdr:from>
    <xdr:to>
      <xdr:col>8</xdr:col>
      <xdr:colOff>42335</xdr:colOff>
      <xdr:row>67</xdr:row>
      <xdr:rowOff>4235</xdr:rowOff>
    </xdr:to>
    <xdr:cxnSp macro="">
      <xdr:nvCxnSpPr>
        <xdr:cNvPr id="33" name="7 Conector recto de flecha">
          <a:extLst>
            <a:ext uri="{FF2B5EF4-FFF2-40B4-BE49-F238E27FC236}">
              <a16:creationId xmlns:a16="http://schemas.microsoft.com/office/drawing/2014/main" id="{00000000-0008-0000-1C00-000021000000}"/>
            </a:ext>
          </a:extLst>
        </xdr:cNvPr>
        <xdr:cNvCxnSpPr/>
      </xdr:nvCxnSpPr>
      <xdr:spPr>
        <a:xfrm flipV="1">
          <a:off x="6547911" y="191357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77</xdr:row>
      <xdr:rowOff>114300</xdr:rowOff>
    </xdr:from>
    <xdr:to>
      <xdr:col>2</xdr:col>
      <xdr:colOff>0</xdr:colOff>
      <xdr:row>78</xdr:row>
      <xdr:rowOff>31752</xdr:rowOff>
    </xdr:to>
    <xdr:cxnSp macro="">
      <xdr:nvCxnSpPr>
        <xdr:cNvPr id="34" name="5 Conector recto de flecha">
          <a:extLst>
            <a:ext uri="{FF2B5EF4-FFF2-40B4-BE49-F238E27FC236}">
              <a16:creationId xmlns:a16="http://schemas.microsoft.com/office/drawing/2014/main" id="{00000000-0008-0000-1C00-000022000000}"/>
            </a:ext>
          </a:extLst>
        </xdr:cNvPr>
        <xdr:cNvCxnSpPr/>
      </xdr:nvCxnSpPr>
      <xdr:spPr>
        <a:xfrm flipV="1">
          <a:off x="1524000" y="21040725"/>
          <a:ext cx="0" cy="33655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88</xdr:row>
      <xdr:rowOff>0</xdr:rowOff>
    </xdr:from>
    <xdr:to>
      <xdr:col>8</xdr:col>
      <xdr:colOff>42335</xdr:colOff>
      <xdr:row>88</xdr:row>
      <xdr:rowOff>4235</xdr:rowOff>
    </xdr:to>
    <xdr:cxnSp macro="">
      <xdr:nvCxnSpPr>
        <xdr:cNvPr id="35" name="7 Conector recto de flecha">
          <a:extLst>
            <a:ext uri="{FF2B5EF4-FFF2-40B4-BE49-F238E27FC236}">
              <a16:creationId xmlns:a16="http://schemas.microsoft.com/office/drawing/2014/main" id="{00000000-0008-0000-1C00-000023000000}"/>
            </a:ext>
          </a:extLst>
        </xdr:cNvPr>
        <xdr:cNvCxnSpPr/>
      </xdr:nvCxnSpPr>
      <xdr:spPr>
        <a:xfrm flipV="1">
          <a:off x="6547911" y="2526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109</xdr:row>
      <xdr:rowOff>0</xdr:rowOff>
    </xdr:from>
    <xdr:to>
      <xdr:col>8</xdr:col>
      <xdr:colOff>42335</xdr:colOff>
      <xdr:row>109</xdr:row>
      <xdr:rowOff>4235</xdr:rowOff>
    </xdr:to>
    <xdr:cxnSp macro="">
      <xdr:nvCxnSpPr>
        <xdr:cNvPr id="37" name="7 Conector recto de flecha">
          <a:extLst>
            <a:ext uri="{FF2B5EF4-FFF2-40B4-BE49-F238E27FC236}">
              <a16:creationId xmlns:a16="http://schemas.microsoft.com/office/drawing/2014/main" id="{00000000-0008-0000-1C00-000025000000}"/>
            </a:ext>
          </a:extLst>
        </xdr:cNvPr>
        <xdr:cNvCxnSpPr/>
      </xdr:nvCxnSpPr>
      <xdr:spPr>
        <a:xfrm flipV="1">
          <a:off x="6547911" y="3074670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130</xdr:row>
      <xdr:rowOff>0</xdr:rowOff>
    </xdr:from>
    <xdr:to>
      <xdr:col>8</xdr:col>
      <xdr:colOff>42335</xdr:colOff>
      <xdr:row>130</xdr:row>
      <xdr:rowOff>4235</xdr:rowOff>
    </xdr:to>
    <xdr:cxnSp macro="">
      <xdr:nvCxnSpPr>
        <xdr:cNvPr id="39" name="7 Conector recto de flecha">
          <a:extLst>
            <a:ext uri="{FF2B5EF4-FFF2-40B4-BE49-F238E27FC236}">
              <a16:creationId xmlns:a16="http://schemas.microsoft.com/office/drawing/2014/main" id="{00000000-0008-0000-1C00-000027000000}"/>
            </a:ext>
          </a:extLst>
        </xdr:cNvPr>
        <xdr:cNvCxnSpPr/>
      </xdr:nvCxnSpPr>
      <xdr:spPr>
        <a:xfrm flipV="1">
          <a:off x="6547911" y="370141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151</xdr:row>
      <xdr:rowOff>0</xdr:rowOff>
    </xdr:from>
    <xdr:to>
      <xdr:col>8</xdr:col>
      <xdr:colOff>42335</xdr:colOff>
      <xdr:row>151</xdr:row>
      <xdr:rowOff>4235</xdr:rowOff>
    </xdr:to>
    <xdr:cxnSp macro="">
      <xdr:nvCxnSpPr>
        <xdr:cNvPr id="41" name="7 Conector recto de flecha">
          <a:extLst>
            <a:ext uri="{FF2B5EF4-FFF2-40B4-BE49-F238E27FC236}">
              <a16:creationId xmlns:a16="http://schemas.microsoft.com/office/drawing/2014/main" id="{00000000-0008-0000-1C00-000029000000}"/>
            </a:ext>
          </a:extLst>
        </xdr:cNvPr>
        <xdr:cNvCxnSpPr/>
      </xdr:nvCxnSpPr>
      <xdr:spPr>
        <a:xfrm flipV="1">
          <a:off x="6547911" y="426434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172</xdr:row>
      <xdr:rowOff>0</xdr:rowOff>
    </xdr:from>
    <xdr:to>
      <xdr:col>8</xdr:col>
      <xdr:colOff>42335</xdr:colOff>
      <xdr:row>172</xdr:row>
      <xdr:rowOff>4235</xdr:rowOff>
    </xdr:to>
    <xdr:cxnSp macro="">
      <xdr:nvCxnSpPr>
        <xdr:cNvPr id="43" name="7 Conector recto de flecha">
          <a:extLst>
            <a:ext uri="{FF2B5EF4-FFF2-40B4-BE49-F238E27FC236}">
              <a16:creationId xmlns:a16="http://schemas.microsoft.com/office/drawing/2014/main" id="{00000000-0008-0000-1C00-00002B000000}"/>
            </a:ext>
          </a:extLst>
        </xdr:cNvPr>
        <xdr:cNvCxnSpPr/>
      </xdr:nvCxnSpPr>
      <xdr:spPr>
        <a:xfrm flipV="1">
          <a:off x="6547911" y="481298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183</xdr:row>
      <xdr:rowOff>114300</xdr:rowOff>
    </xdr:from>
    <xdr:to>
      <xdr:col>2</xdr:col>
      <xdr:colOff>0</xdr:colOff>
      <xdr:row>184</xdr:row>
      <xdr:rowOff>31752</xdr:rowOff>
    </xdr:to>
    <xdr:cxnSp macro="">
      <xdr:nvCxnSpPr>
        <xdr:cNvPr id="44" name="5 Conector recto de flecha">
          <a:extLst>
            <a:ext uri="{FF2B5EF4-FFF2-40B4-BE49-F238E27FC236}">
              <a16:creationId xmlns:a16="http://schemas.microsoft.com/office/drawing/2014/main" id="{00000000-0008-0000-1C00-00002C000000}"/>
            </a:ext>
          </a:extLst>
        </xdr:cNvPr>
        <xdr:cNvCxnSpPr/>
      </xdr:nvCxnSpPr>
      <xdr:spPr>
        <a:xfrm flipV="1">
          <a:off x="1524000" y="51425475"/>
          <a:ext cx="0" cy="39370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194</xdr:row>
      <xdr:rowOff>0</xdr:rowOff>
    </xdr:from>
    <xdr:to>
      <xdr:col>8</xdr:col>
      <xdr:colOff>42335</xdr:colOff>
      <xdr:row>194</xdr:row>
      <xdr:rowOff>4235</xdr:rowOff>
    </xdr:to>
    <xdr:cxnSp macro="">
      <xdr:nvCxnSpPr>
        <xdr:cNvPr id="45" name="7 Conector recto de flecha">
          <a:extLst>
            <a:ext uri="{FF2B5EF4-FFF2-40B4-BE49-F238E27FC236}">
              <a16:creationId xmlns:a16="http://schemas.microsoft.com/office/drawing/2014/main" id="{00000000-0008-0000-1C00-00002D000000}"/>
            </a:ext>
          </a:extLst>
        </xdr:cNvPr>
        <xdr:cNvCxnSpPr/>
      </xdr:nvCxnSpPr>
      <xdr:spPr>
        <a:xfrm flipV="1">
          <a:off x="6547911" y="5386387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204</xdr:row>
      <xdr:rowOff>133350</xdr:rowOff>
    </xdr:from>
    <xdr:to>
      <xdr:col>2</xdr:col>
      <xdr:colOff>0</xdr:colOff>
      <xdr:row>205</xdr:row>
      <xdr:rowOff>31751</xdr:rowOff>
    </xdr:to>
    <xdr:cxnSp macro="">
      <xdr:nvCxnSpPr>
        <xdr:cNvPr id="46" name="5 Conector recto de flecha">
          <a:extLst>
            <a:ext uri="{FF2B5EF4-FFF2-40B4-BE49-F238E27FC236}">
              <a16:creationId xmlns:a16="http://schemas.microsoft.com/office/drawing/2014/main" id="{00000000-0008-0000-1C00-00002E000000}"/>
            </a:ext>
          </a:extLst>
        </xdr:cNvPr>
        <xdr:cNvCxnSpPr/>
      </xdr:nvCxnSpPr>
      <xdr:spPr>
        <a:xfrm flipV="1">
          <a:off x="1524000" y="57273825"/>
          <a:ext cx="0" cy="384176"/>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215</xdr:row>
      <xdr:rowOff>0</xdr:rowOff>
    </xdr:from>
    <xdr:to>
      <xdr:col>8</xdr:col>
      <xdr:colOff>42335</xdr:colOff>
      <xdr:row>215</xdr:row>
      <xdr:rowOff>4235</xdr:rowOff>
    </xdr:to>
    <xdr:cxnSp macro="">
      <xdr:nvCxnSpPr>
        <xdr:cNvPr id="47" name="7 Conector recto de flecha">
          <a:extLst>
            <a:ext uri="{FF2B5EF4-FFF2-40B4-BE49-F238E27FC236}">
              <a16:creationId xmlns:a16="http://schemas.microsoft.com/office/drawing/2014/main" id="{00000000-0008-0000-1C00-00002F000000}"/>
            </a:ext>
          </a:extLst>
        </xdr:cNvPr>
        <xdr:cNvCxnSpPr/>
      </xdr:nvCxnSpPr>
      <xdr:spPr>
        <a:xfrm flipV="1">
          <a:off x="6547911" y="59331225"/>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12</xdr:col>
      <xdr:colOff>266700</xdr:colOff>
      <xdr:row>10</xdr:row>
      <xdr:rowOff>72117</xdr:rowOff>
    </xdr:from>
    <xdr:to>
      <xdr:col>19</xdr:col>
      <xdr:colOff>592932</xdr:colOff>
      <xdr:row>17</xdr:row>
      <xdr:rowOff>136071</xdr:rowOff>
    </xdr:to>
    <xdr:pic>
      <xdr:nvPicPr>
        <xdr:cNvPr id="48" name="Imagen 47">
          <a:extLst>
            <a:ext uri="{FF2B5EF4-FFF2-40B4-BE49-F238E27FC236}">
              <a16:creationId xmlns:a16="http://schemas.microsoft.com/office/drawing/2014/main" id="{00000000-0008-0000-1C00-000030000000}"/>
            </a:ext>
          </a:extLst>
        </xdr:cNvPr>
        <xdr:cNvPicPr>
          <a:picLocks noChangeAspect="1"/>
        </xdr:cNvPicPr>
      </xdr:nvPicPr>
      <xdr:blipFill rotWithShape="1">
        <a:blip xmlns:r="http://schemas.openxmlformats.org/officeDocument/2006/relationships" r:embed="rId2"/>
        <a:srcRect l="27602" t="33467" r="28908" b="36841"/>
        <a:stretch/>
      </xdr:blipFill>
      <xdr:spPr>
        <a:xfrm>
          <a:off x="9591675" y="2520042"/>
          <a:ext cx="5660232" cy="2178504"/>
        </a:xfrm>
        <a:prstGeom prst="rect">
          <a:avLst/>
        </a:prstGeom>
      </xdr:spPr>
    </xdr:pic>
    <xdr:clientData/>
  </xdr:twoCellAnchor>
  <xdr:twoCellAnchor>
    <xdr:from>
      <xdr:col>12</xdr:col>
      <xdr:colOff>0</xdr:colOff>
      <xdr:row>19</xdr:row>
      <xdr:rowOff>108858</xdr:rowOff>
    </xdr:from>
    <xdr:to>
      <xdr:col>19</xdr:col>
      <xdr:colOff>285750</xdr:colOff>
      <xdr:row>22</xdr:row>
      <xdr:rowOff>136072</xdr:rowOff>
    </xdr:to>
    <xdr:sp macro="" textlink="">
      <xdr:nvSpPr>
        <xdr:cNvPr id="50" name="CuadroTexto 49">
          <a:extLst>
            <a:ext uri="{FF2B5EF4-FFF2-40B4-BE49-F238E27FC236}">
              <a16:creationId xmlns:a16="http://schemas.microsoft.com/office/drawing/2014/main" id="{00000000-0008-0000-1C00-000032000000}"/>
            </a:ext>
          </a:extLst>
        </xdr:cNvPr>
        <xdr:cNvSpPr txBox="1"/>
      </xdr:nvSpPr>
      <xdr:spPr>
        <a:xfrm>
          <a:off x="9198429" y="4762501"/>
          <a:ext cx="5619750" cy="1088571"/>
        </a:xfrm>
        <a:prstGeom prst="rect">
          <a:avLst/>
        </a:prstGeom>
        <a:solidFill>
          <a:srgbClr val="FFD25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050" b="1">
              <a:latin typeface="Arial" panose="020B0604020202020204" pitchFamily="34" charset="0"/>
              <a:cs typeface="Arial" panose="020B0604020202020204" pitchFamily="34" charset="0"/>
            </a:rPr>
            <a:t>IMPORTANTE</a:t>
          </a:r>
        </a:p>
        <a:p>
          <a:r>
            <a:rPr lang="es-CO" sz="1050">
              <a:latin typeface="Arial" panose="020B0604020202020204" pitchFamily="34" charset="0"/>
              <a:cs typeface="Arial" panose="020B0604020202020204" pitchFamily="34" charset="0"/>
            </a:rPr>
            <a:t>a. Si la solidez del conjunto de los controles es débil, este no disminuirá ningún cuadrante de impacto o prababilidad asociada al riesgo.</a:t>
          </a:r>
        </a:p>
        <a:p>
          <a:r>
            <a:rPr lang="es-CO" sz="1050">
              <a:latin typeface="Arial" panose="020B0604020202020204" pitchFamily="34" charset="0"/>
              <a:cs typeface="Arial" panose="020B0604020202020204" pitchFamily="34" charset="0"/>
            </a:rPr>
            <a:t>b. Trantándose</a:t>
          </a:r>
          <a:r>
            <a:rPr lang="es-CO" sz="1050" baseline="0">
              <a:latin typeface="Arial" panose="020B0604020202020204" pitchFamily="34" charset="0"/>
              <a:cs typeface="Arial" panose="020B0604020202020204" pitchFamily="34" charset="0"/>
            </a:rPr>
            <a:t> de riesgos de corrupción únicamente hay disminución de probabilidad. Es decir, para el impacto no opera el desplazamiento.</a:t>
          </a:r>
        </a:p>
        <a:p>
          <a:r>
            <a:rPr lang="es-CO" sz="1050" baseline="0">
              <a:latin typeface="Arial" panose="020B0604020202020204" pitchFamily="34" charset="0"/>
              <a:cs typeface="Arial" panose="020B0604020202020204" pitchFamily="34" charset="0"/>
            </a:rPr>
            <a:t>c. Si el riesgo se materializa, ocasiona un impacto mayor para la entidad. </a:t>
          </a:r>
          <a:endParaRPr lang="es-CO" sz="1050">
            <a:latin typeface="Arial" panose="020B0604020202020204" pitchFamily="34" charset="0"/>
            <a:cs typeface="Arial" panose="020B0604020202020204" pitchFamily="34" charset="0"/>
          </a:endParaRPr>
        </a:p>
        <a:p>
          <a:endParaRPr lang="es-CO" sz="1050">
            <a:latin typeface="Arial" panose="020B0604020202020204" pitchFamily="34" charset="0"/>
            <a:cs typeface="Arial" panose="020B0604020202020204" pitchFamily="34" charset="0"/>
          </a:endParaRPr>
        </a:p>
      </xdr:txBody>
    </xdr:sp>
    <xdr:clientData/>
  </xdr:twoCellAnchor>
  <xdr:twoCellAnchor>
    <xdr:from>
      <xdr:col>12</xdr:col>
      <xdr:colOff>289832</xdr:colOff>
      <xdr:row>8</xdr:row>
      <xdr:rowOff>508907</xdr:rowOff>
    </xdr:from>
    <xdr:to>
      <xdr:col>19</xdr:col>
      <xdr:colOff>548367</xdr:colOff>
      <xdr:row>10</xdr:row>
      <xdr:rowOff>104775</xdr:rowOff>
    </xdr:to>
    <xdr:sp macro="" textlink="">
      <xdr:nvSpPr>
        <xdr:cNvPr id="22" name="CuadroTexto 21">
          <a:extLst>
            <a:ext uri="{FF2B5EF4-FFF2-40B4-BE49-F238E27FC236}">
              <a16:creationId xmlns:a16="http://schemas.microsoft.com/office/drawing/2014/main" id="{00000000-0008-0000-1C00-000016000000}"/>
            </a:ext>
          </a:extLst>
        </xdr:cNvPr>
        <xdr:cNvSpPr txBox="1"/>
      </xdr:nvSpPr>
      <xdr:spPr>
        <a:xfrm>
          <a:off x="9614807" y="2042432"/>
          <a:ext cx="5592535" cy="510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Arial" panose="020B0604020202020204" pitchFamily="34" charset="0"/>
              <a:cs typeface="Arial" panose="020B0604020202020204" pitchFamily="34" charset="0"/>
            </a:rPr>
            <a:t>DESPLAZAMIENTO DEL RIESGO INHERENTE PARA CALCULAR EL RIESGO RESIDUAL</a:t>
          </a:r>
        </a:p>
      </xdr:txBody>
    </xdr:sp>
    <xdr:clientData/>
  </xdr:twoCellAnchor>
  <xdr:twoCellAnchor>
    <xdr:from>
      <xdr:col>11</xdr:col>
      <xdr:colOff>85725</xdr:colOff>
      <xdr:row>9</xdr:row>
      <xdr:rowOff>180975</xdr:rowOff>
    </xdr:from>
    <xdr:to>
      <xdr:col>12</xdr:col>
      <xdr:colOff>333375</xdr:colOff>
      <xdr:row>11</xdr:row>
      <xdr:rowOff>171450</xdr:rowOff>
    </xdr:to>
    <xdr:sp macro="" textlink="">
      <xdr:nvSpPr>
        <xdr:cNvPr id="38" name="CuadroTexto 37">
          <a:extLst>
            <a:ext uri="{FF2B5EF4-FFF2-40B4-BE49-F238E27FC236}">
              <a16:creationId xmlns:a16="http://schemas.microsoft.com/office/drawing/2014/main" id="{00000000-0008-0000-1C00-000026000000}"/>
            </a:ext>
          </a:extLst>
        </xdr:cNvPr>
        <xdr:cNvSpPr txBox="1"/>
      </xdr:nvSpPr>
      <xdr:spPr>
        <a:xfrm>
          <a:off x="8648700" y="2428875"/>
          <a:ext cx="1009650" cy="390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Seleccione</a:t>
          </a:r>
        </a:p>
      </xdr:txBody>
    </xdr:sp>
    <xdr:clientData/>
  </xdr:twoCellAnchor>
  <xdr:twoCellAnchor>
    <xdr:from>
      <xdr:col>11</xdr:col>
      <xdr:colOff>57149</xdr:colOff>
      <xdr:row>11</xdr:row>
      <xdr:rowOff>85725</xdr:rowOff>
    </xdr:from>
    <xdr:to>
      <xdr:col>11</xdr:col>
      <xdr:colOff>714374</xdr:colOff>
      <xdr:row>14</xdr:row>
      <xdr:rowOff>85725</xdr:rowOff>
    </xdr:to>
    <xdr:sp macro="" textlink="">
      <xdr:nvSpPr>
        <xdr:cNvPr id="2" name="Flecha: doblada 1">
          <a:extLst>
            <a:ext uri="{FF2B5EF4-FFF2-40B4-BE49-F238E27FC236}">
              <a16:creationId xmlns:a16="http://schemas.microsoft.com/office/drawing/2014/main" id="{00000000-0008-0000-1C00-000002000000}"/>
            </a:ext>
          </a:extLst>
        </xdr:cNvPr>
        <xdr:cNvSpPr/>
      </xdr:nvSpPr>
      <xdr:spPr>
        <a:xfrm rot="10800000">
          <a:off x="8620124" y="2733675"/>
          <a:ext cx="657225" cy="628650"/>
        </a:xfrm>
        <a:prstGeom prst="bentArrow">
          <a:avLst/>
        </a:prstGeom>
        <a:solidFill>
          <a:srgbClr val="FFC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tx1"/>
            </a:solidFill>
          </a:endParaRPr>
        </a:p>
      </xdr:txBody>
    </xdr:sp>
    <xdr:clientData/>
  </xdr:twoCellAnchor>
  <xdr:twoCellAnchor>
    <xdr:from>
      <xdr:col>10</xdr:col>
      <xdr:colOff>962030</xdr:colOff>
      <xdr:row>9</xdr:row>
      <xdr:rowOff>49666</xdr:rowOff>
    </xdr:from>
    <xdr:to>
      <xdr:col>12</xdr:col>
      <xdr:colOff>289832</xdr:colOff>
      <xdr:row>11</xdr:row>
      <xdr:rowOff>104778</xdr:rowOff>
    </xdr:to>
    <xdr:cxnSp macro="">
      <xdr:nvCxnSpPr>
        <xdr:cNvPr id="10" name="Conector: angular 9">
          <a:extLst>
            <a:ext uri="{FF2B5EF4-FFF2-40B4-BE49-F238E27FC236}">
              <a16:creationId xmlns:a16="http://schemas.microsoft.com/office/drawing/2014/main" id="{00000000-0008-0000-1C00-00000A000000}"/>
            </a:ext>
          </a:extLst>
        </xdr:cNvPr>
        <xdr:cNvCxnSpPr>
          <a:stCxn id="22" idx="1"/>
        </xdr:cNvCxnSpPr>
      </xdr:nvCxnSpPr>
      <xdr:spPr>
        <a:xfrm rot="10800000" flipV="1">
          <a:off x="8458205" y="2297566"/>
          <a:ext cx="1156602" cy="455162"/>
        </a:xfrm>
        <a:prstGeom prst="bentConnector3">
          <a:avLst>
            <a:gd name="adj1" fmla="val 83765"/>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133350</xdr:colOff>
      <xdr:row>0</xdr:row>
      <xdr:rowOff>95250</xdr:rowOff>
    </xdr:from>
    <xdr:to>
      <xdr:col>1</xdr:col>
      <xdr:colOff>685165</xdr:colOff>
      <xdr:row>3</xdr:row>
      <xdr:rowOff>97790</xdr:rowOff>
    </xdr:to>
    <xdr:pic>
      <xdr:nvPicPr>
        <xdr:cNvPr id="40" name="Imagen 39">
          <a:extLst>
            <a:ext uri="{FF2B5EF4-FFF2-40B4-BE49-F238E27FC236}">
              <a16:creationId xmlns:a16="http://schemas.microsoft.com/office/drawing/2014/main" id="{00000000-0008-0000-1C00-000028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350" y="95250"/>
          <a:ext cx="1313815" cy="57404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a16="http://schemas.microsoft.com/office/drawing/2014/main" id="{00000000-0008-0000-1D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35718</xdr:colOff>
      <xdr:row>8</xdr:row>
      <xdr:rowOff>500064</xdr:rowOff>
    </xdr:from>
    <xdr:to>
      <xdr:col>24</xdr:col>
      <xdr:colOff>23812</xdr:colOff>
      <xdr:row>13</xdr:row>
      <xdr:rowOff>865189</xdr:rowOff>
    </xdr:to>
    <xdr:sp macro="" textlink="">
      <xdr:nvSpPr>
        <xdr:cNvPr id="6" name="CuadroTexto 5">
          <a:extLst>
            <a:ext uri="{FF2B5EF4-FFF2-40B4-BE49-F238E27FC236}">
              <a16:creationId xmlns:a16="http://schemas.microsoft.com/office/drawing/2014/main" id="{00000000-0008-0000-1D00-000006000000}"/>
            </a:ext>
          </a:extLst>
        </xdr:cNvPr>
        <xdr:cNvSpPr txBox="1"/>
      </xdr:nvSpPr>
      <xdr:spPr>
        <a:xfrm>
          <a:off x="18037968" y="2440783"/>
          <a:ext cx="4560094" cy="4984750"/>
        </a:xfrm>
        <a:prstGeom prst="rect">
          <a:avLst/>
        </a:prstGeom>
        <a:solidFill>
          <a:schemeClr val="bg1"/>
        </a:solidFill>
        <a:ln w="12700" cmpd="sng">
          <a:solidFill>
            <a:schemeClr val="tx1">
              <a:lumMod val="75000"/>
              <a:lumOff val="2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1200" b="1" baseline="0">
            <a:latin typeface="Arial" panose="020B0604020202020204" pitchFamily="34" charset="0"/>
            <a:cs typeface="Arial" panose="020B0604020202020204" pitchFamily="34" charset="0"/>
          </a:endParaRPr>
        </a:p>
        <a:p>
          <a:pPr algn="ctr"/>
          <a:endParaRPr lang="es-CO" sz="1200" b="1" baseline="0">
            <a:solidFill>
              <a:srgbClr val="C00000"/>
            </a:solidFill>
            <a:latin typeface="Arial" panose="020B0604020202020204" pitchFamily="34" charset="0"/>
            <a:cs typeface="Arial" panose="020B0604020202020204" pitchFamily="34" charset="0"/>
          </a:endParaRPr>
        </a:p>
        <a:p>
          <a:pPr algn="ctr"/>
          <a:r>
            <a:rPr lang="es-CO" sz="1200" b="1" baseline="0">
              <a:solidFill>
                <a:srgbClr val="C00000"/>
              </a:solidFill>
              <a:latin typeface="Arial" panose="020B0604020202020204" pitchFamily="34" charset="0"/>
              <a:cs typeface="Arial" panose="020B0604020202020204" pitchFamily="34" charset="0"/>
            </a:rPr>
            <a:t>LINEAMIENTOS  PARA  FORMULAR EL INDICADOR DE  EFICACIA  Y EFECTIVIDAD</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rgbClr val="C00000"/>
              </a:solidFill>
              <a:latin typeface="Arial" panose="020B0604020202020204" pitchFamily="34" charset="0"/>
              <a:cs typeface="Arial" panose="020B0604020202020204" pitchFamily="34" charset="0"/>
            </a:rPr>
            <a:t>Se recomienda  formular los siguientes indicadores para cada riesgo.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eficacia: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0" baseline="0">
              <a:solidFill>
                <a:schemeClr val="tx1"/>
              </a:solidFill>
              <a:latin typeface="Arial" panose="020B0604020202020204" pitchFamily="34" charset="0"/>
              <a:cs typeface="Arial" panose="020B0604020202020204" pitchFamily="34" charset="0"/>
            </a:rPr>
            <a:t>Indice de cumplimiento = (Actividades ejecutadas /Actividades programadas)*100</a:t>
          </a:r>
          <a:r>
            <a:rPr lang="es-CO" sz="1200" b="1" baseline="0">
              <a:solidFill>
                <a:srgbClr val="C00000"/>
              </a:solidFill>
              <a:latin typeface="Arial" panose="020B0604020202020204" pitchFamily="34" charset="0"/>
              <a:cs typeface="Arial" panose="020B0604020202020204" pitchFamily="34" charset="0"/>
            </a:rPr>
            <a:t>.    </a:t>
          </a:r>
        </a:p>
        <a:p>
          <a:pPr algn="ctr"/>
          <a:endParaRPr lang="es-CO" sz="1200" b="1" baseline="0">
            <a:solidFill>
              <a:srgbClr val="C00000"/>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Indicador de efectividad= </a:t>
          </a:r>
          <a:r>
            <a:rPr lang="es-CO" sz="1200" b="0" baseline="0">
              <a:solidFill>
                <a:schemeClr val="tx1"/>
              </a:solidFill>
              <a:latin typeface="Arial" panose="020B0604020202020204" pitchFamily="34" charset="0"/>
              <a:cs typeface="Arial" panose="020B0604020202020204" pitchFamily="34" charset="0"/>
            </a:rPr>
            <a:t>Efectividad del plan de manejo del riesgo  =  ( # de casos en que se le materializo el riesgo en el periodo actual -  # de casos en que se le materializó el riesgo en el periodo anterior) / # de casos en que se le materializó el riesgo en el periodo anterior  X 100. </a:t>
          </a:r>
        </a:p>
        <a:p>
          <a:pPr algn="l"/>
          <a:endParaRPr lang="es-CO" sz="1200" b="1" baseline="0">
            <a:solidFill>
              <a:schemeClr val="tx1"/>
            </a:solidFill>
            <a:latin typeface="Arial" panose="020B0604020202020204" pitchFamily="34" charset="0"/>
            <a:cs typeface="Arial" panose="020B0604020202020204" pitchFamily="34" charset="0"/>
          </a:endParaRPr>
        </a:p>
        <a:p>
          <a:pPr algn="l"/>
          <a:r>
            <a:rPr lang="es-CO" sz="1200" b="1" baseline="0">
              <a:solidFill>
                <a:schemeClr val="tx1"/>
              </a:solidFill>
              <a:latin typeface="Arial" panose="020B0604020202020204" pitchFamily="34" charset="0"/>
              <a:cs typeface="Arial" panose="020B0604020202020204" pitchFamily="34" charset="0"/>
            </a:rPr>
            <a:t>Nota: </a:t>
          </a:r>
          <a:r>
            <a:rPr lang="es-CO" sz="1200" b="0" baseline="0">
              <a:solidFill>
                <a:schemeClr val="tx1"/>
              </a:solidFill>
              <a:latin typeface="Arial" panose="020B0604020202020204" pitchFamily="34" charset="0"/>
              <a:cs typeface="Arial" panose="020B0604020202020204" pitchFamily="34" charset="0"/>
            </a:rPr>
            <a:t>Si el indicador de efectividad da negativo, los controles y las acciones  formuladas para prevenir la materialización del riesgo han sido efectivas para prevenir la materialización del riesgo. Si el indicador es positivo significa que los controles y las acciones no han sido efectivas y se hace necesario crear nuevos controles y modificar las estratégias formuladas pra fortalecer los controles. </a:t>
          </a: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l"/>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1" baseline="0">
            <a:solidFill>
              <a:schemeClr val="tx1"/>
            </a:solidFill>
            <a:latin typeface="Arial" panose="020B0604020202020204" pitchFamily="34" charset="0"/>
            <a:cs typeface="Arial" panose="020B0604020202020204" pitchFamily="34" charset="0"/>
          </a:endParaRPr>
        </a:p>
        <a:p>
          <a:pPr algn="ctr"/>
          <a:endParaRPr lang="es-CO" sz="1200" b="0" baseline="0">
            <a:solidFill>
              <a:schemeClr val="tx1"/>
            </a:solidFill>
            <a:latin typeface="Arial" panose="020B0604020202020204" pitchFamily="34" charset="0"/>
            <a:cs typeface="Arial" panose="020B0604020202020204" pitchFamily="34" charset="0"/>
          </a:endParaRPr>
        </a:p>
        <a:p>
          <a:pPr algn="ctr"/>
          <a:endParaRPr lang="es-CO" sz="1200" b="1">
            <a:solidFill>
              <a:srgbClr val="C00000"/>
            </a:solidFill>
            <a:latin typeface="Arial" panose="020B0604020202020204" pitchFamily="34" charset="0"/>
            <a:cs typeface="Arial" panose="020B0604020202020204" pitchFamily="34" charset="0"/>
          </a:endParaRPr>
        </a:p>
      </xdr:txBody>
    </xdr:sp>
    <xdr:clientData/>
  </xdr:twoCellAnchor>
  <xdr:twoCellAnchor>
    <xdr:from>
      <xdr:col>17</xdr:col>
      <xdr:colOff>202406</xdr:colOff>
      <xdr:row>10</xdr:row>
      <xdr:rowOff>23813</xdr:rowOff>
    </xdr:from>
    <xdr:to>
      <xdr:col>17</xdr:col>
      <xdr:colOff>702469</xdr:colOff>
      <xdr:row>10</xdr:row>
      <xdr:rowOff>523875</xdr:rowOff>
    </xdr:to>
    <xdr:sp macro="" textlink="">
      <xdr:nvSpPr>
        <xdr:cNvPr id="4" name="Flecha: a la derecha 3">
          <a:extLst>
            <a:ext uri="{FF2B5EF4-FFF2-40B4-BE49-F238E27FC236}">
              <a16:creationId xmlns:a16="http://schemas.microsoft.com/office/drawing/2014/main" id="{00000000-0008-0000-1D00-000004000000}"/>
            </a:ext>
          </a:extLst>
        </xdr:cNvPr>
        <xdr:cNvSpPr/>
      </xdr:nvSpPr>
      <xdr:spPr>
        <a:xfrm>
          <a:off x="17442656" y="3750469"/>
          <a:ext cx="500063" cy="500062"/>
        </a:xfrm>
        <a:prstGeom prst="rightArrow">
          <a:avLst/>
        </a:prstGeom>
        <a:solidFill>
          <a:srgbClr val="FFC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273844</xdr:colOff>
      <xdr:row>0</xdr:row>
      <xdr:rowOff>119062</xdr:rowOff>
    </xdr:from>
    <xdr:to>
      <xdr:col>0</xdr:col>
      <xdr:colOff>1587659</xdr:colOff>
      <xdr:row>3</xdr:row>
      <xdr:rowOff>85883</xdr:rowOff>
    </xdr:to>
    <xdr:pic>
      <xdr:nvPicPr>
        <xdr:cNvPr id="7" name="Imagen 6">
          <a:extLst>
            <a:ext uri="{FF2B5EF4-FFF2-40B4-BE49-F238E27FC236}">
              <a16:creationId xmlns:a16="http://schemas.microsoft.com/office/drawing/2014/main" id="{00000000-0008-0000-1D00-000007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3844" y="119062"/>
          <a:ext cx="1313815" cy="57404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CIENDA58/Desktop/CONTROL%20INTERNO-MIPG/AVANCE%20MONITOREOS/MAPA%20DE%20RIESGOS%20CORRUPCION%20MAYO%20-%20JUN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DOFA"/>
      <sheetName val="PRIORIZ CAUSA R CORUP TRÁMITES"/>
      <sheetName val="IDENTIFICACION DE RIESGOS"/>
      <sheetName val="DESCRIPCION"/>
      <sheetName val="PROBABILIDAD"/>
      <sheetName val=" IMPACTO RIESGOS CORRUPCION"/>
      <sheetName val="VALORACION RIESGOS INHERENTES"/>
      <sheetName val="Hoja3"/>
      <sheetName val="NOOO"/>
      <sheetName val="Hoja2"/>
      <sheetName val="EVALUACIÓN SOLIDEZ CONTROLES"/>
      <sheetName val="CONTROLES Y EVALUACIÓN"/>
      <sheetName val="VALORACIÓN RIESGOS RESIDUAL"/>
      <sheetName val="MAPA DE RIESGO ADMON"/>
      <sheetName val="NOO"/>
      <sheetName val="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9" Type="http://schemas.openxmlformats.org/officeDocument/2006/relationships/control" Target="../activeX/activeX34.xml"/><Relationship Id="rId21" Type="http://schemas.openxmlformats.org/officeDocument/2006/relationships/control" Target="../activeX/activeX17.xml"/><Relationship Id="rId34" Type="http://schemas.openxmlformats.org/officeDocument/2006/relationships/control" Target="../activeX/activeX29.xml"/><Relationship Id="rId42" Type="http://schemas.openxmlformats.org/officeDocument/2006/relationships/control" Target="../activeX/activeX37.xml"/><Relationship Id="rId47" Type="http://schemas.openxmlformats.org/officeDocument/2006/relationships/control" Target="../activeX/activeX42.xml"/><Relationship Id="rId50" Type="http://schemas.openxmlformats.org/officeDocument/2006/relationships/control" Target="../activeX/activeX45.xml"/><Relationship Id="rId7" Type="http://schemas.openxmlformats.org/officeDocument/2006/relationships/control" Target="../activeX/activeX3.xml"/><Relationship Id="rId2" Type="http://schemas.openxmlformats.org/officeDocument/2006/relationships/drawing" Target="../drawings/drawing3.xml"/><Relationship Id="rId16" Type="http://schemas.openxmlformats.org/officeDocument/2006/relationships/control" Target="../activeX/activeX12.xml"/><Relationship Id="rId29" Type="http://schemas.openxmlformats.org/officeDocument/2006/relationships/control" Target="../activeX/activeX24.xml"/><Relationship Id="rId11" Type="http://schemas.openxmlformats.org/officeDocument/2006/relationships/control" Target="../activeX/activeX7.xml"/><Relationship Id="rId24" Type="http://schemas.openxmlformats.org/officeDocument/2006/relationships/control" Target="../activeX/activeX20.xml"/><Relationship Id="rId32" Type="http://schemas.openxmlformats.org/officeDocument/2006/relationships/control" Target="../activeX/activeX27.xml"/><Relationship Id="rId37" Type="http://schemas.openxmlformats.org/officeDocument/2006/relationships/control" Target="../activeX/activeX32.xml"/><Relationship Id="rId40" Type="http://schemas.openxmlformats.org/officeDocument/2006/relationships/control" Target="../activeX/activeX35.xml"/><Relationship Id="rId45" Type="http://schemas.openxmlformats.org/officeDocument/2006/relationships/control" Target="../activeX/activeX40.xml"/><Relationship Id="rId5" Type="http://schemas.openxmlformats.org/officeDocument/2006/relationships/image" Target="../media/image14.emf"/><Relationship Id="rId15" Type="http://schemas.openxmlformats.org/officeDocument/2006/relationships/control" Target="../activeX/activeX11.xml"/><Relationship Id="rId23" Type="http://schemas.openxmlformats.org/officeDocument/2006/relationships/control" Target="../activeX/activeX19.xml"/><Relationship Id="rId28" Type="http://schemas.openxmlformats.org/officeDocument/2006/relationships/control" Target="../activeX/activeX23.xml"/><Relationship Id="rId36" Type="http://schemas.openxmlformats.org/officeDocument/2006/relationships/control" Target="../activeX/activeX31.xml"/><Relationship Id="rId49" Type="http://schemas.openxmlformats.org/officeDocument/2006/relationships/control" Target="../activeX/activeX44.xml"/><Relationship Id="rId10" Type="http://schemas.openxmlformats.org/officeDocument/2006/relationships/control" Target="../activeX/activeX6.xml"/><Relationship Id="rId19" Type="http://schemas.openxmlformats.org/officeDocument/2006/relationships/control" Target="../activeX/activeX15.xml"/><Relationship Id="rId31" Type="http://schemas.openxmlformats.org/officeDocument/2006/relationships/control" Target="../activeX/activeX26.xml"/><Relationship Id="rId44" Type="http://schemas.openxmlformats.org/officeDocument/2006/relationships/control" Target="../activeX/activeX39.xml"/><Relationship Id="rId4" Type="http://schemas.openxmlformats.org/officeDocument/2006/relationships/control" Target="../activeX/activeX1.xml"/><Relationship Id="rId9" Type="http://schemas.openxmlformats.org/officeDocument/2006/relationships/control" Target="../activeX/activeX5.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image" Target="../media/image15.emf"/><Relationship Id="rId30" Type="http://schemas.openxmlformats.org/officeDocument/2006/relationships/control" Target="../activeX/activeX25.xml"/><Relationship Id="rId35" Type="http://schemas.openxmlformats.org/officeDocument/2006/relationships/control" Target="../activeX/activeX30.xml"/><Relationship Id="rId43" Type="http://schemas.openxmlformats.org/officeDocument/2006/relationships/control" Target="../activeX/activeX38.xml"/><Relationship Id="rId48" Type="http://schemas.openxmlformats.org/officeDocument/2006/relationships/control" Target="../activeX/activeX43.xml"/><Relationship Id="rId8" Type="http://schemas.openxmlformats.org/officeDocument/2006/relationships/control" Target="../activeX/activeX4.xml"/><Relationship Id="rId51" Type="http://schemas.openxmlformats.org/officeDocument/2006/relationships/image" Target="../media/image16.emf"/><Relationship Id="rId3" Type="http://schemas.openxmlformats.org/officeDocument/2006/relationships/vmlDrawing" Target="../drawings/vmlDrawing1.vml"/><Relationship Id="rId12" Type="http://schemas.openxmlformats.org/officeDocument/2006/relationships/control" Target="../activeX/activeX8.xml"/><Relationship Id="rId17" Type="http://schemas.openxmlformats.org/officeDocument/2006/relationships/control" Target="../activeX/activeX13.xml"/><Relationship Id="rId25" Type="http://schemas.openxmlformats.org/officeDocument/2006/relationships/control" Target="../activeX/activeX21.xml"/><Relationship Id="rId33" Type="http://schemas.openxmlformats.org/officeDocument/2006/relationships/control" Target="../activeX/activeX28.xml"/><Relationship Id="rId38" Type="http://schemas.openxmlformats.org/officeDocument/2006/relationships/control" Target="../activeX/activeX33.xml"/><Relationship Id="rId46" Type="http://schemas.openxmlformats.org/officeDocument/2006/relationships/control" Target="../activeX/activeX41.xml"/><Relationship Id="rId20" Type="http://schemas.openxmlformats.org/officeDocument/2006/relationships/control" Target="../activeX/activeX16.xml"/><Relationship Id="rId41" Type="http://schemas.openxmlformats.org/officeDocument/2006/relationships/control" Target="../activeX/activeX36.xml"/><Relationship Id="rId1" Type="http://schemas.openxmlformats.org/officeDocument/2006/relationships/printerSettings" Target="../printerSettings/printerSettings3.bin"/><Relationship Id="rId6"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G54"/>
  <sheetViews>
    <sheetView zoomScale="90" zoomScaleNormal="90" workbookViewId="0">
      <selection activeCell="E1" sqref="E1"/>
    </sheetView>
  </sheetViews>
  <sheetFormatPr baseColWidth="10" defaultColWidth="11.42578125" defaultRowHeight="14.25" x14ac:dyDescent="0.2"/>
  <cols>
    <col min="1" max="1" width="22.42578125" style="1" customWidth="1"/>
    <col min="2" max="3" width="11.42578125" style="1"/>
    <col min="4" max="4" width="45.140625" style="1" customWidth="1"/>
    <col min="5" max="5" width="25" style="1" customWidth="1"/>
    <col min="6" max="6" width="15.42578125" style="1" customWidth="1"/>
    <col min="7" max="16384" width="11.42578125" style="1"/>
  </cols>
  <sheetData>
    <row r="1" spans="1:7" ht="30" customHeight="1" x14ac:dyDescent="0.2">
      <c r="A1" s="311"/>
      <c r="B1" s="320" t="s">
        <v>266</v>
      </c>
      <c r="C1" s="321"/>
      <c r="D1" s="322"/>
      <c r="E1" s="283" t="s">
        <v>393</v>
      </c>
      <c r="F1" s="314"/>
    </row>
    <row r="2" spans="1:7" x14ac:dyDescent="0.2">
      <c r="A2" s="312"/>
      <c r="B2" s="323"/>
      <c r="C2" s="324"/>
      <c r="D2" s="325"/>
      <c r="E2" s="284" t="s">
        <v>391</v>
      </c>
      <c r="F2" s="315"/>
    </row>
    <row r="3" spans="1:7" ht="15" customHeight="1" x14ac:dyDescent="0.2">
      <c r="A3" s="312"/>
      <c r="B3" s="323"/>
      <c r="C3" s="324"/>
      <c r="D3" s="325"/>
      <c r="E3" s="284" t="s">
        <v>392</v>
      </c>
      <c r="F3" s="315"/>
    </row>
    <row r="4" spans="1:7" ht="15" thickBot="1" x14ac:dyDescent="0.25">
      <c r="A4" s="313"/>
      <c r="B4" s="326"/>
      <c r="C4" s="327"/>
      <c r="D4" s="328"/>
      <c r="E4" s="285" t="s">
        <v>377</v>
      </c>
      <c r="F4" s="316"/>
    </row>
    <row r="5" spans="1:7" ht="15" thickBot="1" x14ac:dyDescent="0.25"/>
    <row r="6" spans="1:7" ht="42.75" customHeight="1" x14ac:dyDescent="0.2">
      <c r="A6" s="162" t="s">
        <v>267</v>
      </c>
      <c r="B6" s="329" t="s">
        <v>274</v>
      </c>
      <c r="C6" s="329"/>
      <c r="D6" s="329"/>
      <c r="E6" s="329"/>
      <c r="F6" s="330"/>
    </row>
    <row r="7" spans="1:7" ht="50.25" customHeight="1" thickBot="1" x14ac:dyDescent="0.25">
      <c r="A7" s="163" t="s">
        <v>268</v>
      </c>
      <c r="B7" s="300" t="s">
        <v>269</v>
      </c>
      <c r="C7" s="300"/>
      <c r="D7" s="300"/>
      <c r="E7" s="300"/>
      <c r="F7" s="301"/>
    </row>
    <row r="8" spans="1:7" ht="17.25" customHeight="1" x14ac:dyDescent="0.2">
      <c r="A8" s="332"/>
      <c r="B8" s="332"/>
      <c r="C8" s="332"/>
      <c r="D8" s="332"/>
      <c r="E8" s="332"/>
      <c r="F8" s="332"/>
    </row>
    <row r="9" spans="1:7" ht="54.75" customHeight="1" x14ac:dyDescent="0.2">
      <c r="A9" s="331" t="s">
        <v>369</v>
      </c>
      <c r="B9" s="331"/>
      <c r="C9" s="331"/>
      <c r="D9" s="331"/>
      <c r="E9" s="331"/>
      <c r="F9" s="331"/>
    </row>
    <row r="10" spans="1:7" ht="18" customHeight="1" thickBot="1" x14ac:dyDescent="0.25">
      <c r="A10" s="309"/>
      <c r="B10" s="310"/>
      <c r="C10" s="310"/>
      <c r="D10" s="310"/>
      <c r="E10" s="310"/>
      <c r="F10" s="310"/>
      <c r="G10" s="310"/>
    </row>
    <row r="11" spans="1:7" ht="24.75" customHeight="1" x14ac:dyDescent="0.2">
      <c r="A11" s="317" t="s">
        <v>270</v>
      </c>
      <c r="B11" s="318"/>
      <c r="C11" s="318"/>
      <c r="D11" s="318"/>
      <c r="E11" s="318"/>
      <c r="F11" s="319"/>
    </row>
    <row r="12" spans="1:7" ht="229.5" customHeight="1" thickBot="1" x14ac:dyDescent="0.25">
      <c r="A12" s="308" t="s">
        <v>368</v>
      </c>
      <c r="B12" s="300"/>
      <c r="C12" s="300"/>
      <c r="D12" s="300"/>
      <c r="E12" s="300"/>
      <c r="F12" s="301"/>
    </row>
    <row r="13" spans="1:7" ht="18" customHeight="1" thickBot="1" x14ac:dyDescent="0.25">
      <c r="A13" s="351"/>
      <c r="B13" s="351"/>
      <c r="C13" s="351"/>
      <c r="D13" s="351"/>
      <c r="E13" s="351"/>
      <c r="F13" s="351"/>
    </row>
    <row r="14" spans="1:7" ht="26.25" customHeight="1" x14ac:dyDescent="0.2">
      <c r="A14" s="317" t="s">
        <v>271</v>
      </c>
      <c r="B14" s="318"/>
      <c r="C14" s="318"/>
      <c r="D14" s="318"/>
      <c r="E14" s="318"/>
      <c r="F14" s="319"/>
    </row>
    <row r="15" spans="1:7" ht="284.25" customHeight="1" thickBot="1" x14ac:dyDescent="0.25">
      <c r="A15" s="308" t="s">
        <v>371</v>
      </c>
      <c r="B15" s="300"/>
      <c r="C15" s="300"/>
      <c r="D15" s="300"/>
      <c r="E15" s="300"/>
      <c r="F15" s="301"/>
    </row>
    <row r="16" spans="1:7" ht="21.75" customHeight="1" thickBot="1" x14ac:dyDescent="0.25">
      <c r="A16" s="143"/>
      <c r="B16" s="143"/>
      <c r="C16" s="143"/>
      <c r="D16" s="143"/>
      <c r="E16" s="143"/>
      <c r="F16" s="143"/>
    </row>
    <row r="17" spans="1:6" ht="23.25" customHeight="1" thickBot="1" x14ac:dyDescent="0.25">
      <c r="A17" s="317" t="s">
        <v>374</v>
      </c>
      <c r="B17" s="318"/>
      <c r="C17" s="318"/>
      <c r="D17" s="318"/>
      <c r="E17" s="318"/>
      <c r="F17" s="319"/>
    </row>
    <row r="18" spans="1:6" ht="81.75" customHeight="1" x14ac:dyDescent="0.2">
      <c r="A18" s="339" t="s">
        <v>375</v>
      </c>
      <c r="B18" s="340"/>
      <c r="C18" s="340"/>
      <c r="D18" s="340"/>
      <c r="E18" s="340"/>
      <c r="F18" s="341"/>
    </row>
    <row r="19" spans="1:6" ht="71.25" customHeight="1" thickBot="1" x14ac:dyDescent="0.25">
      <c r="A19" s="342"/>
      <c r="B19" s="343"/>
      <c r="C19" s="343"/>
      <c r="D19" s="343"/>
      <c r="E19" s="343"/>
      <c r="F19" s="344"/>
    </row>
    <row r="20" spans="1:6" ht="15" thickBot="1" x14ac:dyDescent="0.25"/>
    <row r="21" spans="1:6" ht="27" customHeight="1" x14ac:dyDescent="0.2">
      <c r="A21" s="352" t="s">
        <v>331</v>
      </c>
      <c r="B21" s="353"/>
      <c r="C21" s="353"/>
      <c r="D21" s="353"/>
      <c r="E21" s="353"/>
      <c r="F21" s="354"/>
    </row>
    <row r="22" spans="1:6" ht="363" customHeight="1" thickBot="1" x14ac:dyDescent="0.25">
      <c r="A22" s="355" t="s">
        <v>341</v>
      </c>
      <c r="B22" s="356"/>
      <c r="C22" s="356"/>
      <c r="D22" s="356"/>
      <c r="E22" s="356"/>
      <c r="F22" s="357"/>
    </row>
    <row r="23" spans="1:6" ht="15" thickBot="1" x14ac:dyDescent="0.25"/>
    <row r="24" spans="1:6" ht="28.5" customHeight="1" thickBot="1" x14ac:dyDescent="0.25">
      <c r="A24" s="358" t="s">
        <v>332</v>
      </c>
      <c r="B24" s="359"/>
      <c r="C24" s="359"/>
      <c r="D24" s="359"/>
      <c r="E24" s="359"/>
      <c r="F24" s="360"/>
    </row>
    <row r="25" spans="1:6" ht="375" customHeight="1" x14ac:dyDescent="0.2">
      <c r="A25" s="367" t="s">
        <v>310</v>
      </c>
      <c r="B25" s="368"/>
      <c r="C25" s="368"/>
      <c r="D25" s="368"/>
      <c r="E25" s="368"/>
      <c r="F25" s="369"/>
    </row>
    <row r="26" spans="1:6" ht="27.6" customHeight="1" thickBot="1" x14ac:dyDescent="0.25">
      <c r="A26" s="370"/>
      <c r="B26" s="371"/>
      <c r="C26" s="371"/>
      <c r="D26" s="371"/>
      <c r="E26" s="371"/>
      <c r="F26" s="372"/>
    </row>
    <row r="27" spans="1:6" ht="25.5" customHeight="1" thickBot="1" x14ac:dyDescent="0.25">
      <c r="A27" s="143"/>
      <c r="B27" s="143"/>
      <c r="C27" s="143"/>
      <c r="D27" s="143"/>
      <c r="E27" s="143"/>
      <c r="F27" s="143"/>
    </row>
    <row r="28" spans="1:6" ht="27" customHeight="1" x14ac:dyDescent="0.2">
      <c r="A28" s="361" t="s">
        <v>333</v>
      </c>
      <c r="B28" s="362"/>
      <c r="C28" s="362"/>
      <c r="D28" s="362"/>
      <c r="E28" s="362"/>
      <c r="F28" s="363"/>
    </row>
    <row r="29" spans="1:6" ht="210.75" customHeight="1" thickBot="1" x14ac:dyDescent="0.25">
      <c r="A29" s="299" t="s">
        <v>307</v>
      </c>
      <c r="B29" s="300"/>
      <c r="C29" s="300"/>
      <c r="D29" s="300"/>
      <c r="E29" s="300"/>
      <c r="F29" s="301"/>
    </row>
    <row r="30" spans="1:6" ht="15" thickBot="1" x14ac:dyDescent="0.25"/>
    <row r="31" spans="1:6" ht="30.75" customHeight="1" x14ac:dyDescent="0.2">
      <c r="A31" s="364" t="s">
        <v>334</v>
      </c>
      <c r="B31" s="365"/>
      <c r="C31" s="365"/>
      <c r="D31" s="365"/>
      <c r="E31" s="365"/>
      <c r="F31" s="366"/>
    </row>
    <row r="32" spans="1:6" ht="138" customHeight="1" thickBot="1" x14ac:dyDescent="0.25">
      <c r="A32" s="293" t="s">
        <v>308</v>
      </c>
      <c r="B32" s="294"/>
      <c r="C32" s="294"/>
      <c r="D32" s="294"/>
      <c r="E32" s="294"/>
      <c r="F32" s="295"/>
    </row>
    <row r="33" spans="1:6" ht="15" thickBot="1" x14ac:dyDescent="0.25"/>
    <row r="34" spans="1:6" ht="28.5" customHeight="1" x14ac:dyDescent="0.2">
      <c r="A34" s="296" t="s">
        <v>335</v>
      </c>
      <c r="B34" s="297"/>
      <c r="C34" s="297"/>
      <c r="D34" s="297"/>
      <c r="E34" s="297"/>
      <c r="F34" s="298"/>
    </row>
    <row r="35" spans="1:6" ht="219" customHeight="1" thickBot="1" x14ac:dyDescent="0.25">
      <c r="A35" s="299" t="s">
        <v>301</v>
      </c>
      <c r="B35" s="300"/>
      <c r="C35" s="300"/>
      <c r="D35" s="300"/>
      <c r="E35" s="300"/>
      <c r="F35" s="301"/>
    </row>
    <row r="36" spans="1:6" ht="15" thickBot="1" x14ac:dyDescent="0.25"/>
    <row r="37" spans="1:6" ht="27.75" customHeight="1" x14ac:dyDescent="0.2">
      <c r="A37" s="296" t="s">
        <v>336</v>
      </c>
      <c r="B37" s="297"/>
      <c r="C37" s="297"/>
      <c r="D37" s="297"/>
      <c r="E37" s="297"/>
      <c r="F37" s="298"/>
    </row>
    <row r="38" spans="1:6" ht="170.25" customHeight="1" thickBot="1" x14ac:dyDescent="0.25">
      <c r="A38" s="299" t="s">
        <v>302</v>
      </c>
      <c r="B38" s="300"/>
      <c r="C38" s="300"/>
      <c r="D38" s="300"/>
      <c r="E38" s="300"/>
      <c r="F38" s="301"/>
    </row>
    <row r="39" spans="1:6" ht="15" thickBot="1" x14ac:dyDescent="0.25"/>
    <row r="40" spans="1:6" ht="27.75" customHeight="1" x14ac:dyDescent="0.2">
      <c r="A40" s="373" t="s">
        <v>337</v>
      </c>
      <c r="B40" s="374"/>
      <c r="C40" s="374"/>
      <c r="D40" s="374"/>
      <c r="E40" s="374"/>
      <c r="F40" s="375"/>
    </row>
    <row r="41" spans="1:6" ht="208.5" customHeight="1" thickBot="1" x14ac:dyDescent="0.25">
      <c r="A41" s="308" t="s">
        <v>367</v>
      </c>
      <c r="B41" s="300"/>
      <c r="C41" s="300"/>
      <c r="D41" s="300"/>
      <c r="E41" s="300"/>
      <c r="F41" s="301"/>
    </row>
    <row r="42" spans="1:6" ht="15" thickBot="1" x14ac:dyDescent="0.25"/>
    <row r="43" spans="1:6" ht="29.25" customHeight="1" x14ac:dyDescent="0.2">
      <c r="A43" s="333" t="s">
        <v>372</v>
      </c>
      <c r="B43" s="334"/>
      <c r="C43" s="334"/>
      <c r="D43" s="334"/>
      <c r="E43" s="334"/>
      <c r="F43" s="335"/>
    </row>
    <row r="44" spans="1:6" ht="274.5" customHeight="1" thickBot="1" x14ac:dyDescent="0.25">
      <c r="A44" s="299" t="s">
        <v>295</v>
      </c>
      <c r="B44" s="300"/>
      <c r="C44" s="300"/>
      <c r="D44" s="300"/>
      <c r="E44" s="300"/>
      <c r="F44" s="301"/>
    </row>
    <row r="45" spans="1:6" ht="15" thickBot="1" x14ac:dyDescent="0.25"/>
    <row r="46" spans="1:6" ht="29.25" customHeight="1" x14ac:dyDescent="0.2">
      <c r="A46" s="333" t="s">
        <v>338</v>
      </c>
      <c r="B46" s="334"/>
      <c r="C46" s="334"/>
      <c r="D46" s="334"/>
      <c r="E46" s="334"/>
      <c r="F46" s="335"/>
    </row>
    <row r="47" spans="1:6" s="216" customFormat="1" ht="181.5" customHeight="1" thickBot="1" x14ac:dyDescent="0.3">
      <c r="A47" s="336" t="s">
        <v>296</v>
      </c>
      <c r="B47" s="337"/>
      <c r="C47" s="337"/>
      <c r="D47" s="337"/>
      <c r="E47" s="337"/>
      <c r="F47" s="338"/>
    </row>
    <row r="48" spans="1:6" ht="15.75" customHeight="1" thickBot="1" x14ac:dyDescent="0.25">
      <c r="A48" s="143"/>
      <c r="B48" s="143"/>
      <c r="C48" s="143"/>
      <c r="D48" s="143"/>
      <c r="E48" s="143"/>
      <c r="F48" s="143"/>
    </row>
    <row r="49" spans="1:6" ht="19.5" customHeight="1" x14ac:dyDescent="0.2">
      <c r="A49" s="302" t="s">
        <v>339</v>
      </c>
      <c r="B49" s="303"/>
      <c r="C49" s="303"/>
      <c r="D49" s="303"/>
      <c r="E49" s="303"/>
      <c r="F49" s="304"/>
    </row>
    <row r="50" spans="1:6" ht="363" customHeight="1" thickBot="1" x14ac:dyDescent="0.25">
      <c r="A50" s="305" t="s">
        <v>303</v>
      </c>
      <c r="B50" s="306"/>
      <c r="C50" s="306"/>
      <c r="D50" s="306"/>
      <c r="E50" s="306"/>
      <c r="F50" s="307"/>
    </row>
    <row r="51" spans="1:6" ht="15" thickBot="1" x14ac:dyDescent="0.25"/>
    <row r="52" spans="1:6" ht="27.75" customHeight="1" x14ac:dyDescent="0.2">
      <c r="A52" s="345" t="s">
        <v>340</v>
      </c>
      <c r="B52" s="346"/>
      <c r="C52" s="346"/>
      <c r="D52" s="346"/>
      <c r="E52" s="346"/>
      <c r="F52" s="347"/>
    </row>
    <row r="53" spans="1:6" ht="409.6" customHeight="1" x14ac:dyDescent="0.2">
      <c r="A53" s="348" t="s">
        <v>306</v>
      </c>
      <c r="B53" s="349"/>
      <c r="C53" s="349"/>
      <c r="D53" s="349"/>
      <c r="E53" s="349"/>
      <c r="F53" s="350"/>
    </row>
    <row r="54" spans="1:6" ht="77.25" customHeight="1" thickBot="1" x14ac:dyDescent="0.25">
      <c r="A54" s="342"/>
      <c r="B54" s="343"/>
      <c r="C54" s="343"/>
      <c r="D54" s="343"/>
      <c r="E54" s="343"/>
      <c r="F54" s="344"/>
    </row>
  </sheetData>
  <sheetProtection selectLockedCells="1"/>
  <mergeCells count="37">
    <mergeCell ref="A17:F17"/>
    <mergeCell ref="A18:F19"/>
    <mergeCell ref="A52:F52"/>
    <mergeCell ref="A53:F54"/>
    <mergeCell ref="A13:F13"/>
    <mergeCell ref="A14:F14"/>
    <mergeCell ref="A15:F15"/>
    <mergeCell ref="A21:F21"/>
    <mergeCell ref="A22:F22"/>
    <mergeCell ref="A24:F24"/>
    <mergeCell ref="A28:F28"/>
    <mergeCell ref="A29:F29"/>
    <mergeCell ref="A31:F31"/>
    <mergeCell ref="A25:F26"/>
    <mergeCell ref="A40:F40"/>
    <mergeCell ref="A41:F41"/>
    <mergeCell ref="A49:F49"/>
    <mergeCell ref="A50:F50"/>
    <mergeCell ref="A12:F12"/>
    <mergeCell ref="A10:G10"/>
    <mergeCell ref="A1:A4"/>
    <mergeCell ref="F1:F4"/>
    <mergeCell ref="A11:F11"/>
    <mergeCell ref="B1:D4"/>
    <mergeCell ref="B6:F6"/>
    <mergeCell ref="B7:F7"/>
    <mergeCell ref="A9:F9"/>
    <mergeCell ref="A8:F8"/>
    <mergeCell ref="A43:F43"/>
    <mergeCell ref="A44:F44"/>
    <mergeCell ref="A46:F46"/>
    <mergeCell ref="A47:F47"/>
    <mergeCell ref="A32:F32"/>
    <mergeCell ref="A34:F34"/>
    <mergeCell ref="A35:F35"/>
    <mergeCell ref="A37:F37"/>
    <mergeCell ref="A38:F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C000"/>
  </sheetPr>
  <dimension ref="A1:J53"/>
  <sheetViews>
    <sheetView topLeftCell="A11" zoomScale="110" zoomScaleNormal="110" workbookViewId="0">
      <selection activeCell="D14" sqref="D14"/>
    </sheetView>
  </sheetViews>
  <sheetFormatPr baseColWidth="10" defaultColWidth="11.42578125" defaultRowHeight="14.25" x14ac:dyDescent="0.2"/>
  <cols>
    <col min="1" max="1" width="29.42578125" style="1" customWidth="1"/>
    <col min="2" max="2" width="29.140625" style="1" customWidth="1"/>
    <col min="3" max="3" width="30.28515625" style="1" customWidth="1"/>
    <col min="4" max="4" width="33.140625" style="1" customWidth="1"/>
    <col min="5" max="5" width="32.5703125" style="1" customWidth="1"/>
    <col min="6" max="6" width="32" style="1" customWidth="1"/>
    <col min="7" max="16384" width="11.42578125" style="1"/>
  </cols>
  <sheetData>
    <row r="1" spans="1:10" ht="15" customHeight="1" x14ac:dyDescent="0.2">
      <c r="A1" s="311"/>
      <c r="B1" s="390" t="s">
        <v>399</v>
      </c>
      <c r="C1" s="390"/>
      <c r="D1" s="390"/>
      <c r="E1" s="283" t="s">
        <v>393</v>
      </c>
      <c r="F1" s="314"/>
      <c r="G1" s="2"/>
      <c r="J1" s="389"/>
    </row>
    <row r="2" spans="1:10" ht="15" customHeight="1" x14ac:dyDescent="0.2">
      <c r="A2" s="312"/>
      <c r="B2" s="391"/>
      <c r="C2" s="391"/>
      <c r="D2" s="391"/>
      <c r="E2" s="284" t="s">
        <v>391</v>
      </c>
      <c r="F2" s="315"/>
      <c r="G2" s="2"/>
      <c r="J2" s="389"/>
    </row>
    <row r="3" spans="1:10" ht="15" customHeight="1" x14ac:dyDescent="0.2">
      <c r="A3" s="312"/>
      <c r="B3" s="391" t="s">
        <v>3</v>
      </c>
      <c r="C3" s="391"/>
      <c r="D3" s="391"/>
      <c r="E3" s="284" t="s">
        <v>392</v>
      </c>
      <c r="F3" s="315"/>
      <c r="G3" s="2"/>
      <c r="J3" s="389"/>
    </row>
    <row r="4" spans="1:10" ht="15.75" customHeight="1" x14ac:dyDescent="0.2">
      <c r="A4" s="312"/>
      <c r="B4" s="391"/>
      <c r="C4" s="391"/>
      <c r="D4" s="391"/>
      <c r="E4" s="284" t="s">
        <v>378</v>
      </c>
      <c r="F4" s="315"/>
      <c r="G4" s="2"/>
      <c r="J4" s="389"/>
    </row>
    <row r="5" spans="1:10" ht="15.75" customHeight="1" x14ac:dyDescent="0.2">
      <c r="A5" s="377"/>
      <c r="B5" s="378"/>
      <c r="C5" s="378"/>
      <c r="D5" s="378"/>
      <c r="E5" s="378"/>
      <c r="F5" s="379"/>
      <c r="G5" s="2"/>
      <c r="J5" s="65"/>
    </row>
    <row r="6" spans="1:10" ht="15" customHeight="1" x14ac:dyDescent="0.2">
      <c r="A6" s="386" t="s">
        <v>6</v>
      </c>
      <c r="B6" s="387"/>
      <c r="C6" s="387"/>
      <c r="D6" s="387"/>
      <c r="E6" s="387"/>
      <c r="F6" s="388"/>
    </row>
    <row r="7" spans="1:10" ht="15.75" customHeight="1" x14ac:dyDescent="0.2">
      <c r="A7" s="386"/>
      <c r="B7" s="387"/>
      <c r="C7" s="387"/>
      <c r="D7" s="387"/>
      <c r="E7" s="387"/>
      <c r="F7" s="388"/>
    </row>
    <row r="8" spans="1:10" ht="27" customHeight="1" x14ac:dyDescent="0.2">
      <c r="A8" s="380" t="s">
        <v>400</v>
      </c>
      <c r="B8" s="381"/>
      <c r="C8" s="381"/>
      <c r="D8" s="381"/>
      <c r="E8" s="381"/>
      <c r="F8" s="382"/>
    </row>
    <row r="9" spans="1:10" ht="77.25" customHeight="1" thickBot="1" x14ac:dyDescent="0.25">
      <c r="A9" s="383" t="s">
        <v>401</v>
      </c>
      <c r="B9" s="384"/>
      <c r="C9" s="384"/>
      <c r="D9" s="384"/>
      <c r="E9" s="384"/>
      <c r="F9" s="385"/>
    </row>
    <row r="10" spans="1:10" ht="18.75" customHeight="1" thickBot="1" x14ac:dyDescent="0.25">
      <c r="A10" s="376"/>
      <c r="B10" s="376"/>
      <c r="C10" s="376"/>
      <c r="D10" s="376"/>
      <c r="E10" s="376"/>
      <c r="F10" s="376"/>
    </row>
    <row r="11" spans="1:10" ht="22.5" customHeight="1" thickBot="1" x14ac:dyDescent="0.25">
      <c r="A11" s="206" t="s">
        <v>7</v>
      </c>
      <c r="B11" s="207" t="s">
        <v>8</v>
      </c>
      <c r="C11" s="207" t="s">
        <v>9</v>
      </c>
      <c r="D11" s="207" t="s">
        <v>8</v>
      </c>
      <c r="E11" s="207" t="s">
        <v>10</v>
      </c>
      <c r="F11" s="208" t="s">
        <v>8</v>
      </c>
    </row>
    <row r="12" spans="1:10" ht="75" customHeight="1" x14ac:dyDescent="0.2">
      <c r="A12" s="282" t="s">
        <v>275</v>
      </c>
      <c r="B12" s="906" t="s">
        <v>402</v>
      </c>
      <c r="C12" s="213" t="s">
        <v>305</v>
      </c>
      <c r="D12" s="906" t="s">
        <v>403</v>
      </c>
      <c r="E12" s="213" t="s">
        <v>249</v>
      </c>
      <c r="F12" s="281" t="s">
        <v>418</v>
      </c>
    </row>
    <row r="13" spans="1:10" ht="91.5" customHeight="1" x14ac:dyDescent="0.2">
      <c r="A13" s="211" t="s">
        <v>275</v>
      </c>
      <c r="B13" s="907" t="s">
        <v>404</v>
      </c>
      <c r="C13" s="214" t="s">
        <v>293</v>
      </c>
      <c r="D13" s="265" t="s">
        <v>405</v>
      </c>
      <c r="E13" s="214" t="s">
        <v>249</v>
      </c>
      <c r="F13" s="909" t="s">
        <v>419</v>
      </c>
    </row>
    <row r="14" spans="1:10" ht="82.5" customHeight="1" thickBot="1" x14ac:dyDescent="0.25">
      <c r="A14" s="211" t="s">
        <v>277</v>
      </c>
      <c r="B14" s="907" t="s">
        <v>406</v>
      </c>
      <c r="C14" s="214" t="s">
        <v>293</v>
      </c>
      <c r="D14" s="265" t="s">
        <v>425</v>
      </c>
      <c r="E14" s="214" t="s">
        <v>249</v>
      </c>
      <c r="F14" s="909" t="s">
        <v>420</v>
      </c>
    </row>
    <row r="15" spans="1:10" ht="83.25" customHeight="1" thickBot="1" x14ac:dyDescent="0.25">
      <c r="A15" s="211" t="s">
        <v>280</v>
      </c>
      <c r="B15" s="265" t="s">
        <v>407</v>
      </c>
      <c r="C15" s="214" t="s">
        <v>283</v>
      </c>
      <c r="D15" s="908" t="s">
        <v>408</v>
      </c>
      <c r="E15" s="214" t="s">
        <v>286</v>
      </c>
      <c r="F15" s="910" t="s">
        <v>421</v>
      </c>
    </row>
    <row r="16" spans="1:10" ht="59.25" customHeight="1" x14ac:dyDescent="0.2">
      <c r="A16" s="211" t="s">
        <v>280</v>
      </c>
      <c r="B16" s="265" t="s">
        <v>409</v>
      </c>
      <c r="C16" s="214" t="s">
        <v>292</v>
      </c>
      <c r="D16" s="265" t="s">
        <v>410</v>
      </c>
      <c r="E16" s="214" t="s">
        <v>248</v>
      </c>
      <c r="F16" s="910" t="s">
        <v>422</v>
      </c>
    </row>
    <row r="17" spans="1:6" ht="69.75" customHeight="1" x14ac:dyDescent="0.2">
      <c r="A17" s="211" t="s">
        <v>278</v>
      </c>
      <c r="B17" s="265" t="s">
        <v>411</v>
      </c>
      <c r="C17" s="214" t="s">
        <v>292</v>
      </c>
      <c r="D17" s="265" t="s">
        <v>412</v>
      </c>
      <c r="E17" s="214" t="s">
        <v>248</v>
      </c>
      <c r="F17" s="909" t="s">
        <v>423</v>
      </c>
    </row>
    <row r="18" spans="1:6" ht="66.75" customHeight="1" x14ac:dyDescent="0.2">
      <c r="A18" s="211" t="s">
        <v>278</v>
      </c>
      <c r="B18" s="265" t="s">
        <v>413</v>
      </c>
      <c r="C18" s="214" t="s">
        <v>281</v>
      </c>
      <c r="D18" s="265" t="s">
        <v>414</v>
      </c>
      <c r="E18" s="214" t="s">
        <v>287</v>
      </c>
      <c r="F18" s="909" t="s">
        <v>424</v>
      </c>
    </row>
    <row r="19" spans="1:6" ht="73.5" customHeight="1" x14ac:dyDescent="0.2">
      <c r="A19" s="211" t="s">
        <v>275</v>
      </c>
      <c r="B19" s="265" t="s">
        <v>415</v>
      </c>
      <c r="C19" s="214" t="s">
        <v>284</v>
      </c>
      <c r="D19" s="265" t="s">
        <v>416</v>
      </c>
      <c r="E19" s="214"/>
      <c r="F19" s="265"/>
    </row>
    <row r="20" spans="1:6" ht="65.25" customHeight="1" x14ac:dyDescent="0.2">
      <c r="A20" s="211"/>
      <c r="B20" s="103"/>
      <c r="C20" s="214" t="s">
        <v>284</v>
      </c>
      <c r="D20" s="908" t="s">
        <v>417</v>
      </c>
      <c r="E20" s="214"/>
      <c r="F20" s="908"/>
    </row>
    <row r="21" spans="1:6" ht="66.75" customHeight="1" x14ac:dyDescent="0.2">
      <c r="A21" s="211"/>
      <c r="B21" s="103"/>
      <c r="C21" s="214"/>
      <c r="D21" s="209"/>
      <c r="E21" s="214"/>
      <c r="F21" s="116"/>
    </row>
    <row r="22" spans="1:6" ht="69" customHeight="1" x14ac:dyDescent="0.2">
      <c r="A22" s="211"/>
      <c r="B22" s="103"/>
      <c r="C22" s="214"/>
      <c r="D22" s="209"/>
      <c r="E22" s="214"/>
      <c r="F22" s="116"/>
    </row>
    <row r="23" spans="1:6" ht="61.5" customHeight="1" x14ac:dyDescent="0.2">
      <c r="A23" s="211"/>
      <c r="B23" s="103"/>
      <c r="C23" s="214"/>
      <c r="D23" s="209"/>
      <c r="E23" s="214"/>
      <c r="F23" s="116"/>
    </row>
    <row r="24" spans="1:6" ht="57.75" customHeight="1" x14ac:dyDescent="0.2">
      <c r="A24" s="211"/>
      <c r="B24" s="103"/>
      <c r="C24" s="214"/>
      <c r="D24" s="209"/>
      <c r="E24" s="214"/>
      <c r="F24" s="116"/>
    </row>
    <row r="25" spans="1:6" ht="62.25" customHeight="1" x14ac:dyDescent="0.2">
      <c r="A25" s="211"/>
      <c r="B25" s="103"/>
      <c r="C25" s="214"/>
      <c r="D25" s="209"/>
      <c r="E25" s="214"/>
      <c r="F25" s="116"/>
    </row>
    <row r="26" spans="1:6" ht="56.25" customHeight="1" thickBot="1" x14ac:dyDescent="0.25">
      <c r="A26" s="212"/>
      <c r="B26" s="164"/>
      <c r="C26" s="215"/>
      <c r="D26" s="210"/>
      <c r="E26" s="215"/>
      <c r="F26" s="165"/>
    </row>
    <row r="27" spans="1:6" ht="65.25" customHeight="1" x14ac:dyDescent="0.2">
      <c r="A27" s="200"/>
      <c r="B27" s="143"/>
      <c r="C27" s="200"/>
      <c r="D27" s="201"/>
      <c r="E27" s="200"/>
      <c r="F27" s="201"/>
    </row>
    <row r="28" spans="1:6" ht="62.25" customHeight="1" x14ac:dyDescent="0.2">
      <c r="A28" s="200"/>
      <c r="B28" s="143"/>
      <c r="C28" s="200"/>
      <c r="D28" s="201"/>
      <c r="E28" s="200"/>
      <c r="F28" s="201"/>
    </row>
    <row r="29" spans="1:6" ht="63" customHeight="1" x14ac:dyDescent="0.2">
      <c r="A29" s="200"/>
      <c r="B29" s="143"/>
      <c r="C29" s="200"/>
      <c r="D29" s="201"/>
      <c r="E29" s="200"/>
      <c r="F29" s="143"/>
    </row>
    <row r="30" spans="1:6" ht="51.75" customHeight="1" x14ac:dyDescent="0.2">
      <c r="A30" s="200"/>
      <c r="B30" s="143"/>
      <c r="C30" s="200"/>
      <c r="D30" s="201"/>
      <c r="E30" s="200"/>
      <c r="F30" s="143"/>
    </row>
    <row r="31" spans="1:6" ht="52.5" customHeight="1" x14ac:dyDescent="0.2">
      <c r="A31" s="200"/>
      <c r="B31" s="201"/>
      <c r="C31" s="200"/>
      <c r="D31" s="201"/>
      <c r="E31" s="200"/>
      <c r="F31" s="201"/>
    </row>
    <row r="32" spans="1:6" ht="63.75" customHeight="1" x14ac:dyDescent="0.2">
      <c r="A32" s="200"/>
      <c r="B32" s="201"/>
      <c r="C32" s="200"/>
      <c r="D32" s="201"/>
      <c r="E32" s="200"/>
      <c r="F32" s="201"/>
    </row>
    <row r="33" spans="1:6" ht="66" customHeight="1" x14ac:dyDescent="0.2">
      <c r="A33" s="200"/>
      <c r="B33" s="202"/>
      <c r="C33" s="200"/>
      <c r="D33" s="203"/>
      <c r="E33" s="200"/>
      <c r="F33" s="202"/>
    </row>
    <row r="34" spans="1:6" ht="55.5" customHeight="1" x14ac:dyDescent="0.2">
      <c r="A34" s="200"/>
      <c r="B34" s="202"/>
      <c r="C34" s="200"/>
      <c r="D34" s="203"/>
      <c r="E34" s="200"/>
      <c r="F34" s="204"/>
    </row>
    <row r="35" spans="1:6" ht="51.75" customHeight="1" x14ac:dyDescent="0.2">
      <c r="A35" s="200"/>
      <c r="B35" s="204"/>
      <c r="C35" s="200"/>
      <c r="D35" s="205"/>
      <c r="E35" s="200"/>
      <c r="F35" s="204"/>
    </row>
    <row r="36" spans="1:6" ht="55.5" customHeight="1" x14ac:dyDescent="0.2">
      <c r="A36" s="200"/>
      <c r="B36" s="204"/>
      <c r="C36" s="200"/>
      <c r="D36" s="204"/>
      <c r="E36" s="200"/>
      <c r="F36" s="204"/>
    </row>
    <row r="37" spans="1:6" ht="55.5" customHeight="1" x14ac:dyDescent="0.2">
      <c r="A37" s="200"/>
      <c r="B37" s="204"/>
      <c r="C37" s="200"/>
      <c r="D37" s="204"/>
      <c r="E37" s="200"/>
      <c r="F37" s="204"/>
    </row>
    <row r="38" spans="1:6" ht="54.75" customHeight="1" x14ac:dyDescent="0.2">
      <c r="A38" s="200"/>
      <c r="B38" s="204"/>
      <c r="C38" s="200"/>
      <c r="D38" s="204"/>
      <c r="E38" s="200"/>
      <c r="F38" s="204"/>
    </row>
    <row r="39" spans="1:6" ht="56.25" customHeight="1" x14ac:dyDescent="0.2">
      <c r="A39" s="200"/>
      <c r="B39" s="204"/>
      <c r="C39" s="200"/>
      <c r="D39" s="204"/>
      <c r="E39" s="200"/>
      <c r="F39" s="204"/>
    </row>
    <row r="40" spans="1:6" ht="54.75" customHeight="1" x14ac:dyDescent="0.2">
      <c r="A40" s="200"/>
      <c r="B40" s="202"/>
      <c r="C40" s="200"/>
      <c r="D40" s="203"/>
      <c r="E40" s="200"/>
      <c r="F40" s="202"/>
    </row>
    <row r="41" spans="1:6" ht="55.5" customHeight="1" x14ac:dyDescent="0.2">
      <c r="A41" s="200"/>
      <c r="B41" s="202"/>
      <c r="C41" s="200"/>
      <c r="D41" s="203"/>
      <c r="E41" s="200"/>
      <c r="F41" s="204"/>
    </row>
    <row r="42" spans="1:6" ht="54.75" customHeight="1" x14ac:dyDescent="0.2">
      <c r="A42" s="200"/>
      <c r="B42" s="204"/>
      <c r="C42" s="200"/>
      <c r="D42" s="205"/>
      <c r="E42" s="200"/>
      <c r="F42" s="204"/>
    </row>
    <row r="43" spans="1:6" ht="55.5" customHeight="1" x14ac:dyDescent="0.2">
      <c r="A43" s="200"/>
      <c r="B43" s="204"/>
      <c r="C43" s="200"/>
      <c r="D43" s="204"/>
      <c r="E43" s="200"/>
      <c r="F43" s="204"/>
    </row>
    <row r="44" spans="1:6" ht="56.25" customHeight="1" x14ac:dyDescent="0.2">
      <c r="A44" s="200"/>
      <c r="B44" s="204"/>
      <c r="C44" s="200"/>
      <c r="D44" s="204"/>
      <c r="E44" s="200"/>
      <c r="F44" s="204"/>
    </row>
    <row r="45" spans="1:6" ht="59.25" customHeight="1" x14ac:dyDescent="0.2">
      <c r="A45" s="200"/>
      <c r="B45" s="204"/>
      <c r="C45" s="200"/>
      <c r="D45" s="204"/>
      <c r="E45" s="200"/>
      <c r="F45" s="204"/>
    </row>
    <row r="46" spans="1:6" ht="55.5" customHeight="1" x14ac:dyDescent="0.2">
      <c r="A46" s="200"/>
      <c r="B46" s="204"/>
      <c r="C46" s="200"/>
      <c r="D46" s="204"/>
      <c r="E46" s="200"/>
      <c r="F46" s="204"/>
    </row>
    <row r="47" spans="1:6" ht="55.5" customHeight="1" x14ac:dyDescent="0.2">
      <c r="A47" s="200"/>
      <c r="B47" s="202"/>
      <c r="C47" s="200"/>
      <c r="D47" s="203"/>
      <c r="E47" s="200"/>
      <c r="F47" s="202"/>
    </row>
    <row r="48" spans="1:6" ht="56.25" customHeight="1" x14ac:dyDescent="0.2">
      <c r="A48" s="200"/>
      <c r="B48" s="202"/>
      <c r="C48" s="200"/>
      <c r="D48" s="203"/>
      <c r="E48" s="200"/>
      <c r="F48" s="204"/>
    </row>
    <row r="49" spans="1:6" ht="54" customHeight="1" x14ac:dyDescent="0.2">
      <c r="A49" s="200"/>
      <c r="B49" s="204"/>
      <c r="C49" s="200"/>
      <c r="D49" s="205"/>
      <c r="E49" s="200"/>
      <c r="F49" s="204"/>
    </row>
    <row r="50" spans="1:6" ht="56.25" customHeight="1" x14ac:dyDescent="0.2">
      <c r="A50" s="200"/>
      <c r="B50" s="204"/>
      <c r="C50" s="200"/>
      <c r="D50" s="204"/>
      <c r="E50" s="200"/>
      <c r="F50" s="204"/>
    </row>
    <row r="51" spans="1:6" ht="59.25" customHeight="1" x14ac:dyDescent="0.2">
      <c r="A51" s="200"/>
      <c r="B51" s="204"/>
      <c r="C51" s="200"/>
      <c r="D51" s="204"/>
      <c r="E51" s="200"/>
      <c r="F51" s="204"/>
    </row>
    <row r="52" spans="1:6" ht="54.75" customHeight="1" x14ac:dyDescent="0.2">
      <c r="A52" s="200"/>
      <c r="B52" s="204"/>
      <c r="C52" s="200"/>
      <c r="D52" s="204"/>
      <c r="E52" s="200"/>
      <c r="F52" s="204"/>
    </row>
    <row r="53" spans="1:6" ht="55.5" customHeight="1" x14ac:dyDescent="0.2">
      <c r="A53" s="200"/>
      <c r="B53" s="204"/>
      <c r="C53" s="200"/>
      <c r="D53" s="204"/>
      <c r="E53" s="200"/>
      <c r="F53" s="204"/>
    </row>
  </sheetData>
  <mergeCells count="10">
    <mergeCell ref="J1:J4"/>
    <mergeCell ref="F1:F4"/>
    <mergeCell ref="A1:A4"/>
    <mergeCell ref="B1:D2"/>
    <mergeCell ref="B3:D4"/>
    <mergeCell ref="A10:F10"/>
    <mergeCell ref="A5:F5"/>
    <mergeCell ref="A8:F8"/>
    <mergeCell ref="A9:F9"/>
    <mergeCell ref="A6:F7"/>
  </mergeCells>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'LISTAS CONTEXTO'!$A$1:$A$7</xm:f>
          </x14:formula1>
          <xm:sqref>A12:A26</xm:sqref>
        </x14:dataValidation>
        <x14:dataValidation type="list" allowBlank="1" showInputMessage="1" showErrorMessage="1" xr:uid="{00000000-0002-0000-0100-000001000000}">
          <x14:formula1>
            <xm:f>'LISTAS CONTEXTO'!$B$1:$B$8</xm:f>
          </x14:formula1>
          <xm:sqref>C12:C26</xm:sqref>
        </x14:dataValidation>
        <x14:dataValidation type="list" allowBlank="1" showInputMessage="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8"/>
  <sheetViews>
    <sheetView workbookViewId="0">
      <selection activeCell="A9" sqref="A9"/>
    </sheetView>
  </sheetViews>
  <sheetFormatPr baseColWidth="10" defaultRowHeight="15" x14ac:dyDescent="0.25"/>
  <sheetData>
    <row r="1" spans="1:1" x14ac:dyDescent="0.25">
      <c r="A1" t="s">
        <v>114</v>
      </c>
    </row>
    <row r="2" spans="1:1" x14ac:dyDescent="0.25">
      <c r="A2" t="s">
        <v>116</v>
      </c>
    </row>
    <row r="3" spans="1:1" x14ac:dyDescent="0.25">
      <c r="A3" t="s">
        <v>118</v>
      </c>
    </row>
    <row r="4" spans="1:1" x14ac:dyDescent="0.25">
      <c r="A4" t="s">
        <v>120</v>
      </c>
    </row>
    <row r="6" spans="1:1" x14ac:dyDescent="0.25">
      <c r="A6" t="s">
        <v>11</v>
      </c>
    </row>
    <row r="7" spans="1:1" x14ac:dyDescent="0.25">
      <c r="A7" t="s">
        <v>12</v>
      </c>
    </row>
    <row r="8" spans="1:1" x14ac:dyDescent="0.25">
      <c r="A8" t="s">
        <v>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C10"/>
  <sheetViews>
    <sheetView workbookViewId="0">
      <selection activeCell="B14" sqref="B14"/>
    </sheetView>
  </sheetViews>
  <sheetFormatPr baseColWidth="10" defaultRowHeight="15" x14ac:dyDescent="0.25"/>
  <cols>
    <col min="1" max="1" width="27.28515625" customWidth="1"/>
    <col min="2" max="2" width="25.85546875" customWidth="1"/>
    <col min="3" max="3" width="41.42578125" customWidth="1"/>
  </cols>
  <sheetData>
    <row r="1" spans="1:3" x14ac:dyDescent="0.25">
      <c r="A1" t="s">
        <v>275</v>
      </c>
      <c r="B1" t="s">
        <v>281</v>
      </c>
      <c r="C1" t="s">
        <v>285</v>
      </c>
    </row>
    <row r="2" spans="1:3" x14ac:dyDescent="0.25">
      <c r="A2" t="s">
        <v>276</v>
      </c>
      <c r="B2" t="s">
        <v>293</v>
      </c>
      <c r="C2" t="s">
        <v>286</v>
      </c>
    </row>
    <row r="3" spans="1:3" x14ac:dyDescent="0.25">
      <c r="A3" t="s">
        <v>277</v>
      </c>
      <c r="B3" t="s">
        <v>282</v>
      </c>
      <c r="C3" t="s">
        <v>287</v>
      </c>
    </row>
    <row r="4" spans="1:3" x14ac:dyDescent="0.25">
      <c r="A4" t="s">
        <v>278</v>
      </c>
      <c r="B4" t="s">
        <v>292</v>
      </c>
      <c r="C4" t="s">
        <v>288</v>
      </c>
    </row>
    <row r="5" spans="1:3" x14ac:dyDescent="0.25">
      <c r="A5" t="s">
        <v>279</v>
      </c>
      <c r="B5" t="s">
        <v>283</v>
      </c>
      <c r="C5" t="s">
        <v>248</v>
      </c>
    </row>
    <row r="6" spans="1:3" x14ac:dyDescent="0.25">
      <c r="A6" t="s">
        <v>305</v>
      </c>
      <c r="B6" t="s">
        <v>305</v>
      </c>
      <c r="C6" t="s">
        <v>305</v>
      </c>
    </row>
    <row r="7" spans="1:3" x14ac:dyDescent="0.25">
      <c r="A7" t="s">
        <v>280</v>
      </c>
      <c r="B7" t="s">
        <v>284</v>
      </c>
      <c r="C7" t="s">
        <v>289</v>
      </c>
    </row>
    <row r="8" spans="1:3" x14ac:dyDescent="0.25">
      <c r="B8" t="s">
        <v>14</v>
      </c>
      <c r="C8" t="s">
        <v>290</v>
      </c>
    </row>
    <row r="9" spans="1:3" x14ac:dyDescent="0.25">
      <c r="C9" t="s">
        <v>249</v>
      </c>
    </row>
    <row r="10" spans="1:3" x14ac:dyDescent="0.25">
      <c r="C10" t="s">
        <v>291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rgb="FFFFC000"/>
  </sheetPr>
  <dimension ref="A1:X42"/>
  <sheetViews>
    <sheetView topLeftCell="D39" zoomScale="110" zoomScaleNormal="110" workbookViewId="0">
      <selection activeCell="S40" sqref="S40"/>
    </sheetView>
  </sheetViews>
  <sheetFormatPr baseColWidth="10" defaultColWidth="11.42578125" defaultRowHeight="15" x14ac:dyDescent="0.25"/>
  <cols>
    <col min="1" max="1" width="5.140625" style="68" customWidth="1"/>
    <col min="2" max="2" width="40.42578125" style="41" customWidth="1"/>
    <col min="3" max="17" width="6.42578125" style="41" customWidth="1"/>
    <col min="18" max="18" width="8.140625" style="41" customWidth="1"/>
    <col min="19" max="19" width="13" style="42" customWidth="1"/>
    <col min="20" max="20" width="19.7109375" customWidth="1"/>
    <col min="21" max="23" width="11.42578125" hidden="1" customWidth="1"/>
  </cols>
  <sheetData>
    <row r="1" spans="1:24" ht="30.75" customHeight="1" x14ac:dyDescent="0.25">
      <c r="A1" s="403"/>
      <c r="B1" s="321" t="str">
        <f>CONTEXTO!B1</f>
        <v xml:space="preserve">PROCESO:  SISTEMA INTEGRADO DE GESTIÓN </v>
      </c>
      <c r="C1" s="321"/>
      <c r="D1" s="321"/>
      <c r="E1" s="321"/>
      <c r="F1" s="321"/>
      <c r="G1" s="321"/>
      <c r="H1" s="321"/>
      <c r="I1" s="321"/>
      <c r="J1" s="321"/>
      <c r="K1" s="321"/>
      <c r="L1" s="321"/>
      <c r="M1" s="321"/>
      <c r="N1" s="321"/>
      <c r="O1" s="321"/>
      <c r="P1" s="321"/>
      <c r="Q1" s="321"/>
      <c r="R1" s="321"/>
      <c r="S1" s="322"/>
      <c r="T1" s="396" t="s">
        <v>393</v>
      </c>
      <c r="U1" s="329"/>
      <c r="V1" s="329"/>
      <c r="W1" s="330"/>
    </row>
    <row r="2" spans="1:24" ht="25.5" customHeight="1" x14ac:dyDescent="0.25">
      <c r="A2" s="404"/>
      <c r="B2" s="324"/>
      <c r="C2" s="324"/>
      <c r="D2" s="324"/>
      <c r="E2" s="324"/>
      <c r="F2" s="324"/>
      <c r="G2" s="324"/>
      <c r="H2" s="324"/>
      <c r="I2" s="324"/>
      <c r="J2" s="324"/>
      <c r="K2" s="324"/>
      <c r="L2" s="324"/>
      <c r="M2" s="324"/>
      <c r="N2" s="324"/>
      <c r="O2" s="324"/>
      <c r="P2" s="324"/>
      <c r="Q2" s="324"/>
      <c r="R2" s="324"/>
      <c r="S2" s="325"/>
      <c r="T2" s="397" t="s">
        <v>391</v>
      </c>
      <c r="U2" s="398"/>
      <c r="V2" s="398"/>
      <c r="W2" s="399"/>
    </row>
    <row r="3" spans="1:24" ht="15" customHeight="1" x14ac:dyDescent="0.25">
      <c r="A3" s="404"/>
      <c r="B3" s="324" t="s">
        <v>41</v>
      </c>
      <c r="C3" s="324"/>
      <c r="D3" s="324"/>
      <c r="E3" s="324"/>
      <c r="F3" s="324"/>
      <c r="G3" s="324"/>
      <c r="H3" s="324"/>
      <c r="I3" s="324"/>
      <c r="J3" s="324"/>
      <c r="K3" s="324"/>
      <c r="L3" s="324"/>
      <c r="M3" s="324"/>
      <c r="N3" s="324"/>
      <c r="O3" s="324"/>
      <c r="P3" s="324"/>
      <c r="Q3" s="324"/>
      <c r="R3" s="324"/>
      <c r="S3" s="325"/>
      <c r="T3" s="397" t="s">
        <v>394</v>
      </c>
      <c r="U3" s="398"/>
      <c r="V3" s="398"/>
      <c r="W3" s="399"/>
    </row>
    <row r="4" spans="1:24" ht="15.75" customHeight="1" x14ac:dyDescent="0.25">
      <c r="A4" s="405"/>
      <c r="B4" s="408"/>
      <c r="C4" s="408"/>
      <c r="D4" s="408"/>
      <c r="E4" s="408"/>
      <c r="F4" s="408"/>
      <c r="G4" s="408"/>
      <c r="H4" s="408"/>
      <c r="I4" s="408"/>
      <c r="J4" s="408"/>
      <c r="K4" s="408"/>
      <c r="L4" s="408"/>
      <c r="M4" s="408"/>
      <c r="N4" s="408"/>
      <c r="O4" s="408"/>
      <c r="P4" s="408"/>
      <c r="Q4" s="408"/>
      <c r="R4" s="408"/>
      <c r="S4" s="409"/>
      <c r="T4" s="397" t="s">
        <v>379</v>
      </c>
      <c r="U4" s="398"/>
      <c r="V4" s="398"/>
      <c r="W4" s="399"/>
    </row>
    <row r="5" spans="1:24" ht="15.75" customHeight="1" x14ac:dyDescent="0.25">
      <c r="A5" s="405"/>
      <c r="B5" s="405"/>
      <c r="C5" s="405"/>
      <c r="D5" s="405"/>
      <c r="E5" s="405"/>
      <c r="F5" s="405"/>
      <c r="G5" s="405"/>
      <c r="H5" s="405"/>
      <c r="I5" s="405"/>
      <c r="J5" s="405"/>
      <c r="K5" s="405"/>
      <c r="L5" s="405"/>
      <c r="M5" s="405"/>
      <c r="N5" s="405"/>
      <c r="O5" s="405"/>
      <c r="P5" s="405"/>
      <c r="Q5" s="405"/>
      <c r="R5" s="405"/>
      <c r="S5" s="405"/>
      <c r="T5" s="410"/>
      <c r="U5" s="143"/>
      <c r="V5" s="143"/>
      <c r="W5" s="254"/>
    </row>
    <row r="6" spans="1:24" s="1" customFormat="1" ht="27" customHeight="1" x14ac:dyDescent="0.2">
      <c r="A6" s="407"/>
      <c r="B6" s="407"/>
      <c r="C6" s="407"/>
      <c r="D6" s="407"/>
      <c r="E6" s="407"/>
      <c r="F6" s="407"/>
      <c r="G6" s="407"/>
      <c r="H6" s="407"/>
      <c r="I6" s="407"/>
      <c r="J6" s="407"/>
      <c r="K6" s="407"/>
      <c r="L6" s="407"/>
      <c r="M6" s="407"/>
      <c r="N6" s="407"/>
      <c r="O6" s="407"/>
      <c r="P6" s="407"/>
      <c r="Q6" s="407"/>
      <c r="R6" s="407"/>
      <c r="S6" s="407"/>
      <c r="T6" s="407"/>
      <c r="W6" s="73"/>
    </row>
    <row r="7" spans="1:24" s="1" customFormat="1" ht="81" customHeight="1" thickBot="1" x14ac:dyDescent="0.25">
      <c r="A7" s="406"/>
      <c r="B7" s="406"/>
      <c r="C7" s="406"/>
      <c r="D7" s="406"/>
      <c r="E7" s="406"/>
      <c r="F7" s="406"/>
      <c r="G7" s="406"/>
      <c r="H7" s="406"/>
      <c r="I7" s="406"/>
      <c r="J7" s="406"/>
      <c r="K7" s="406"/>
      <c r="L7" s="406"/>
      <c r="M7" s="406"/>
      <c r="N7" s="406"/>
      <c r="O7" s="406"/>
      <c r="P7" s="406"/>
      <c r="Q7" s="406"/>
      <c r="R7" s="406"/>
      <c r="S7" s="406"/>
      <c r="T7" s="406"/>
      <c r="U7" s="60"/>
      <c r="V7" s="60"/>
      <c r="W7" s="255"/>
    </row>
    <row r="8" spans="1:24" s="1" customFormat="1" ht="26.25" customHeight="1" thickBot="1" x14ac:dyDescent="0.25">
      <c r="A8" s="256"/>
      <c r="B8" s="256"/>
      <c r="C8" s="256"/>
      <c r="D8" s="256"/>
      <c r="E8" s="256"/>
      <c r="F8" s="256"/>
      <c r="G8" s="256"/>
      <c r="H8" s="256"/>
      <c r="I8" s="256"/>
      <c r="J8" s="256"/>
      <c r="K8" s="256"/>
      <c r="L8" s="256"/>
      <c r="M8" s="256"/>
      <c r="N8" s="256"/>
      <c r="O8" s="256"/>
      <c r="P8" s="256"/>
      <c r="Q8" s="256"/>
      <c r="R8" s="256"/>
      <c r="S8" s="256"/>
      <c r="T8" s="257"/>
      <c r="X8" s="101"/>
    </row>
    <row r="9" spans="1:24" s="1" customFormat="1" ht="39.75" customHeight="1" thickBot="1" x14ac:dyDescent="0.25">
      <c r="A9" s="394"/>
      <c r="B9" s="394"/>
      <c r="C9" s="394" t="b">
        <v>0</v>
      </c>
      <c r="D9" s="394"/>
      <c r="E9" s="394"/>
      <c r="F9" s="394"/>
      <c r="G9" s="394"/>
      <c r="H9" s="394"/>
      <c r="I9" s="394"/>
      <c r="J9" s="394"/>
      <c r="K9" s="394"/>
      <c r="L9" s="394"/>
      <c r="M9" s="394"/>
      <c r="N9" s="394"/>
      <c r="O9" s="394"/>
      <c r="P9" s="394"/>
      <c r="Q9" s="394"/>
      <c r="R9" s="394"/>
      <c r="S9" s="394"/>
      <c r="T9" s="395"/>
    </row>
    <row r="10" spans="1:24" s="40" customFormat="1" ht="32.25" customHeight="1" thickBot="1" x14ac:dyDescent="0.3">
      <c r="A10" s="251" t="s">
        <v>42</v>
      </c>
      <c r="B10" s="252" t="s">
        <v>254</v>
      </c>
      <c r="C10" s="252" t="s">
        <v>43</v>
      </c>
      <c r="D10" s="252" t="s">
        <v>44</v>
      </c>
      <c r="E10" s="252" t="s">
        <v>45</v>
      </c>
      <c r="F10" s="252" t="s">
        <v>46</v>
      </c>
      <c r="G10" s="252" t="s">
        <v>47</v>
      </c>
      <c r="H10" s="252" t="s">
        <v>48</v>
      </c>
      <c r="I10" s="252" t="s">
        <v>49</v>
      </c>
      <c r="J10" s="252" t="s">
        <v>50</v>
      </c>
      <c r="K10" s="252" t="s">
        <v>51</v>
      </c>
      <c r="L10" s="252" t="s">
        <v>52</v>
      </c>
      <c r="M10" s="252" t="s">
        <v>53</v>
      </c>
      <c r="N10" s="252" t="s">
        <v>54</v>
      </c>
      <c r="O10" s="252" t="s">
        <v>55</v>
      </c>
      <c r="P10" s="252" t="s">
        <v>56</v>
      </c>
      <c r="Q10" s="252" t="s">
        <v>57</v>
      </c>
      <c r="R10" s="253" t="s">
        <v>58</v>
      </c>
      <c r="S10" s="258" t="s">
        <v>59</v>
      </c>
      <c r="T10" s="263" t="s">
        <v>309</v>
      </c>
    </row>
    <row r="11" spans="1:24" ht="60.75" customHeight="1" x14ac:dyDescent="0.25">
      <c r="A11" s="66">
        <v>1</v>
      </c>
      <c r="B11" s="906" t="s">
        <v>403</v>
      </c>
      <c r="C11" s="67">
        <v>4</v>
      </c>
      <c r="D11" s="67">
        <v>4</v>
      </c>
      <c r="E11" s="67">
        <v>4</v>
      </c>
      <c r="F11" s="67">
        <v>4</v>
      </c>
      <c r="G11" s="67">
        <v>4</v>
      </c>
      <c r="H11" s="67">
        <v>4</v>
      </c>
      <c r="I11" s="67"/>
      <c r="J11" s="67"/>
      <c r="K11" s="67"/>
      <c r="L11" s="67"/>
      <c r="M11" s="67"/>
      <c r="N11" s="67"/>
      <c r="O11" s="67"/>
      <c r="P11" s="67"/>
      <c r="Q11" s="67"/>
      <c r="R11" s="66">
        <f>SUM(C11:H11)</f>
        <v>24</v>
      </c>
      <c r="S11" s="259">
        <f>IF(ISERROR(AVERAGE(C11:Q11)),0,AVERAGE(C11:Q11))</f>
        <v>4</v>
      </c>
      <c r="T11" s="264"/>
    </row>
    <row r="12" spans="1:24" ht="60.75" customHeight="1" x14ac:dyDescent="0.25">
      <c r="A12" s="66">
        <v>2</v>
      </c>
      <c r="B12" s="265" t="s">
        <v>405</v>
      </c>
      <c r="C12" s="67">
        <v>3</v>
      </c>
      <c r="D12" s="67">
        <v>3</v>
      </c>
      <c r="E12" s="67">
        <v>3</v>
      </c>
      <c r="F12" s="67">
        <v>3</v>
      </c>
      <c r="G12" s="67">
        <v>3</v>
      </c>
      <c r="H12" s="67">
        <v>3</v>
      </c>
      <c r="I12" s="67"/>
      <c r="J12" s="67"/>
      <c r="K12" s="67"/>
      <c r="L12" s="67"/>
      <c r="M12" s="67"/>
      <c r="N12" s="67"/>
      <c r="O12" s="67"/>
      <c r="P12" s="67"/>
      <c r="Q12" s="67"/>
      <c r="R12" s="66">
        <f t="shared" ref="R12:R40" si="0">SUM(C12:H12)</f>
        <v>18</v>
      </c>
      <c r="S12" s="259">
        <f t="shared" ref="S12:S40" si="1">IF(ISERROR(AVERAGE(C12:Q12)),0,AVERAGE(C12:Q12))</f>
        <v>3</v>
      </c>
      <c r="T12" s="260"/>
    </row>
    <row r="13" spans="1:24" ht="60.75" customHeight="1" x14ac:dyDescent="0.25">
      <c r="A13" s="66">
        <v>3</v>
      </c>
      <c r="B13" s="265" t="s">
        <v>425</v>
      </c>
      <c r="C13" s="67">
        <v>4</v>
      </c>
      <c r="D13" s="67">
        <v>4</v>
      </c>
      <c r="E13" s="67">
        <v>5</v>
      </c>
      <c r="F13" s="67">
        <v>4</v>
      </c>
      <c r="G13" s="67">
        <v>5</v>
      </c>
      <c r="H13" s="67">
        <v>5</v>
      </c>
      <c r="I13" s="67"/>
      <c r="J13" s="67"/>
      <c r="K13" s="67"/>
      <c r="L13" s="67"/>
      <c r="M13" s="67"/>
      <c r="N13" s="67"/>
      <c r="O13" s="67"/>
      <c r="P13" s="67"/>
      <c r="Q13" s="67"/>
      <c r="R13" s="66">
        <f t="shared" si="0"/>
        <v>27</v>
      </c>
      <c r="S13" s="259">
        <f t="shared" si="1"/>
        <v>4.5</v>
      </c>
      <c r="T13" s="261"/>
    </row>
    <row r="14" spans="1:24" ht="75.75" customHeight="1" x14ac:dyDescent="0.25">
      <c r="A14" s="66">
        <v>4</v>
      </c>
      <c r="B14" s="908" t="s">
        <v>408</v>
      </c>
      <c r="C14" s="67">
        <v>5</v>
      </c>
      <c r="D14" s="67">
        <v>5</v>
      </c>
      <c r="E14" s="67">
        <v>5</v>
      </c>
      <c r="F14" s="67">
        <v>5</v>
      </c>
      <c r="G14" s="67">
        <v>5</v>
      </c>
      <c r="H14" s="67">
        <v>5</v>
      </c>
      <c r="I14" s="67"/>
      <c r="J14" s="67"/>
      <c r="K14" s="67"/>
      <c r="L14" s="67"/>
      <c r="M14" s="67"/>
      <c r="N14" s="67"/>
      <c r="O14" s="67"/>
      <c r="P14" s="67"/>
      <c r="Q14" s="67"/>
      <c r="R14" s="66">
        <f t="shared" si="0"/>
        <v>30</v>
      </c>
      <c r="S14" s="259">
        <f t="shared" si="1"/>
        <v>5</v>
      </c>
      <c r="T14" s="261"/>
    </row>
    <row r="15" spans="1:24" ht="60.75" customHeight="1" x14ac:dyDescent="0.25">
      <c r="A15" s="66">
        <v>5</v>
      </c>
      <c r="B15" s="265" t="s">
        <v>410</v>
      </c>
      <c r="C15" s="67">
        <v>3</v>
      </c>
      <c r="D15" s="67">
        <v>4</v>
      </c>
      <c r="E15" s="67">
        <v>3</v>
      </c>
      <c r="F15" s="67">
        <v>3</v>
      </c>
      <c r="G15" s="67">
        <v>3</v>
      </c>
      <c r="H15" s="67">
        <v>3</v>
      </c>
      <c r="I15" s="67"/>
      <c r="J15" s="67"/>
      <c r="K15" s="67"/>
      <c r="L15" s="67"/>
      <c r="M15" s="67"/>
      <c r="N15" s="67"/>
      <c r="O15" s="67"/>
      <c r="P15" s="67"/>
      <c r="Q15" s="67"/>
      <c r="R15" s="66">
        <f t="shared" si="0"/>
        <v>19</v>
      </c>
      <c r="S15" s="259">
        <f t="shared" si="1"/>
        <v>3.1666666666666665</v>
      </c>
      <c r="T15" s="261"/>
    </row>
    <row r="16" spans="1:24" ht="60.75" customHeight="1" x14ac:dyDescent="0.25">
      <c r="A16" s="66">
        <v>6</v>
      </c>
      <c r="B16" s="265" t="s">
        <v>412</v>
      </c>
      <c r="C16" s="67">
        <v>5</v>
      </c>
      <c r="D16" s="67">
        <v>5</v>
      </c>
      <c r="E16" s="67">
        <v>5</v>
      </c>
      <c r="F16" s="67">
        <v>5</v>
      </c>
      <c r="G16" s="67">
        <v>5</v>
      </c>
      <c r="H16" s="67">
        <v>5</v>
      </c>
      <c r="I16" s="67"/>
      <c r="J16" s="67"/>
      <c r="K16" s="67"/>
      <c r="L16" s="67"/>
      <c r="M16" s="67"/>
      <c r="N16" s="67"/>
      <c r="O16" s="67"/>
      <c r="P16" s="67"/>
      <c r="Q16" s="67"/>
      <c r="R16" s="66">
        <f t="shared" si="0"/>
        <v>30</v>
      </c>
      <c r="S16" s="259">
        <f t="shared" si="1"/>
        <v>5</v>
      </c>
      <c r="T16" s="261"/>
    </row>
    <row r="17" spans="1:20" ht="60.75" customHeight="1" x14ac:dyDescent="0.25">
      <c r="A17" s="66">
        <v>7</v>
      </c>
      <c r="B17" s="265" t="s">
        <v>414</v>
      </c>
      <c r="C17" s="67">
        <v>4</v>
      </c>
      <c r="D17" s="67">
        <v>4</v>
      </c>
      <c r="E17" s="67">
        <v>4</v>
      </c>
      <c r="F17" s="67">
        <v>4</v>
      </c>
      <c r="G17" s="67">
        <v>4</v>
      </c>
      <c r="H17" s="67">
        <v>4</v>
      </c>
      <c r="I17" s="67"/>
      <c r="J17" s="67"/>
      <c r="K17" s="67"/>
      <c r="L17" s="67"/>
      <c r="M17" s="67"/>
      <c r="N17" s="67"/>
      <c r="O17" s="67"/>
      <c r="P17" s="67"/>
      <c r="Q17" s="67"/>
      <c r="R17" s="66">
        <f t="shared" si="0"/>
        <v>24</v>
      </c>
      <c r="S17" s="259">
        <f t="shared" si="1"/>
        <v>4</v>
      </c>
      <c r="T17" s="261"/>
    </row>
    <row r="18" spans="1:20" ht="60.75" customHeight="1" x14ac:dyDescent="0.25">
      <c r="A18" s="66">
        <v>8</v>
      </c>
      <c r="B18" s="265" t="s">
        <v>416</v>
      </c>
      <c r="C18" s="67">
        <v>4</v>
      </c>
      <c r="D18" s="67">
        <v>4</v>
      </c>
      <c r="E18" s="67">
        <v>4</v>
      </c>
      <c r="F18" s="67">
        <v>5</v>
      </c>
      <c r="G18" s="67">
        <v>5</v>
      </c>
      <c r="H18" s="67">
        <v>4</v>
      </c>
      <c r="I18" s="67"/>
      <c r="J18" s="67"/>
      <c r="K18" s="67"/>
      <c r="L18" s="67"/>
      <c r="M18" s="67"/>
      <c r="N18" s="67"/>
      <c r="O18" s="67"/>
      <c r="P18" s="67"/>
      <c r="Q18" s="67"/>
      <c r="R18" s="66">
        <f t="shared" si="0"/>
        <v>26</v>
      </c>
      <c r="S18" s="259">
        <f t="shared" si="1"/>
        <v>4.333333333333333</v>
      </c>
      <c r="T18" s="261"/>
    </row>
    <row r="19" spans="1:20" ht="60.75" customHeight="1" x14ac:dyDescent="0.25">
      <c r="A19" s="66">
        <v>9</v>
      </c>
      <c r="B19" s="908" t="s">
        <v>417</v>
      </c>
      <c r="C19" s="67">
        <v>5</v>
      </c>
      <c r="D19" s="67">
        <v>4</v>
      </c>
      <c r="E19" s="67">
        <v>5</v>
      </c>
      <c r="F19" s="67">
        <v>5</v>
      </c>
      <c r="G19" s="67">
        <v>5</v>
      </c>
      <c r="H19" s="67">
        <v>4</v>
      </c>
      <c r="I19" s="67"/>
      <c r="J19" s="67"/>
      <c r="K19" s="67"/>
      <c r="L19" s="67"/>
      <c r="M19" s="67"/>
      <c r="N19" s="67"/>
      <c r="O19" s="67"/>
      <c r="P19" s="67"/>
      <c r="Q19" s="67"/>
      <c r="R19" s="66">
        <f t="shared" si="0"/>
        <v>28</v>
      </c>
      <c r="S19" s="259">
        <f t="shared" si="1"/>
        <v>4.666666666666667</v>
      </c>
      <c r="T19" s="261"/>
    </row>
    <row r="20" spans="1:20" ht="39.75" customHeight="1" x14ac:dyDescent="0.25">
      <c r="A20" s="66">
        <v>10</v>
      </c>
      <c r="B20" s="281" t="s">
        <v>418</v>
      </c>
      <c r="C20" s="67">
        <v>3</v>
      </c>
      <c r="D20" s="67">
        <v>3</v>
      </c>
      <c r="E20" s="67">
        <v>3</v>
      </c>
      <c r="F20" s="67">
        <v>4</v>
      </c>
      <c r="G20" s="67">
        <v>4</v>
      </c>
      <c r="H20" s="67">
        <v>4</v>
      </c>
      <c r="I20" s="67"/>
      <c r="J20" s="67"/>
      <c r="K20" s="67"/>
      <c r="L20" s="67"/>
      <c r="M20" s="67"/>
      <c r="N20" s="67"/>
      <c r="O20" s="67"/>
      <c r="P20" s="67"/>
      <c r="Q20" s="67"/>
      <c r="R20" s="66">
        <f t="shared" si="0"/>
        <v>21</v>
      </c>
      <c r="S20" s="259">
        <f t="shared" si="1"/>
        <v>3.5</v>
      </c>
      <c r="T20" s="261"/>
    </row>
    <row r="21" spans="1:20" ht="39.75" customHeight="1" x14ac:dyDescent="0.25">
      <c r="A21" s="66">
        <v>11</v>
      </c>
      <c r="B21" s="909" t="s">
        <v>419</v>
      </c>
      <c r="C21" s="67">
        <v>3</v>
      </c>
      <c r="D21" s="67">
        <v>3</v>
      </c>
      <c r="E21" s="67">
        <v>3</v>
      </c>
      <c r="F21" s="67">
        <v>3</v>
      </c>
      <c r="G21" s="67">
        <v>3</v>
      </c>
      <c r="H21" s="67">
        <v>3</v>
      </c>
      <c r="I21" s="67"/>
      <c r="J21" s="67"/>
      <c r="K21" s="67"/>
      <c r="L21" s="67"/>
      <c r="M21" s="67"/>
      <c r="N21" s="67"/>
      <c r="O21" s="67"/>
      <c r="P21" s="67"/>
      <c r="Q21" s="67"/>
      <c r="R21" s="66">
        <f t="shared" si="0"/>
        <v>18</v>
      </c>
      <c r="S21" s="259">
        <f t="shared" si="1"/>
        <v>3</v>
      </c>
      <c r="T21" s="261"/>
    </row>
    <row r="22" spans="1:20" ht="45.75" customHeight="1" thickBot="1" x14ac:dyDescent="0.3">
      <c r="A22" s="66">
        <v>12</v>
      </c>
      <c r="B22" s="909" t="s">
        <v>420</v>
      </c>
      <c r="C22" s="67">
        <v>3</v>
      </c>
      <c r="D22" s="67">
        <v>3</v>
      </c>
      <c r="E22" s="67">
        <v>3</v>
      </c>
      <c r="F22" s="67">
        <v>3</v>
      </c>
      <c r="G22" s="67">
        <v>3</v>
      </c>
      <c r="H22" s="67">
        <v>3</v>
      </c>
      <c r="I22" s="67"/>
      <c r="J22" s="67"/>
      <c r="K22" s="67"/>
      <c r="L22" s="67"/>
      <c r="M22" s="67"/>
      <c r="N22" s="67"/>
      <c r="O22" s="67"/>
      <c r="P22" s="67"/>
      <c r="Q22" s="67"/>
      <c r="R22" s="66">
        <f t="shared" si="0"/>
        <v>18</v>
      </c>
      <c r="S22" s="259">
        <f t="shared" si="1"/>
        <v>3</v>
      </c>
      <c r="T22" s="261"/>
    </row>
    <row r="23" spans="1:20" ht="49.5" customHeight="1" thickBot="1" x14ac:dyDescent="0.3">
      <c r="A23" s="66">
        <v>13</v>
      </c>
      <c r="B23" s="910" t="s">
        <v>421</v>
      </c>
      <c r="C23" s="67">
        <v>5</v>
      </c>
      <c r="D23" s="67">
        <v>4</v>
      </c>
      <c r="E23" s="67">
        <v>5</v>
      </c>
      <c r="F23" s="67">
        <v>4</v>
      </c>
      <c r="G23" s="67">
        <v>5</v>
      </c>
      <c r="H23" s="67">
        <v>4</v>
      </c>
      <c r="I23" s="67"/>
      <c r="J23" s="67"/>
      <c r="K23" s="67"/>
      <c r="L23" s="67"/>
      <c r="M23" s="67"/>
      <c r="N23" s="67"/>
      <c r="O23" s="67"/>
      <c r="P23" s="67"/>
      <c r="Q23" s="67"/>
      <c r="R23" s="66">
        <f t="shared" si="0"/>
        <v>27</v>
      </c>
      <c r="S23" s="259">
        <f t="shared" si="1"/>
        <v>4.5</v>
      </c>
      <c r="T23" s="261"/>
    </row>
    <row r="24" spans="1:20" ht="39.75" customHeight="1" x14ac:dyDescent="0.25">
      <c r="A24" s="66">
        <v>14</v>
      </c>
      <c r="B24" s="910" t="s">
        <v>422</v>
      </c>
      <c r="C24" s="67">
        <v>3</v>
      </c>
      <c r="D24" s="67">
        <v>3</v>
      </c>
      <c r="E24" s="67">
        <v>2</v>
      </c>
      <c r="F24" s="67">
        <v>3</v>
      </c>
      <c r="G24" s="67">
        <v>2</v>
      </c>
      <c r="H24" s="67">
        <v>3</v>
      </c>
      <c r="I24" s="67"/>
      <c r="J24" s="67"/>
      <c r="K24" s="67"/>
      <c r="L24" s="67"/>
      <c r="M24" s="67"/>
      <c r="N24" s="67"/>
      <c r="O24" s="67"/>
      <c r="P24" s="67"/>
      <c r="Q24" s="67"/>
      <c r="R24" s="66">
        <f t="shared" si="0"/>
        <v>16</v>
      </c>
      <c r="S24" s="259">
        <f t="shared" si="1"/>
        <v>2.6666666666666665</v>
      </c>
      <c r="T24" s="261"/>
    </row>
    <row r="25" spans="1:20" ht="39.75" customHeight="1" x14ac:dyDescent="0.25">
      <c r="A25" s="66">
        <v>15</v>
      </c>
      <c r="B25" s="909" t="s">
        <v>423</v>
      </c>
      <c r="C25" s="67">
        <v>4</v>
      </c>
      <c r="D25" s="67">
        <v>4</v>
      </c>
      <c r="E25" s="67">
        <v>4</v>
      </c>
      <c r="F25" s="67">
        <v>4</v>
      </c>
      <c r="G25" s="67">
        <v>5</v>
      </c>
      <c r="H25" s="67">
        <v>5</v>
      </c>
      <c r="I25" s="67"/>
      <c r="J25" s="67"/>
      <c r="K25" s="67"/>
      <c r="L25" s="67"/>
      <c r="M25" s="67"/>
      <c r="N25" s="67"/>
      <c r="O25" s="67"/>
      <c r="P25" s="67"/>
      <c r="Q25" s="67"/>
      <c r="R25" s="66">
        <f t="shared" si="0"/>
        <v>26</v>
      </c>
      <c r="S25" s="259">
        <f t="shared" si="1"/>
        <v>4.333333333333333</v>
      </c>
      <c r="T25" s="261"/>
    </row>
    <row r="26" spans="1:20" ht="48.75" customHeight="1" thickBot="1" x14ac:dyDescent="0.3">
      <c r="A26" s="66">
        <v>16</v>
      </c>
      <c r="B26" s="909" t="s">
        <v>424</v>
      </c>
      <c r="C26" s="67">
        <v>4</v>
      </c>
      <c r="D26" s="67">
        <v>4</v>
      </c>
      <c r="E26" s="67">
        <v>4</v>
      </c>
      <c r="F26" s="67">
        <v>4</v>
      </c>
      <c r="G26" s="67">
        <v>4</v>
      </c>
      <c r="H26" s="67">
        <v>4</v>
      </c>
      <c r="I26" s="67"/>
      <c r="J26" s="67"/>
      <c r="K26" s="67"/>
      <c r="L26" s="67"/>
      <c r="M26" s="67"/>
      <c r="N26" s="67"/>
      <c r="O26" s="67"/>
      <c r="P26" s="67"/>
      <c r="Q26" s="67"/>
      <c r="R26" s="66">
        <f t="shared" si="0"/>
        <v>24</v>
      </c>
      <c r="S26" s="259">
        <f t="shared" si="1"/>
        <v>4</v>
      </c>
      <c r="T26" s="261"/>
    </row>
    <row r="27" spans="1:20" ht="39.75" customHeight="1" x14ac:dyDescent="0.25">
      <c r="A27" s="66">
        <v>17</v>
      </c>
      <c r="B27" s="906" t="s">
        <v>402</v>
      </c>
      <c r="C27" s="67">
        <v>4</v>
      </c>
      <c r="D27" s="67">
        <v>5</v>
      </c>
      <c r="E27" s="67">
        <v>3</v>
      </c>
      <c r="F27" s="67">
        <v>4</v>
      </c>
      <c r="G27" s="67">
        <v>5</v>
      </c>
      <c r="H27" s="67">
        <v>4</v>
      </c>
      <c r="I27" s="67"/>
      <c r="J27" s="67"/>
      <c r="K27" s="67"/>
      <c r="L27" s="67"/>
      <c r="M27" s="67"/>
      <c r="N27" s="67"/>
      <c r="O27" s="67"/>
      <c r="P27" s="67"/>
      <c r="Q27" s="67"/>
      <c r="R27" s="66">
        <f t="shared" si="0"/>
        <v>25</v>
      </c>
      <c r="S27" s="259">
        <f t="shared" si="1"/>
        <v>4.166666666666667</v>
      </c>
      <c r="T27" s="261"/>
    </row>
    <row r="28" spans="1:20" ht="39.75" customHeight="1" x14ac:dyDescent="0.25">
      <c r="A28" s="66">
        <v>18</v>
      </c>
      <c r="B28" s="907" t="s">
        <v>404</v>
      </c>
      <c r="C28" s="67">
        <v>4</v>
      </c>
      <c r="D28" s="67">
        <v>3</v>
      </c>
      <c r="E28" s="67">
        <v>4</v>
      </c>
      <c r="F28" s="67">
        <v>5</v>
      </c>
      <c r="G28" s="67">
        <v>5</v>
      </c>
      <c r="H28" s="67">
        <v>5</v>
      </c>
      <c r="I28" s="67"/>
      <c r="J28" s="67"/>
      <c r="K28" s="67"/>
      <c r="L28" s="67"/>
      <c r="M28" s="67"/>
      <c r="N28" s="67"/>
      <c r="O28" s="67"/>
      <c r="P28" s="67"/>
      <c r="Q28" s="67"/>
      <c r="R28" s="66">
        <f t="shared" si="0"/>
        <v>26</v>
      </c>
      <c r="S28" s="259">
        <f t="shared" si="1"/>
        <v>4.333333333333333</v>
      </c>
      <c r="T28" s="261"/>
    </row>
    <row r="29" spans="1:20" ht="48" customHeight="1" x14ac:dyDescent="0.25">
      <c r="A29" s="66">
        <v>19</v>
      </c>
      <c r="B29" s="907" t="s">
        <v>406</v>
      </c>
      <c r="C29" s="67">
        <v>5</v>
      </c>
      <c r="D29" s="67">
        <v>5</v>
      </c>
      <c r="E29" s="67">
        <v>5</v>
      </c>
      <c r="F29" s="67">
        <v>3</v>
      </c>
      <c r="G29" s="67">
        <v>4</v>
      </c>
      <c r="H29" s="67">
        <v>5</v>
      </c>
      <c r="I29" s="67"/>
      <c r="J29" s="67"/>
      <c r="K29" s="67"/>
      <c r="L29" s="67"/>
      <c r="M29" s="67"/>
      <c r="N29" s="67"/>
      <c r="O29" s="67"/>
      <c r="P29" s="67"/>
      <c r="Q29" s="67"/>
      <c r="R29" s="66">
        <f t="shared" si="0"/>
        <v>27</v>
      </c>
      <c r="S29" s="259">
        <f t="shared" si="1"/>
        <v>4.5</v>
      </c>
      <c r="T29" s="261"/>
    </row>
    <row r="30" spans="1:20" ht="39.75" customHeight="1" x14ac:dyDescent="0.25">
      <c r="A30" s="66">
        <v>20</v>
      </c>
      <c r="B30" s="265" t="s">
        <v>407</v>
      </c>
      <c r="C30" s="67">
        <v>3</v>
      </c>
      <c r="D30" s="67">
        <v>3</v>
      </c>
      <c r="E30" s="67">
        <v>3</v>
      </c>
      <c r="F30" s="67">
        <v>3</v>
      </c>
      <c r="G30" s="67">
        <v>4</v>
      </c>
      <c r="H30" s="67">
        <v>4</v>
      </c>
      <c r="I30" s="67"/>
      <c r="J30" s="67"/>
      <c r="K30" s="67"/>
      <c r="L30" s="67"/>
      <c r="M30" s="67"/>
      <c r="N30" s="67"/>
      <c r="O30" s="67"/>
      <c r="P30" s="67"/>
      <c r="Q30" s="67"/>
      <c r="R30" s="66">
        <f t="shared" si="0"/>
        <v>20</v>
      </c>
      <c r="S30" s="259">
        <f t="shared" si="1"/>
        <v>3.3333333333333335</v>
      </c>
      <c r="T30" s="261"/>
    </row>
    <row r="31" spans="1:20" ht="49.5" customHeight="1" x14ac:dyDescent="0.25">
      <c r="A31" s="66">
        <v>21</v>
      </c>
      <c r="B31" s="265" t="s">
        <v>409</v>
      </c>
      <c r="C31" s="67">
        <v>3</v>
      </c>
      <c r="D31" s="67">
        <v>3</v>
      </c>
      <c r="E31" s="67">
        <v>3</v>
      </c>
      <c r="F31" s="67">
        <v>2</v>
      </c>
      <c r="G31" s="67">
        <v>3</v>
      </c>
      <c r="H31" s="67">
        <v>3</v>
      </c>
      <c r="I31" s="67"/>
      <c r="J31" s="67"/>
      <c r="K31" s="67"/>
      <c r="L31" s="67"/>
      <c r="M31" s="67"/>
      <c r="N31" s="67"/>
      <c r="O31" s="67"/>
      <c r="P31" s="67"/>
      <c r="Q31" s="67"/>
      <c r="R31" s="66">
        <f t="shared" si="0"/>
        <v>17</v>
      </c>
      <c r="S31" s="259">
        <f t="shared" si="1"/>
        <v>2.8333333333333335</v>
      </c>
      <c r="T31" s="261"/>
    </row>
    <row r="32" spans="1:20" ht="42" customHeight="1" x14ac:dyDescent="0.25">
      <c r="A32" s="66">
        <v>22</v>
      </c>
      <c r="B32" s="265" t="s">
        <v>411</v>
      </c>
      <c r="C32" s="67">
        <v>2</v>
      </c>
      <c r="D32" s="67">
        <v>3</v>
      </c>
      <c r="E32" s="67">
        <v>3</v>
      </c>
      <c r="F32" s="67">
        <v>2</v>
      </c>
      <c r="G32" s="67">
        <v>3</v>
      </c>
      <c r="H32" s="67">
        <v>3</v>
      </c>
      <c r="I32" s="67"/>
      <c r="J32" s="67"/>
      <c r="K32" s="67"/>
      <c r="L32" s="67"/>
      <c r="M32" s="67"/>
      <c r="N32" s="67"/>
      <c r="O32" s="67"/>
      <c r="P32" s="67"/>
      <c r="Q32" s="67"/>
      <c r="R32" s="66">
        <f t="shared" si="0"/>
        <v>16</v>
      </c>
      <c r="S32" s="259">
        <f t="shared" si="1"/>
        <v>2.6666666666666665</v>
      </c>
      <c r="T32" s="261"/>
    </row>
    <row r="33" spans="1:20" ht="48" customHeight="1" x14ac:dyDescent="0.25">
      <c r="A33" s="66">
        <v>23</v>
      </c>
      <c r="B33" s="265" t="s">
        <v>413</v>
      </c>
      <c r="C33" s="67">
        <v>1</v>
      </c>
      <c r="D33" s="67">
        <v>1</v>
      </c>
      <c r="E33" s="67">
        <v>2</v>
      </c>
      <c r="F33" s="67">
        <v>2</v>
      </c>
      <c r="G33" s="67">
        <v>2</v>
      </c>
      <c r="H33" s="67">
        <v>3</v>
      </c>
      <c r="I33" s="67"/>
      <c r="J33" s="67"/>
      <c r="K33" s="67"/>
      <c r="L33" s="67"/>
      <c r="M33" s="67"/>
      <c r="N33" s="67"/>
      <c r="O33" s="67"/>
      <c r="P33" s="67"/>
      <c r="Q33" s="67"/>
      <c r="R33" s="66">
        <f t="shared" si="0"/>
        <v>11</v>
      </c>
      <c r="S33" s="259">
        <f t="shared" si="1"/>
        <v>1.8333333333333333</v>
      </c>
      <c r="T33" s="261"/>
    </row>
    <row r="34" spans="1:20" ht="46.5" customHeight="1" x14ac:dyDescent="0.25">
      <c r="A34" s="66">
        <v>24</v>
      </c>
      <c r="B34" s="265" t="s">
        <v>415</v>
      </c>
      <c r="C34" s="67">
        <v>1</v>
      </c>
      <c r="D34" s="67">
        <v>3</v>
      </c>
      <c r="E34" s="67">
        <v>3</v>
      </c>
      <c r="F34" s="67">
        <v>3</v>
      </c>
      <c r="G34" s="67">
        <v>4</v>
      </c>
      <c r="H34" s="67">
        <v>4</v>
      </c>
      <c r="I34" s="67"/>
      <c r="J34" s="67"/>
      <c r="K34" s="67"/>
      <c r="L34" s="67"/>
      <c r="M34" s="67"/>
      <c r="N34" s="67"/>
      <c r="O34" s="67"/>
      <c r="P34" s="67"/>
      <c r="Q34" s="67"/>
      <c r="R34" s="66">
        <f t="shared" si="0"/>
        <v>18</v>
      </c>
      <c r="S34" s="259">
        <f t="shared" si="1"/>
        <v>3</v>
      </c>
      <c r="T34" s="261"/>
    </row>
    <row r="35" spans="1:20" ht="44.25" customHeight="1" x14ac:dyDescent="0.25">
      <c r="A35" s="66">
        <v>25</v>
      </c>
      <c r="B35" s="103"/>
      <c r="C35" s="67"/>
      <c r="D35" s="67"/>
      <c r="E35" s="67"/>
      <c r="F35" s="67"/>
      <c r="G35" s="67"/>
      <c r="H35" s="67"/>
      <c r="I35" s="67"/>
      <c r="J35" s="67"/>
      <c r="K35" s="67"/>
      <c r="L35" s="67"/>
      <c r="M35" s="67"/>
      <c r="N35" s="67"/>
      <c r="O35" s="67"/>
      <c r="P35" s="67"/>
      <c r="Q35" s="67"/>
      <c r="R35" s="66">
        <f t="shared" si="0"/>
        <v>0</v>
      </c>
      <c r="S35" s="259">
        <f t="shared" si="1"/>
        <v>0</v>
      </c>
      <c r="T35" s="261"/>
    </row>
    <row r="36" spans="1:20" ht="42.75" customHeight="1" x14ac:dyDescent="0.25">
      <c r="A36" s="66">
        <v>26</v>
      </c>
      <c r="B36" s="103"/>
      <c r="C36" s="67"/>
      <c r="D36" s="67"/>
      <c r="E36" s="67"/>
      <c r="F36" s="67"/>
      <c r="G36" s="67"/>
      <c r="H36" s="67"/>
      <c r="I36" s="67"/>
      <c r="J36" s="67"/>
      <c r="K36" s="67"/>
      <c r="L36" s="67"/>
      <c r="M36" s="67"/>
      <c r="N36" s="67"/>
      <c r="O36" s="67"/>
      <c r="P36" s="67"/>
      <c r="Q36" s="67"/>
      <c r="R36" s="66">
        <f t="shared" si="0"/>
        <v>0</v>
      </c>
      <c r="S36" s="259">
        <f t="shared" si="1"/>
        <v>0</v>
      </c>
      <c r="T36" s="261"/>
    </row>
    <row r="37" spans="1:20" ht="42" customHeight="1" x14ac:dyDescent="0.25">
      <c r="A37" s="66">
        <v>27</v>
      </c>
      <c r="B37" s="103"/>
      <c r="C37" s="67"/>
      <c r="D37" s="67"/>
      <c r="E37" s="67"/>
      <c r="F37" s="67"/>
      <c r="G37" s="67"/>
      <c r="H37" s="67"/>
      <c r="I37" s="67"/>
      <c r="J37" s="67"/>
      <c r="K37" s="67"/>
      <c r="L37" s="67"/>
      <c r="M37" s="67"/>
      <c r="N37" s="67"/>
      <c r="O37" s="67"/>
      <c r="P37" s="67"/>
      <c r="Q37" s="67"/>
      <c r="R37" s="66">
        <f t="shared" si="0"/>
        <v>0</v>
      </c>
      <c r="S37" s="259">
        <f t="shared" si="1"/>
        <v>0</v>
      </c>
      <c r="T37" s="261"/>
    </row>
    <row r="38" spans="1:20" ht="42.75" customHeight="1" x14ac:dyDescent="0.25">
      <c r="A38" s="66">
        <v>28</v>
      </c>
      <c r="B38" s="103"/>
      <c r="C38" s="67"/>
      <c r="D38" s="67"/>
      <c r="E38" s="67"/>
      <c r="F38" s="67"/>
      <c r="G38" s="67"/>
      <c r="H38" s="67"/>
      <c r="I38" s="67"/>
      <c r="J38" s="67"/>
      <c r="K38" s="67"/>
      <c r="L38" s="67"/>
      <c r="M38" s="67"/>
      <c r="N38" s="67"/>
      <c r="O38" s="67"/>
      <c r="P38" s="67"/>
      <c r="Q38" s="67"/>
      <c r="R38" s="66">
        <f t="shared" si="0"/>
        <v>0</v>
      </c>
      <c r="S38" s="259">
        <f t="shared" si="1"/>
        <v>0</v>
      </c>
      <c r="T38" s="261"/>
    </row>
    <row r="39" spans="1:20" ht="47.25" customHeight="1" x14ac:dyDescent="0.25">
      <c r="A39" s="66">
        <v>29</v>
      </c>
      <c r="B39" s="103"/>
      <c r="C39" s="67"/>
      <c r="D39" s="67"/>
      <c r="E39" s="67"/>
      <c r="F39" s="67"/>
      <c r="G39" s="67"/>
      <c r="H39" s="67"/>
      <c r="I39" s="67"/>
      <c r="J39" s="67"/>
      <c r="K39" s="67"/>
      <c r="L39" s="67"/>
      <c r="M39" s="67"/>
      <c r="N39" s="67"/>
      <c r="O39" s="67"/>
      <c r="P39" s="67"/>
      <c r="Q39" s="67"/>
      <c r="R39" s="66">
        <f t="shared" si="0"/>
        <v>0</v>
      </c>
      <c r="S39" s="259">
        <f t="shared" si="1"/>
        <v>0</v>
      </c>
      <c r="T39" s="261"/>
    </row>
    <row r="40" spans="1:20" ht="50.25" customHeight="1" thickBot="1" x14ac:dyDescent="0.3">
      <c r="A40" s="276">
        <v>30</v>
      </c>
      <c r="B40" s="277"/>
      <c r="C40" s="278"/>
      <c r="D40" s="278"/>
      <c r="E40" s="278"/>
      <c r="F40" s="278"/>
      <c r="G40" s="278"/>
      <c r="H40" s="278"/>
      <c r="I40" s="278"/>
      <c r="J40" s="278"/>
      <c r="K40" s="278"/>
      <c r="L40" s="278"/>
      <c r="M40" s="278"/>
      <c r="N40" s="278"/>
      <c r="O40" s="278"/>
      <c r="P40" s="278"/>
      <c r="Q40" s="278"/>
      <c r="R40" s="66">
        <f t="shared" si="0"/>
        <v>0</v>
      </c>
      <c r="S40" s="259">
        <f t="shared" si="1"/>
        <v>0</v>
      </c>
      <c r="T40" s="262"/>
    </row>
    <row r="41" spans="1:20" ht="24" customHeight="1" x14ac:dyDescent="0.25">
      <c r="A41" s="400" t="s">
        <v>370</v>
      </c>
      <c r="B41" s="401"/>
      <c r="C41" s="401"/>
      <c r="D41" s="401"/>
      <c r="E41" s="401"/>
      <c r="F41" s="401"/>
      <c r="G41" s="401"/>
      <c r="H41" s="401"/>
      <c r="I41" s="401"/>
      <c r="J41" s="401"/>
      <c r="K41" s="401"/>
      <c r="L41" s="401"/>
      <c r="M41" s="401"/>
      <c r="N41" s="401"/>
      <c r="O41" s="401"/>
      <c r="P41" s="401"/>
      <c r="Q41" s="401"/>
      <c r="R41" s="402"/>
      <c r="S41" s="279">
        <f>SUM(S11:S40)</f>
        <v>89.333333333333314</v>
      </c>
    </row>
    <row r="42" spans="1:20" ht="28.5" customHeight="1" thickBot="1" x14ac:dyDescent="0.3">
      <c r="A42" s="392" t="s">
        <v>59</v>
      </c>
      <c r="B42" s="393"/>
      <c r="C42" s="393"/>
      <c r="D42" s="393"/>
      <c r="E42" s="393"/>
      <c r="F42" s="393"/>
      <c r="G42" s="393"/>
      <c r="H42" s="393"/>
      <c r="I42" s="393"/>
      <c r="J42" s="393"/>
      <c r="K42" s="393"/>
      <c r="L42" s="393"/>
      <c r="M42" s="393"/>
      <c r="N42" s="393"/>
      <c r="O42" s="393"/>
      <c r="P42" s="393"/>
      <c r="Q42" s="393"/>
      <c r="R42" s="393"/>
      <c r="S42" s="280">
        <f>S41/A40</f>
        <v>2.977777777777777</v>
      </c>
    </row>
  </sheetData>
  <sheetProtection selectLockedCells="1"/>
  <mergeCells count="13">
    <mergeCell ref="A42:R42"/>
    <mergeCell ref="A9:T9"/>
    <mergeCell ref="T1:W1"/>
    <mergeCell ref="T2:W2"/>
    <mergeCell ref="T3:W3"/>
    <mergeCell ref="T4:W4"/>
    <mergeCell ref="A41:R41"/>
    <mergeCell ref="A1:A4"/>
    <mergeCell ref="A7:T7"/>
    <mergeCell ref="A6:T6"/>
    <mergeCell ref="B3:S4"/>
    <mergeCell ref="B1:S2"/>
    <mergeCell ref="A5:T5"/>
  </mergeCells>
  <conditionalFormatting sqref="Z14">
    <cfRule type="dataBar" priority="5">
      <dataBar>
        <cfvo type="min"/>
        <cfvo type="max"/>
        <color rgb="FFFFB628"/>
      </dataBar>
      <extLst>
        <ext xmlns:x14="http://schemas.microsoft.com/office/spreadsheetml/2009/9/main" uri="{B025F937-C7B1-47D3-B67F-A62EFF666E3E}">
          <x14:id>{C419E8BE-C04E-412B-9A2D-5C3B273E3FBF}</x14:id>
        </ext>
      </extLst>
    </cfRule>
  </conditionalFormatting>
  <dataValidations count="1">
    <dataValidation type="whole" showErrorMessage="1" error="DATO INVÁLIDO_x000a_Tenga en cuenta que la escala de calificación va de 1 a 5" sqref="C11:Q40" xr:uid="{00000000-0002-0000-04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8" r:id="rId4" name="CheckBox4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8" r:id="rId4" name="CheckBox46"/>
      </mc:Fallback>
    </mc:AlternateContent>
    <mc:AlternateContent xmlns:mc="http://schemas.openxmlformats.org/markup-compatibility/2006">
      <mc:Choice Requires="x14">
        <control shapeId="3117" r:id="rId6" name="CheckBox45">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7" r:id="rId6" name="CheckBox45"/>
      </mc:Fallback>
    </mc:AlternateContent>
    <mc:AlternateContent xmlns:mc="http://schemas.openxmlformats.org/markup-compatibility/2006">
      <mc:Choice Requires="x14">
        <control shapeId="3116" r:id="rId7" name="CheckBox44">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6" r:id="rId7" name="CheckBox44"/>
      </mc:Fallback>
    </mc:AlternateContent>
    <mc:AlternateContent xmlns:mc="http://schemas.openxmlformats.org/markup-compatibility/2006">
      <mc:Choice Requires="x14">
        <control shapeId="3115" r:id="rId8" name="CheckBox43">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5" r:id="rId8" name="CheckBox43"/>
      </mc:Fallback>
    </mc:AlternateContent>
    <mc:AlternateContent xmlns:mc="http://schemas.openxmlformats.org/markup-compatibility/2006">
      <mc:Choice Requires="x14">
        <control shapeId="3114" r:id="rId9" name="CheckBox42">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4" r:id="rId9" name="CheckBox42"/>
      </mc:Fallback>
    </mc:AlternateContent>
    <mc:AlternateContent xmlns:mc="http://schemas.openxmlformats.org/markup-compatibility/2006">
      <mc:Choice Requires="x14">
        <control shapeId="3113" r:id="rId10" name="CheckBox41">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3" r:id="rId10" name="CheckBox41"/>
      </mc:Fallback>
    </mc:AlternateContent>
    <mc:AlternateContent xmlns:mc="http://schemas.openxmlformats.org/markup-compatibility/2006">
      <mc:Choice Requires="x14">
        <control shapeId="3112" r:id="rId11" name="CheckBox40">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2" r:id="rId11" name="CheckBox40"/>
      </mc:Fallback>
    </mc:AlternateContent>
    <mc:AlternateContent xmlns:mc="http://schemas.openxmlformats.org/markup-compatibility/2006">
      <mc:Choice Requires="x14">
        <control shapeId="3111" r:id="rId12" name="CheckBox39">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1" r:id="rId12" name="CheckBox39"/>
      </mc:Fallback>
    </mc:AlternateContent>
    <mc:AlternateContent xmlns:mc="http://schemas.openxmlformats.org/markup-compatibility/2006">
      <mc:Choice Requires="x14">
        <control shapeId="3110" r:id="rId13" name="CheckBox38">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10" r:id="rId13" name="CheckBox38"/>
      </mc:Fallback>
    </mc:AlternateContent>
    <mc:AlternateContent xmlns:mc="http://schemas.openxmlformats.org/markup-compatibility/2006">
      <mc:Choice Requires="x14">
        <control shapeId="3108" r:id="rId14" name="CheckBox36">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8" r:id="rId14" name="CheckBox36"/>
      </mc:Fallback>
    </mc:AlternateContent>
    <mc:AlternateContent xmlns:mc="http://schemas.openxmlformats.org/markup-compatibility/2006">
      <mc:Choice Requires="x14">
        <control shapeId="3107" r:id="rId15" name="CheckBox35">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7" r:id="rId15" name="CheckBox35"/>
      </mc:Fallback>
    </mc:AlternateContent>
    <mc:AlternateContent xmlns:mc="http://schemas.openxmlformats.org/markup-compatibility/2006">
      <mc:Choice Requires="x14">
        <control shapeId="3106" r:id="rId16" name="CheckBox34">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6" r:id="rId16" name="CheckBox34"/>
      </mc:Fallback>
    </mc:AlternateContent>
    <mc:AlternateContent xmlns:mc="http://schemas.openxmlformats.org/markup-compatibility/2006">
      <mc:Choice Requires="x14">
        <control shapeId="3105" r:id="rId17" name="CheckBox33">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5" r:id="rId17" name="CheckBox33"/>
      </mc:Fallback>
    </mc:AlternateContent>
    <mc:AlternateContent xmlns:mc="http://schemas.openxmlformats.org/markup-compatibility/2006">
      <mc:Choice Requires="x14">
        <control shapeId="3104" r:id="rId18" name="CheckBox32">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4" r:id="rId18" name="CheckBox32"/>
      </mc:Fallback>
    </mc:AlternateContent>
    <mc:AlternateContent xmlns:mc="http://schemas.openxmlformats.org/markup-compatibility/2006">
      <mc:Choice Requires="x14">
        <control shapeId="3103" r:id="rId19" name="CheckBox31">
          <controlPr defaultSize="0" autoLine="0" r:id="rId5">
            <anchor moveWithCells="1">
              <from>
                <xdr:col>19</xdr:col>
                <xdr:colOff>619125</xdr:colOff>
                <xdr:row>40</xdr:row>
                <xdr:rowOff>0</xdr:rowOff>
              </from>
              <to>
                <xdr:col>19</xdr:col>
                <xdr:colOff>904875</xdr:colOff>
                <xdr:row>40</xdr:row>
                <xdr:rowOff>257175</xdr:rowOff>
              </to>
            </anchor>
          </controlPr>
        </control>
      </mc:Choice>
      <mc:Fallback>
        <control shapeId="3103" r:id="rId19" name="CheckBox31"/>
      </mc:Fallback>
    </mc:AlternateContent>
    <mc:AlternateContent xmlns:mc="http://schemas.openxmlformats.org/markup-compatibility/2006">
      <mc:Choice Requires="x14">
        <control shapeId="3102" r:id="rId20" name="CheckBox30">
          <controlPr defaultSize="0" autoLine="0" r:id="rId5">
            <anchor moveWithCells="1">
              <from>
                <xdr:col>19</xdr:col>
                <xdr:colOff>619125</xdr:colOff>
                <xdr:row>39</xdr:row>
                <xdr:rowOff>161925</xdr:rowOff>
              </from>
              <to>
                <xdr:col>19</xdr:col>
                <xdr:colOff>904875</xdr:colOff>
                <xdr:row>39</xdr:row>
                <xdr:rowOff>419100</xdr:rowOff>
              </to>
            </anchor>
          </controlPr>
        </control>
      </mc:Choice>
      <mc:Fallback>
        <control shapeId="3102" r:id="rId20" name="CheckBox30"/>
      </mc:Fallback>
    </mc:AlternateContent>
    <mc:AlternateContent xmlns:mc="http://schemas.openxmlformats.org/markup-compatibility/2006">
      <mc:Choice Requires="x14">
        <control shapeId="3101" r:id="rId21" name="CheckBox29">
          <controlPr defaultSize="0" autoLine="0" r:id="rId5">
            <anchor moveWithCells="1">
              <from>
                <xdr:col>19</xdr:col>
                <xdr:colOff>619125</xdr:colOff>
                <xdr:row>38</xdr:row>
                <xdr:rowOff>161925</xdr:rowOff>
              </from>
              <to>
                <xdr:col>19</xdr:col>
                <xdr:colOff>904875</xdr:colOff>
                <xdr:row>38</xdr:row>
                <xdr:rowOff>419100</xdr:rowOff>
              </to>
            </anchor>
          </controlPr>
        </control>
      </mc:Choice>
      <mc:Fallback>
        <control shapeId="3101" r:id="rId21" name="CheckBox29"/>
      </mc:Fallback>
    </mc:AlternateContent>
    <mc:AlternateContent xmlns:mc="http://schemas.openxmlformats.org/markup-compatibility/2006">
      <mc:Choice Requires="x14">
        <control shapeId="3100" r:id="rId22" name="CheckBox28">
          <controlPr defaultSize="0" autoLine="0" r:id="rId5">
            <anchor moveWithCells="1">
              <from>
                <xdr:col>19</xdr:col>
                <xdr:colOff>619125</xdr:colOff>
                <xdr:row>37</xdr:row>
                <xdr:rowOff>161925</xdr:rowOff>
              </from>
              <to>
                <xdr:col>19</xdr:col>
                <xdr:colOff>904875</xdr:colOff>
                <xdr:row>37</xdr:row>
                <xdr:rowOff>419100</xdr:rowOff>
              </to>
            </anchor>
          </controlPr>
        </control>
      </mc:Choice>
      <mc:Fallback>
        <control shapeId="3100" r:id="rId22" name="CheckBox28"/>
      </mc:Fallback>
    </mc:AlternateContent>
    <mc:AlternateContent xmlns:mc="http://schemas.openxmlformats.org/markup-compatibility/2006">
      <mc:Choice Requires="x14">
        <control shapeId="3099" r:id="rId23" name="CheckBox27">
          <controlPr defaultSize="0" autoLine="0" r:id="rId5">
            <anchor moveWithCells="1">
              <from>
                <xdr:col>19</xdr:col>
                <xdr:colOff>619125</xdr:colOff>
                <xdr:row>36</xdr:row>
                <xdr:rowOff>161925</xdr:rowOff>
              </from>
              <to>
                <xdr:col>19</xdr:col>
                <xdr:colOff>904875</xdr:colOff>
                <xdr:row>36</xdr:row>
                <xdr:rowOff>419100</xdr:rowOff>
              </to>
            </anchor>
          </controlPr>
        </control>
      </mc:Choice>
      <mc:Fallback>
        <control shapeId="3099" r:id="rId23" name="CheckBox27"/>
      </mc:Fallback>
    </mc:AlternateContent>
    <mc:AlternateContent xmlns:mc="http://schemas.openxmlformats.org/markup-compatibility/2006">
      <mc:Choice Requires="x14">
        <control shapeId="3098" r:id="rId24" name="CheckBox26">
          <controlPr defaultSize="0" autoLine="0" r:id="rId5">
            <anchor moveWithCells="1">
              <from>
                <xdr:col>19</xdr:col>
                <xdr:colOff>619125</xdr:colOff>
                <xdr:row>35</xdr:row>
                <xdr:rowOff>161925</xdr:rowOff>
              </from>
              <to>
                <xdr:col>19</xdr:col>
                <xdr:colOff>904875</xdr:colOff>
                <xdr:row>35</xdr:row>
                <xdr:rowOff>419100</xdr:rowOff>
              </to>
            </anchor>
          </controlPr>
        </control>
      </mc:Choice>
      <mc:Fallback>
        <control shapeId="3098" r:id="rId24" name="CheckBox26"/>
      </mc:Fallback>
    </mc:AlternateContent>
    <mc:AlternateContent xmlns:mc="http://schemas.openxmlformats.org/markup-compatibility/2006">
      <mc:Choice Requires="x14">
        <control shapeId="3097" r:id="rId25" name="CheckBox25">
          <controlPr defaultSize="0" autoLine="0" r:id="rId5">
            <anchor moveWithCells="1">
              <from>
                <xdr:col>19</xdr:col>
                <xdr:colOff>619125</xdr:colOff>
                <xdr:row>34</xdr:row>
                <xdr:rowOff>161925</xdr:rowOff>
              </from>
              <to>
                <xdr:col>19</xdr:col>
                <xdr:colOff>904875</xdr:colOff>
                <xdr:row>34</xdr:row>
                <xdr:rowOff>419100</xdr:rowOff>
              </to>
            </anchor>
          </controlPr>
        </control>
      </mc:Choice>
      <mc:Fallback>
        <control shapeId="3097" r:id="rId25" name="CheckBox25"/>
      </mc:Fallback>
    </mc:AlternateContent>
    <mc:AlternateContent xmlns:mc="http://schemas.openxmlformats.org/markup-compatibility/2006">
      <mc:Choice Requires="x14">
        <control shapeId="3096" r:id="rId26" name="CheckBox24">
          <controlPr defaultSize="0" autoLine="0" r:id="rId27">
            <anchor moveWithCells="1">
              <from>
                <xdr:col>19</xdr:col>
                <xdr:colOff>619125</xdr:colOff>
                <xdr:row>33</xdr:row>
                <xdr:rowOff>161925</xdr:rowOff>
              </from>
              <to>
                <xdr:col>19</xdr:col>
                <xdr:colOff>904875</xdr:colOff>
                <xdr:row>33</xdr:row>
                <xdr:rowOff>419100</xdr:rowOff>
              </to>
            </anchor>
          </controlPr>
        </control>
      </mc:Choice>
      <mc:Fallback>
        <control shapeId="3096" r:id="rId26" name="CheckBox24"/>
      </mc:Fallback>
    </mc:AlternateContent>
    <mc:AlternateContent xmlns:mc="http://schemas.openxmlformats.org/markup-compatibility/2006">
      <mc:Choice Requires="x14">
        <control shapeId="3095" r:id="rId28" name="CheckBox23">
          <controlPr defaultSize="0" autoLine="0" r:id="rId5">
            <anchor moveWithCells="1">
              <from>
                <xdr:col>19</xdr:col>
                <xdr:colOff>619125</xdr:colOff>
                <xdr:row>32</xdr:row>
                <xdr:rowOff>161925</xdr:rowOff>
              </from>
              <to>
                <xdr:col>19</xdr:col>
                <xdr:colOff>904875</xdr:colOff>
                <xdr:row>32</xdr:row>
                <xdr:rowOff>419100</xdr:rowOff>
              </to>
            </anchor>
          </controlPr>
        </control>
      </mc:Choice>
      <mc:Fallback>
        <control shapeId="3095" r:id="rId28" name="CheckBox23"/>
      </mc:Fallback>
    </mc:AlternateContent>
    <mc:AlternateContent xmlns:mc="http://schemas.openxmlformats.org/markup-compatibility/2006">
      <mc:Choice Requires="x14">
        <control shapeId="3094" r:id="rId29" name="CheckBox22">
          <controlPr defaultSize="0" autoLine="0" r:id="rId5">
            <anchor moveWithCells="1">
              <from>
                <xdr:col>19</xdr:col>
                <xdr:colOff>619125</xdr:colOff>
                <xdr:row>31</xdr:row>
                <xdr:rowOff>161925</xdr:rowOff>
              </from>
              <to>
                <xdr:col>19</xdr:col>
                <xdr:colOff>904875</xdr:colOff>
                <xdr:row>31</xdr:row>
                <xdr:rowOff>419100</xdr:rowOff>
              </to>
            </anchor>
          </controlPr>
        </control>
      </mc:Choice>
      <mc:Fallback>
        <control shapeId="3094" r:id="rId29" name="CheckBox22"/>
      </mc:Fallback>
    </mc:AlternateContent>
    <mc:AlternateContent xmlns:mc="http://schemas.openxmlformats.org/markup-compatibility/2006">
      <mc:Choice Requires="x14">
        <control shapeId="3093" r:id="rId30" name="CheckBox21">
          <controlPr defaultSize="0" autoLine="0" r:id="rId5">
            <anchor moveWithCells="1">
              <from>
                <xdr:col>19</xdr:col>
                <xdr:colOff>619125</xdr:colOff>
                <xdr:row>30</xdr:row>
                <xdr:rowOff>161925</xdr:rowOff>
              </from>
              <to>
                <xdr:col>19</xdr:col>
                <xdr:colOff>904875</xdr:colOff>
                <xdr:row>30</xdr:row>
                <xdr:rowOff>419100</xdr:rowOff>
              </to>
            </anchor>
          </controlPr>
        </control>
      </mc:Choice>
      <mc:Fallback>
        <control shapeId="3093" r:id="rId30" name="CheckBox21"/>
      </mc:Fallback>
    </mc:AlternateContent>
    <mc:AlternateContent xmlns:mc="http://schemas.openxmlformats.org/markup-compatibility/2006">
      <mc:Choice Requires="x14">
        <control shapeId="3092" r:id="rId31" name="CheckBox20">
          <controlPr defaultSize="0" autoLine="0" r:id="rId27">
            <anchor moveWithCells="1">
              <from>
                <xdr:col>19</xdr:col>
                <xdr:colOff>619125</xdr:colOff>
                <xdr:row>29</xdr:row>
                <xdr:rowOff>161925</xdr:rowOff>
              </from>
              <to>
                <xdr:col>19</xdr:col>
                <xdr:colOff>904875</xdr:colOff>
                <xdr:row>29</xdr:row>
                <xdr:rowOff>419100</xdr:rowOff>
              </to>
            </anchor>
          </controlPr>
        </control>
      </mc:Choice>
      <mc:Fallback>
        <control shapeId="3092" r:id="rId31" name="CheckBox20"/>
      </mc:Fallback>
    </mc:AlternateContent>
    <mc:AlternateContent xmlns:mc="http://schemas.openxmlformats.org/markup-compatibility/2006">
      <mc:Choice Requires="x14">
        <control shapeId="3091" r:id="rId32" name="CheckBox19">
          <controlPr defaultSize="0" autoLine="0" r:id="rId27">
            <anchor moveWithCells="1">
              <from>
                <xdr:col>19</xdr:col>
                <xdr:colOff>619125</xdr:colOff>
                <xdr:row>28</xdr:row>
                <xdr:rowOff>161925</xdr:rowOff>
              </from>
              <to>
                <xdr:col>19</xdr:col>
                <xdr:colOff>904875</xdr:colOff>
                <xdr:row>28</xdr:row>
                <xdr:rowOff>419100</xdr:rowOff>
              </to>
            </anchor>
          </controlPr>
        </control>
      </mc:Choice>
      <mc:Fallback>
        <control shapeId="3091" r:id="rId32" name="CheckBox19"/>
      </mc:Fallback>
    </mc:AlternateContent>
    <mc:AlternateContent xmlns:mc="http://schemas.openxmlformats.org/markup-compatibility/2006">
      <mc:Choice Requires="x14">
        <control shapeId="3090" r:id="rId33" name="CheckBox18">
          <controlPr defaultSize="0" autoLine="0" r:id="rId27">
            <anchor moveWithCells="1">
              <from>
                <xdr:col>19</xdr:col>
                <xdr:colOff>619125</xdr:colOff>
                <xdr:row>27</xdr:row>
                <xdr:rowOff>161925</xdr:rowOff>
              </from>
              <to>
                <xdr:col>19</xdr:col>
                <xdr:colOff>904875</xdr:colOff>
                <xdr:row>27</xdr:row>
                <xdr:rowOff>419100</xdr:rowOff>
              </to>
            </anchor>
          </controlPr>
        </control>
      </mc:Choice>
      <mc:Fallback>
        <control shapeId="3090" r:id="rId33" name="CheckBox18"/>
      </mc:Fallback>
    </mc:AlternateContent>
    <mc:AlternateContent xmlns:mc="http://schemas.openxmlformats.org/markup-compatibility/2006">
      <mc:Choice Requires="x14">
        <control shapeId="3089" r:id="rId34" name="CheckBox17">
          <controlPr defaultSize="0" autoLine="0" r:id="rId27">
            <anchor moveWithCells="1">
              <from>
                <xdr:col>19</xdr:col>
                <xdr:colOff>619125</xdr:colOff>
                <xdr:row>26</xdr:row>
                <xdr:rowOff>161925</xdr:rowOff>
              </from>
              <to>
                <xdr:col>19</xdr:col>
                <xdr:colOff>904875</xdr:colOff>
                <xdr:row>26</xdr:row>
                <xdr:rowOff>419100</xdr:rowOff>
              </to>
            </anchor>
          </controlPr>
        </control>
      </mc:Choice>
      <mc:Fallback>
        <control shapeId="3089" r:id="rId34" name="CheckBox17"/>
      </mc:Fallback>
    </mc:AlternateContent>
    <mc:AlternateContent xmlns:mc="http://schemas.openxmlformats.org/markup-compatibility/2006">
      <mc:Choice Requires="x14">
        <control shapeId="3088" r:id="rId35" name="CheckBox16">
          <controlPr defaultSize="0" autoLine="0" r:id="rId27">
            <anchor moveWithCells="1">
              <from>
                <xdr:col>19</xdr:col>
                <xdr:colOff>619125</xdr:colOff>
                <xdr:row>25</xdr:row>
                <xdr:rowOff>161925</xdr:rowOff>
              </from>
              <to>
                <xdr:col>19</xdr:col>
                <xdr:colOff>904875</xdr:colOff>
                <xdr:row>25</xdr:row>
                <xdr:rowOff>419100</xdr:rowOff>
              </to>
            </anchor>
          </controlPr>
        </control>
      </mc:Choice>
      <mc:Fallback>
        <control shapeId="3088" r:id="rId35" name="CheckBox16"/>
      </mc:Fallback>
    </mc:AlternateContent>
    <mc:AlternateContent xmlns:mc="http://schemas.openxmlformats.org/markup-compatibility/2006">
      <mc:Choice Requires="x14">
        <control shapeId="3087" r:id="rId36" name="CheckBox15">
          <controlPr defaultSize="0" autoLine="0" r:id="rId27">
            <anchor moveWithCells="1">
              <from>
                <xdr:col>19</xdr:col>
                <xdr:colOff>619125</xdr:colOff>
                <xdr:row>24</xdr:row>
                <xdr:rowOff>161925</xdr:rowOff>
              </from>
              <to>
                <xdr:col>19</xdr:col>
                <xdr:colOff>904875</xdr:colOff>
                <xdr:row>24</xdr:row>
                <xdr:rowOff>419100</xdr:rowOff>
              </to>
            </anchor>
          </controlPr>
        </control>
      </mc:Choice>
      <mc:Fallback>
        <control shapeId="3087" r:id="rId36" name="CheckBox15"/>
      </mc:Fallback>
    </mc:AlternateContent>
    <mc:AlternateContent xmlns:mc="http://schemas.openxmlformats.org/markup-compatibility/2006">
      <mc:Choice Requires="x14">
        <control shapeId="3086" r:id="rId37" name="CheckBox14">
          <controlPr defaultSize="0" autoLine="0" r:id="rId5">
            <anchor moveWithCells="1">
              <from>
                <xdr:col>19</xdr:col>
                <xdr:colOff>619125</xdr:colOff>
                <xdr:row>23</xdr:row>
                <xdr:rowOff>161925</xdr:rowOff>
              </from>
              <to>
                <xdr:col>19</xdr:col>
                <xdr:colOff>904875</xdr:colOff>
                <xdr:row>23</xdr:row>
                <xdr:rowOff>419100</xdr:rowOff>
              </to>
            </anchor>
          </controlPr>
        </control>
      </mc:Choice>
      <mc:Fallback>
        <control shapeId="3086" r:id="rId37" name="CheckBox14"/>
      </mc:Fallback>
    </mc:AlternateContent>
    <mc:AlternateContent xmlns:mc="http://schemas.openxmlformats.org/markup-compatibility/2006">
      <mc:Choice Requires="x14">
        <control shapeId="3085" r:id="rId38" name="CheckBox13">
          <controlPr defaultSize="0" autoLine="0" r:id="rId27">
            <anchor moveWithCells="1">
              <from>
                <xdr:col>19</xdr:col>
                <xdr:colOff>619125</xdr:colOff>
                <xdr:row>22</xdr:row>
                <xdr:rowOff>161925</xdr:rowOff>
              </from>
              <to>
                <xdr:col>19</xdr:col>
                <xdr:colOff>904875</xdr:colOff>
                <xdr:row>22</xdr:row>
                <xdr:rowOff>419100</xdr:rowOff>
              </to>
            </anchor>
          </controlPr>
        </control>
      </mc:Choice>
      <mc:Fallback>
        <control shapeId="3085" r:id="rId38" name="CheckBox13"/>
      </mc:Fallback>
    </mc:AlternateContent>
    <mc:AlternateContent xmlns:mc="http://schemas.openxmlformats.org/markup-compatibility/2006">
      <mc:Choice Requires="x14">
        <control shapeId="3084" r:id="rId39" name="CheckBox12">
          <controlPr defaultSize="0" autoLine="0" r:id="rId27">
            <anchor moveWithCells="1">
              <from>
                <xdr:col>19</xdr:col>
                <xdr:colOff>619125</xdr:colOff>
                <xdr:row>21</xdr:row>
                <xdr:rowOff>161925</xdr:rowOff>
              </from>
              <to>
                <xdr:col>19</xdr:col>
                <xdr:colOff>904875</xdr:colOff>
                <xdr:row>21</xdr:row>
                <xdr:rowOff>419100</xdr:rowOff>
              </to>
            </anchor>
          </controlPr>
        </control>
      </mc:Choice>
      <mc:Fallback>
        <control shapeId="3084" r:id="rId39" name="CheckBox12"/>
      </mc:Fallback>
    </mc:AlternateContent>
    <mc:AlternateContent xmlns:mc="http://schemas.openxmlformats.org/markup-compatibility/2006">
      <mc:Choice Requires="x14">
        <control shapeId="3083" r:id="rId40" name="CheckBox11">
          <controlPr defaultSize="0" autoLine="0" r:id="rId27">
            <anchor moveWithCells="1">
              <from>
                <xdr:col>19</xdr:col>
                <xdr:colOff>619125</xdr:colOff>
                <xdr:row>20</xdr:row>
                <xdr:rowOff>161925</xdr:rowOff>
              </from>
              <to>
                <xdr:col>19</xdr:col>
                <xdr:colOff>904875</xdr:colOff>
                <xdr:row>20</xdr:row>
                <xdr:rowOff>419100</xdr:rowOff>
              </to>
            </anchor>
          </controlPr>
        </control>
      </mc:Choice>
      <mc:Fallback>
        <control shapeId="3083" r:id="rId40" name="CheckBox11"/>
      </mc:Fallback>
    </mc:AlternateContent>
    <mc:AlternateContent xmlns:mc="http://schemas.openxmlformats.org/markup-compatibility/2006">
      <mc:Choice Requires="x14">
        <control shapeId="3082" r:id="rId41" name="CheckBox10">
          <controlPr defaultSize="0" autoLine="0" r:id="rId5">
            <anchor moveWithCells="1">
              <from>
                <xdr:col>19</xdr:col>
                <xdr:colOff>619125</xdr:colOff>
                <xdr:row>19</xdr:row>
                <xdr:rowOff>161925</xdr:rowOff>
              </from>
              <to>
                <xdr:col>19</xdr:col>
                <xdr:colOff>904875</xdr:colOff>
                <xdr:row>19</xdr:row>
                <xdr:rowOff>419100</xdr:rowOff>
              </to>
            </anchor>
          </controlPr>
        </control>
      </mc:Choice>
      <mc:Fallback>
        <control shapeId="3082" r:id="rId41" name="CheckBox10"/>
      </mc:Fallback>
    </mc:AlternateContent>
    <mc:AlternateContent xmlns:mc="http://schemas.openxmlformats.org/markup-compatibility/2006">
      <mc:Choice Requires="x14">
        <control shapeId="3081" r:id="rId42" name="CheckBox9">
          <controlPr defaultSize="0" autoLine="0" r:id="rId27">
            <anchor moveWithCells="1">
              <from>
                <xdr:col>19</xdr:col>
                <xdr:colOff>619125</xdr:colOff>
                <xdr:row>18</xdr:row>
                <xdr:rowOff>161925</xdr:rowOff>
              </from>
              <to>
                <xdr:col>19</xdr:col>
                <xdr:colOff>904875</xdr:colOff>
                <xdr:row>18</xdr:row>
                <xdr:rowOff>419100</xdr:rowOff>
              </to>
            </anchor>
          </controlPr>
        </control>
      </mc:Choice>
      <mc:Fallback>
        <control shapeId="3081" r:id="rId42" name="CheckBox9"/>
      </mc:Fallback>
    </mc:AlternateContent>
    <mc:AlternateContent xmlns:mc="http://schemas.openxmlformats.org/markup-compatibility/2006">
      <mc:Choice Requires="x14">
        <control shapeId="3080" r:id="rId43" name="CheckBox8">
          <controlPr defaultSize="0" autoLine="0" r:id="rId27">
            <anchor moveWithCells="1">
              <from>
                <xdr:col>19</xdr:col>
                <xdr:colOff>619125</xdr:colOff>
                <xdr:row>17</xdr:row>
                <xdr:rowOff>161925</xdr:rowOff>
              </from>
              <to>
                <xdr:col>19</xdr:col>
                <xdr:colOff>904875</xdr:colOff>
                <xdr:row>17</xdr:row>
                <xdr:rowOff>419100</xdr:rowOff>
              </to>
            </anchor>
          </controlPr>
        </control>
      </mc:Choice>
      <mc:Fallback>
        <control shapeId="3080" r:id="rId43" name="CheckBox8"/>
      </mc:Fallback>
    </mc:AlternateContent>
    <mc:AlternateContent xmlns:mc="http://schemas.openxmlformats.org/markup-compatibility/2006">
      <mc:Choice Requires="x14">
        <control shapeId="3079" r:id="rId44" name="CheckBox7">
          <controlPr defaultSize="0" autoLine="0" r:id="rId27">
            <anchor moveWithCells="1">
              <from>
                <xdr:col>19</xdr:col>
                <xdr:colOff>619125</xdr:colOff>
                <xdr:row>16</xdr:row>
                <xdr:rowOff>161925</xdr:rowOff>
              </from>
              <to>
                <xdr:col>19</xdr:col>
                <xdr:colOff>904875</xdr:colOff>
                <xdr:row>16</xdr:row>
                <xdr:rowOff>419100</xdr:rowOff>
              </to>
            </anchor>
          </controlPr>
        </control>
      </mc:Choice>
      <mc:Fallback>
        <control shapeId="3079" r:id="rId44" name="CheckBox7"/>
      </mc:Fallback>
    </mc:AlternateContent>
    <mc:AlternateContent xmlns:mc="http://schemas.openxmlformats.org/markup-compatibility/2006">
      <mc:Choice Requires="x14">
        <control shapeId="3078" r:id="rId45" name="CheckBox6">
          <controlPr defaultSize="0" autoLine="0" r:id="rId27">
            <anchor moveWithCells="1">
              <from>
                <xdr:col>19</xdr:col>
                <xdr:colOff>619125</xdr:colOff>
                <xdr:row>15</xdr:row>
                <xdr:rowOff>161925</xdr:rowOff>
              </from>
              <to>
                <xdr:col>19</xdr:col>
                <xdr:colOff>904875</xdr:colOff>
                <xdr:row>15</xdr:row>
                <xdr:rowOff>419100</xdr:rowOff>
              </to>
            </anchor>
          </controlPr>
        </control>
      </mc:Choice>
      <mc:Fallback>
        <control shapeId="3078" r:id="rId45" name="CheckBox6"/>
      </mc:Fallback>
    </mc:AlternateContent>
    <mc:AlternateContent xmlns:mc="http://schemas.openxmlformats.org/markup-compatibility/2006">
      <mc:Choice Requires="x14">
        <control shapeId="3077" r:id="rId46" name="CheckBox5">
          <controlPr defaultSize="0" autoLine="0" r:id="rId27">
            <anchor moveWithCells="1">
              <from>
                <xdr:col>19</xdr:col>
                <xdr:colOff>619125</xdr:colOff>
                <xdr:row>14</xdr:row>
                <xdr:rowOff>171450</xdr:rowOff>
              </from>
              <to>
                <xdr:col>19</xdr:col>
                <xdr:colOff>904875</xdr:colOff>
                <xdr:row>14</xdr:row>
                <xdr:rowOff>428625</xdr:rowOff>
              </to>
            </anchor>
          </controlPr>
        </control>
      </mc:Choice>
      <mc:Fallback>
        <control shapeId="3077" r:id="rId46" name="CheckBox5"/>
      </mc:Fallback>
    </mc:AlternateContent>
    <mc:AlternateContent xmlns:mc="http://schemas.openxmlformats.org/markup-compatibility/2006">
      <mc:Choice Requires="x14">
        <control shapeId="3076" r:id="rId47" name="CheckBox4">
          <controlPr defaultSize="0" autoLine="0" r:id="rId27">
            <anchor moveWithCells="1">
              <from>
                <xdr:col>19</xdr:col>
                <xdr:colOff>619125</xdr:colOff>
                <xdr:row>13</xdr:row>
                <xdr:rowOff>161925</xdr:rowOff>
              </from>
              <to>
                <xdr:col>19</xdr:col>
                <xdr:colOff>904875</xdr:colOff>
                <xdr:row>13</xdr:row>
                <xdr:rowOff>419100</xdr:rowOff>
              </to>
            </anchor>
          </controlPr>
        </control>
      </mc:Choice>
      <mc:Fallback>
        <control shapeId="3076" r:id="rId47" name="CheckBox4"/>
      </mc:Fallback>
    </mc:AlternateContent>
    <mc:AlternateContent xmlns:mc="http://schemas.openxmlformats.org/markup-compatibility/2006">
      <mc:Choice Requires="x14">
        <control shapeId="3075" r:id="rId48" name="CheckBox3">
          <controlPr defaultSize="0" autoLine="0" r:id="rId27">
            <anchor moveWithCells="1">
              <from>
                <xdr:col>19</xdr:col>
                <xdr:colOff>619125</xdr:colOff>
                <xdr:row>12</xdr:row>
                <xdr:rowOff>161925</xdr:rowOff>
              </from>
              <to>
                <xdr:col>19</xdr:col>
                <xdr:colOff>904875</xdr:colOff>
                <xdr:row>12</xdr:row>
                <xdr:rowOff>419100</xdr:rowOff>
              </to>
            </anchor>
          </controlPr>
        </control>
      </mc:Choice>
      <mc:Fallback>
        <control shapeId="3075" r:id="rId48" name="CheckBox3"/>
      </mc:Fallback>
    </mc:AlternateContent>
    <mc:AlternateContent xmlns:mc="http://schemas.openxmlformats.org/markup-compatibility/2006">
      <mc:Choice Requires="x14">
        <control shapeId="3074" r:id="rId49" name="CheckBox2">
          <controlPr defaultSize="0" autoLine="0" r:id="rId27">
            <anchor moveWithCells="1">
              <from>
                <xdr:col>19</xdr:col>
                <xdr:colOff>619125</xdr:colOff>
                <xdr:row>11</xdr:row>
                <xdr:rowOff>161925</xdr:rowOff>
              </from>
              <to>
                <xdr:col>19</xdr:col>
                <xdr:colOff>904875</xdr:colOff>
                <xdr:row>11</xdr:row>
                <xdr:rowOff>419100</xdr:rowOff>
              </to>
            </anchor>
          </controlPr>
        </control>
      </mc:Choice>
      <mc:Fallback>
        <control shapeId="3074" r:id="rId49" name="CheckBox2"/>
      </mc:Fallback>
    </mc:AlternateContent>
    <mc:AlternateContent xmlns:mc="http://schemas.openxmlformats.org/markup-compatibility/2006">
      <mc:Choice Requires="x14">
        <control shapeId="3073" r:id="rId50" name="CheckBox1">
          <controlPr defaultSize="0" autoLine="0" r:id="rId51">
            <anchor moveWithCells="1">
              <from>
                <xdr:col>19</xdr:col>
                <xdr:colOff>628650</xdr:colOff>
                <xdr:row>10</xdr:row>
                <xdr:rowOff>57150</xdr:rowOff>
              </from>
              <to>
                <xdr:col>19</xdr:col>
                <xdr:colOff>876300</xdr:colOff>
                <xdr:row>10</xdr:row>
                <xdr:rowOff>457200</xdr:rowOff>
              </to>
            </anchor>
          </controlPr>
        </control>
      </mc:Choice>
      <mc:Fallback>
        <control shapeId="3073" r:id="rId50"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C419E8BE-C04E-412B-9A2D-5C3B273E3FBF}">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E12"/>
  <sheetViews>
    <sheetView topLeftCell="A7" zoomScale="120" zoomScaleNormal="120" workbookViewId="0">
      <selection activeCell="A12" sqref="A12"/>
    </sheetView>
  </sheetViews>
  <sheetFormatPr baseColWidth="10" defaultColWidth="11.42578125" defaultRowHeight="15" x14ac:dyDescent="0.25"/>
  <cols>
    <col min="1" max="1" width="31" customWidth="1"/>
    <col min="2" max="2" width="24.140625" customWidth="1"/>
    <col min="3" max="3" width="22.85546875" customWidth="1"/>
    <col min="4" max="4" width="26.5703125" customWidth="1"/>
    <col min="5" max="5" width="21.42578125" customWidth="1"/>
  </cols>
  <sheetData>
    <row r="1" spans="1:5" ht="15" customHeight="1" x14ac:dyDescent="0.25">
      <c r="A1" s="415"/>
      <c r="B1" s="411" t="s">
        <v>15</v>
      </c>
      <c r="C1" s="412"/>
      <c r="D1" s="3" t="s">
        <v>16</v>
      </c>
      <c r="E1" s="416"/>
    </row>
    <row r="2" spans="1:5" ht="15" customHeight="1" x14ac:dyDescent="0.25">
      <c r="A2" s="415"/>
      <c r="B2" s="413"/>
      <c r="C2" s="414"/>
      <c r="D2" s="3" t="s">
        <v>2</v>
      </c>
      <c r="E2" s="416"/>
    </row>
    <row r="3" spans="1:5" ht="30" customHeight="1" x14ac:dyDescent="0.25">
      <c r="A3" s="415"/>
      <c r="B3" s="411" t="s">
        <v>17</v>
      </c>
      <c r="C3" s="412"/>
      <c r="D3" s="3" t="s">
        <v>18</v>
      </c>
      <c r="E3" s="416"/>
    </row>
    <row r="4" spans="1:5" ht="15" customHeight="1" x14ac:dyDescent="0.25">
      <c r="A4" s="415"/>
      <c r="B4" s="413"/>
      <c r="C4" s="414"/>
      <c r="D4" s="3" t="s">
        <v>5</v>
      </c>
      <c r="E4" s="416"/>
    </row>
    <row r="5" spans="1:5" ht="15.75" thickBot="1" x14ac:dyDescent="0.3"/>
    <row r="6" spans="1:5" x14ac:dyDescent="0.25">
      <c r="A6" s="361" t="s">
        <v>19</v>
      </c>
      <c r="B6" s="362"/>
      <c r="C6" s="362"/>
      <c r="D6" s="362"/>
      <c r="E6" s="362"/>
    </row>
    <row r="7" spans="1:5" ht="30.75" thickBot="1" x14ac:dyDescent="0.3">
      <c r="A7" s="4" t="s">
        <v>20</v>
      </c>
      <c r="B7" s="5" t="s">
        <v>21</v>
      </c>
      <c r="C7" s="5" t="s">
        <v>22</v>
      </c>
      <c r="D7" s="10" t="s">
        <v>23</v>
      </c>
      <c r="E7" s="5" t="s">
        <v>24</v>
      </c>
    </row>
    <row r="8" spans="1:5" ht="45" x14ac:dyDescent="0.25">
      <c r="A8" s="12" t="s">
        <v>25</v>
      </c>
      <c r="B8" s="6" t="s">
        <v>26</v>
      </c>
      <c r="C8" s="6" t="s">
        <v>26</v>
      </c>
      <c r="D8" s="6" t="s">
        <v>26</v>
      </c>
      <c r="E8" s="7" t="s">
        <v>26</v>
      </c>
    </row>
    <row r="9" spans="1:5" ht="39" x14ac:dyDescent="0.25">
      <c r="A9" s="13" t="s">
        <v>27</v>
      </c>
      <c r="B9" s="8" t="s">
        <v>26</v>
      </c>
      <c r="C9" s="8" t="s">
        <v>26</v>
      </c>
      <c r="D9" s="8" t="s">
        <v>26</v>
      </c>
      <c r="E9" s="9" t="s">
        <v>26</v>
      </c>
    </row>
    <row r="10" spans="1:5" ht="30" x14ac:dyDescent="0.25">
      <c r="A10" s="11" t="s">
        <v>28</v>
      </c>
      <c r="B10" s="8" t="s">
        <v>26</v>
      </c>
      <c r="C10" s="8" t="s">
        <v>26</v>
      </c>
      <c r="D10" s="8" t="s">
        <v>26</v>
      </c>
      <c r="E10" s="9" t="s">
        <v>26</v>
      </c>
    </row>
    <row r="11" spans="1:5" ht="39" x14ac:dyDescent="0.25">
      <c r="A11" s="13" t="s">
        <v>29</v>
      </c>
      <c r="B11" s="8" t="s">
        <v>26</v>
      </c>
      <c r="C11" s="8" t="s">
        <v>26</v>
      </c>
      <c r="D11" s="8" t="s">
        <v>26</v>
      </c>
      <c r="E11" s="9" t="s">
        <v>26</v>
      </c>
    </row>
    <row r="12" spans="1:5" ht="51.75" x14ac:dyDescent="0.25">
      <c r="A12" s="13" t="s">
        <v>30</v>
      </c>
      <c r="B12" s="14" t="s">
        <v>26</v>
      </c>
      <c r="C12" s="14" t="s">
        <v>26</v>
      </c>
      <c r="D12" s="14" t="s">
        <v>26</v>
      </c>
      <c r="E12" s="15" t="s">
        <v>26</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6"/>
  </sheetPr>
  <dimension ref="A1:G18"/>
  <sheetViews>
    <sheetView zoomScale="120" zoomScaleNormal="120" workbookViewId="0">
      <selection activeCell="D10" sqref="D10"/>
    </sheetView>
  </sheetViews>
  <sheetFormatPr baseColWidth="10" defaultColWidth="11.42578125" defaultRowHeight="15" x14ac:dyDescent="0.25"/>
  <cols>
    <col min="1" max="1" width="31" customWidth="1"/>
    <col min="2" max="2" width="27.28515625" customWidth="1"/>
    <col min="3" max="3" width="24.7109375" customWidth="1"/>
    <col min="4" max="5" width="27.28515625" customWidth="1"/>
    <col min="6" max="6" width="32.85546875" customWidth="1"/>
    <col min="7" max="7" width="26.28515625" customWidth="1"/>
  </cols>
  <sheetData>
    <row r="1" spans="1:7" x14ac:dyDescent="0.25">
      <c r="A1" s="420"/>
      <c r="B1" s="320" t="s">
        <v>0</v>
      </c>
      <c r="C1" s="321"/>
      <c r="D1" s="321"/>
      <c r="E1" s="321"/>
      <c r="F1" s="28" t="s">
        <v>1</v>
      </c>
      <c r="G1" s="424"/>
    </row>
    <row r="2" spans="1:7" x14ac:dyDescent="0.25">
      <c r="A2" s="421"/>
      <c r="B2" s="423"/>
      <c r="C2" s="408"/>
      <c r="D2" s="408"/>
      <c r="E2" s="408"/>
      <c r="F2" s="27" t="s">
        <v>31</v>
      </c>
      <c r="G2" s="425"/>
    </row>
    <row r="3" spans="1:7" x14ac:dyDescent="0.25">
      <c r="A3" s="421"/>
      <c r="B3" s="427" t="s">
        <v>32</v>
      </c>
      <c r="C3" s="428"/>
      <c r="D3" s="428"/>
      <c r="E3" s="428"/>
      <c r="F3" s="27" t="s">
        <v>4</v>
      </c>
      <c r="G3" s="425"/>
    </row>
    <row r="4" spans="1:7" ht="15.75" thickBot="1" x14ac:dyDescent="0.3">
      <c r="A4" s="422"/>
      <c r="B4" s="326"/>
      <c r="C4" s="327"/>
      <c r="D4" s="327"/>
      <c r="E4" s="327"/>
      <c r="F4" s="29" t="s">
        <v>5</v>
      </c>
      <c r="G4" s="426"/>
    </row>
    <row r="5" spans="1:7" ht="15.75" thickBot="1" x14ac:dyDescent="0.3"/>
    <row r="6" spans="1:7" s="36" customFormat="1" ht="15.75" x14ac:dyDescent="0.25">
      <c r="A6" s="429" t="s">
        <v>33</v>
      </c>
      <c r="B6" s="430"/>
      <c r="C6" s="430"/>
      <c r="D6" s="430"/>
      <c r="E6" s="430"/>
      <c r="F6" s="430"/>
      <c r="G6" s="431"/>
    </row>
    <row r="7" spans="1:7" ht="31.5" customHeight="1" x14ac:dyDescent="0.25">
      <c r="A7" s="22" t="s">
        <v>34</v>
      </c>
      <c r="B7" s="17" t="s">
        <v>35</v>
      </c>
      <c r="C7" s="33" t="s">
        <v>36</v>
      </c>
      <c r="D7" s="23" t="s">
        <v>37</v>
      </c>
      <c r="E7" s="17" t="s">
        <v>38</v>
      </c>
      <c r="F7" s="18" t="s">
        <v>39</v>
      </c>
      <c r="G7" s="18" t="s">
        <v>40</v>
      </c>
    </row>
    <row r="8" spans="1:7" ht="33" customHeight="1" x14ac:dyDescent="0.25">
      <c r="A8" s="417"/>
      <c r="B8" s="8"/>
      <c r="C8" s="8"/>
      <c r="D8" s="8"/>
      <c r="E8" s="8"/>
      <c r="F8" s="8"/>
      <c r="G8" s="9"/>
    </row>
    <row r="9" spans="1:7" ht="33" customHeight="1" x14ac:dyDescent="0.25">
      <c r="A9" s="418"/>
      <c r="B9" s="8"/>
      <c r="C9" s="8"/>
      <c r="D9" s="8"/>
      <c r="E9" s="8"/>
      <c r="F9" s="8"/>
      <c r="G9" s="9"/>
    </row>
    <row r="10" spans="1:7" ht="33" customHeight="1" x14ac:dyDescent="0.25">
      <c r="A10" s="418"/>
      <c r="B10" s="8"/>
      <c r="C10" s="8"/>
      <c r="D10" s="8"/>
      <c r="E10" s="8"/>
      <c r="F10" s="8"/>
      <c r="G10" s="9"/>
    </row>
    <row r="11" spans="1:7" ht="33" customHeight="1" x14ac:dyDescent="0.25">
      <c r="A11" s="418"/>
      <c r="B11" s="8"/>
      <c r="C11" s="8"/>
      <c r="D11" s="8"/>
      <c r="E11" s="8"/>
      <c r="F11" s="8"/>
      <c r="G11" s="9"/>
    </row>
    <row r="12" spans="1:7" ht="33" customHeight="1" x14ac:dyDescent="0.25">
      <c r="A12" s="418"/>
      <c r="B12" s="8"/>
      <c r="C12" s="8"/>
      <c r="D12" s="8"/>
      <c r="E12" s="8"/>
      <c r="F12" s="8"/>
      <c r="G12" s="9"/>
    </row>
    <row r="13" spans="1:7" ht="33" customHeight="1" x14ac:dyDescent="0.25">
      <c r="A13" s="418"/>
      <c r="B13" s="8"/>
      <c r="C13" s="8"/>
      <c r="D13" s="8"/>
      <c r="E13" s="8"/>
      <c r="F13" s="8"/>
      <c r="G13" s="9"/>
    </row>
    <row r="14" spans="1:7" ht="33" customHeight="1" x14ac:dyDescent="0.25">
      <c r="A14" s="418"/>
      <c r="B14" s="8"/>
      <c r="C14" s="8"/>
      <c r="D14" s="8"/>
      <c r="E14" s="8"/>
      <c r="F14" s="8"/>
      <c r="G14" s="9"/>
    </row>
    <row r="15" spans="1:7" ht="33" customHeight="1" x14ac:dyDescent="0.25">
      <c r="A15" s="418"/>
      <c r="B15" s="8"/>
      <c r="C15" s="8"/>
      <c r="D15" s="8"/>
      <c r="E15" s="8"/>
      <c r="F15" s="8"/>
      <c r="G15" s="9"/>
    </row>
    <row r="16" spans="1:7" ht="33" customHeight="1" x14ac:dyDescent="0.25">
      <c r="A16" s="418"/>
      <c r="B16" s="8"/>
      <c r="C16" s="8"/>
      <c r="D16" s="8"/>
      <c r="E16" s="8"/>
      <c r="F16" s="8"/>
      <c r="G16" s="9"/>
    </row>
    <row r="17" spans="1:7" ht="33" customHeight="1" x14ac:dyDescent="0.25">
      <c r="A17" s="418"/>
      <c r="B17" s="8"/>
      <c r="C17" s="8"/>
      <c r="D17" s="8"/>
      <c r="E17" s="8"/>
      <c r="F17" s="8"/>
      <c r="G17" s="9"/>
    </row>
    <row r="18" spans="1:7" ht="33" customHeight="1" thickBot="1" x14ac:dyDescent="0.3">
      <c r="A18" s="419"/>
      <c r="B18" s="34"/>
      <c r="C18" s="34"/>
      <c r="D18" s="34"/>
      <c r="E18" s="34"/>
      <c r="F18" s="34"/>
      <c r="G18" s="35"/>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242"/>
  <sheetViews>
    <sheetView topLeftCell="A13" zoomScale="110" zoomScaleNormal="110" workbookViewId="0">
      <selection sqref="A1:A4"/>
    </sheetView>
  </sheetViews>
  <sheetFormatPr baseColWidth="10" defaultRowHeight="15" x14ac:dyDescent="0.25"/>
  <cols>
    <col min="1" max="1" width="30.42578125" customWidth="1"/>
    <col min="2" max="2" width="78.85546875" customWidth="1"/>
    <col min="3" max="3" width="10" customWidth="1"/>
    <col min="4" max="4" width="20.140625" style="275" customWidth="1"/>
    <col min="5" max="5" width="15.85546875" customWidth="1"/>
  </cols>
  <sheetData>
    <row r="1" spans="1:5" x14ac:dyDescent="0.25">
      <c r="A1" s="438"/>
      <c r="B1" s="390" t="str">
        <f>CONTEXTO!B1</f>
        <v xml:space="preserve">PROCESO:  SISTEMA INTEGRADO DE GESTIÓN </v>
      </c>
      <c r="C1" s="30" t="s">
        <v>80</v>
      </c>
      <c r="D1" s="106" t="s">
        <v>395</v>
      </c>
      <c r="E1" s="463"/>
    </row>
    <row r="2" spans="1:5" x14ac:dyDescent="0.25">
      <c r="A2" s="439"/>
      <c r="B2" s="391"/>
      <c r="C2" s="31" t="s">
        <v>2</v>
      </c>
      <c r="D2" s="107">
        <v>5</v>
      </c>
      <c r="E2" s="464"/>
    </row>
    <row r="3" spans="1:5" x14ac:dyDescent="0.25">
      <c r="A3" s="439"/>
      <c r="B3" s="441" t="s">
        <v>373</v>
      </c>
      <c r="C3" s="31" t="s">
        <v>81</v>
      </c>
      <c r="D3" s="287">
        <v>45343</v>
      </c>
      <c r="E3" s="464"/>
    </row>
    <row r="4" spans="1:5" ht="15.75" thickBot="1" x14ac:dyDescent="0.3">
      <c r="A4" s="440"/>
      <c r="B4" s="442"/>
      <c r="C4" s="273" t="s">
        <v>5</v>
      </c>
      <c r="D4" s="286" t="s">
        <v>380</v>
      </c>
      <c r="E4" s="465"/>
    </row>
    <row r="5" spans="1:5" ht="15.75" thickBot="1" x14ac:dyDescent="0.3">
      <c r="A5" s="443"/>
      <c r="B5" s="351"/>
      <c r="C5" s="351"/>
      <c r="D5" s="351"/>
      <c r="E5" s="351"/>
    </row>
    <row r="6" spans="1:5" x14ac:dyDescent="0.25">
      <c r="A6" s="444" t="str">
        <f>+CONTEXTO!A8</f>
        <v xml:space="preserve">PROCESO: GESTION JURIDICA Y MEJORA NORMATIVA </v>
      </c>
      <c r="B6" s="445"/>
      <c r="C6" s="445"/>
      <c r="D6" s="445"/>
      <c r="E6" s="446"/>
    </row>
    <row r="7" spans="1:5" x14ac:dyDescent="0.25">
      <c r="A7" s="447"/>
      <c r="B7" s="448"/>
      <c r="C7" s="448"/>
      <c r="D7" s="448"/>
      <c r="E7" s="449"/>
    </row>
    <row r="8" spans="1:5" x14ac:dyDescent="0.25">
      <c r="A8" s="450" t="str">
        <f>+CONTEXTO!A9</f>
        <v xml:space="preserve">OBJETIVO: ASUMIR Y EJERCER CON EFICIENCIA LA DEFENSA JURÍDICA DEL MUNICIPIO DE IBAGUÉ, LA ASESORÍA PERMANENTE DE LAS
ACTUACIONES DE LA ADMINISTRACIÓN CENTRAL Y PROMOVER EL USO DE HERRAMIENTAS Y BUENAS PRÁCTICAS
REGULATORIAS Y REGLAMENTARIAS, EN ARAS DE LOGRAR LA PROTECCIÓN DE SUS INTERESES Y GARANTIZAR LA CORRECTA
APLICACIÓN DEL ORDENAMIENTO JURÍDICO VIGENTE. 
</v>
      </c>
      <c r="B8" s="451"/>
      <c r="C8" s="451"/>
      <c r="D8" s="451"/>
      <c r="E8" s="452"/>
    </row>
    <row r="9" spans="1:5" ht="27" customHeight="1" thickBot="1" x14ac:dyDescent="0.3">
      <c r="A9" s="453"/>
      <c r="B9" s="454"/>
      <c r="C9" s="454"/>
      <c r="D9" s="454"/>
      <c r="E9" s="455"/>
    </row>
    <row r="10" spans="1:5" ht="15.75" thickBot="1" x14ac:dyDescent="0.3">
      <c r="A10" s="456"/>
      <c r="B10" s="456"/>
      <c r="C10" s="456"/>
      <c r="D10" s="456"/>
      <c r="E10" s="456"/>
    </row>
    <row r="11" spans="1:5" ht="27.75" customHeight="1" x14ac:dyDescent="0.25">
      <c r="A11" s="457" t="s">
        <v>365</v>
      </c>
      <c r="B11" s="459" t="s">
        <v>364</v>
      </c>
      <c r="C11" s="459"/>
      <c r="D11" s="461" t="s">
        <v>366</v>
      </c>
      <c r="E11" s="462"/>
    </row>
    <row r="12" spans="1:5" x14ac:dyDescent="0.25">
      <c r="A12" s="458"/>
      <c r="B12" s="460"/>
      <c r="C12" s="460"/>
      <c r="D12" s="102" t="s">
        <v>89</v>
      </c>
      <c r="E12" s="270" t="s">
        <v>90</v>
      </c>
    </row>
    <row r="13" spans="1:5" ht="33" customHeight="1" x14ac:dyDescent="0.25">
      <c r="A13" s="432" t="s">
        <v>376</v>
      </c>
      <c r="B13" s="435" t="s">
        <v>311</v>
      </c>
      <c r="C13" s="436"/>
      <c r="D13" s="220"/>
      <c r="E13" s="274"/>
    </row>
    <row r="14" spans="1:5" ht="33" customHeight="1" x14ac:dyDescent="0.25">
      <c r="A14" s="433"/>
      <c r="B14" s="435" t="s">
        <v>315</v>
      </c>
      <c r="C14" s="436"/>
      <c r="D14" s="220"/>
      <c r="E14" s="274"/>
    </row>
    <row r="15" spans="1:5" ht="33" customHeight="1" x14ac:dyDescent="0.25">
      <c r="A15" s="433"/>
      <c r="B15" s="435" t="s">
        <v>312</v>
      </c>
      <c r="C15" s="436"/>
      <c r="D15" s="220"/>
      <c r="E15" s="274"/>
    </row>
    <row r="16" spans="1:5" ht="33" customHeight="1" x14ac:dyDescent="0.25">
      <c r="A16" s="433"/>
      <c r="B16" s="435" t="s">
        <v>313</v>
      </c>
      <c r="C16" s="436"/>
      <c r="D16" s="220"/>
      <c r="E16" s="274"/>
    </row>
    <row r="17" spans="1:5" ht="33" customHeight="1" x14ac:dyDescent="0.25">
      <c r="A17" s="433"/>
      <c r="B17" s="435" t="s">
        <v>314</v>
      </c>
      <c r="C17" s="436"/>
      <c r="D17" s="220"/>
      <c r="E17" s="274"/>
    </row>
    <row r="18" spans="1:5" ht="33" customHeight="1" x14ac:dyDescent="0.25">
      <c r="A18" s="433"/>
      <c r="B18" s="435" t="s">
        <v>316</v>
      </c>
      <c r="C18" s="436"/>
      <c r="D18" s="220"/>
      <c r="E18" s="274"/>
    </row>
    <row r="19" spans="1:5" ht="33" customHeight="1" x14ac:dyDescent="0.25">
      <c r="A19" s="433"/>
      <c r="B19" s="435" t="s">
        <v>317</v>
      </c>
      <c r="C19" s="436"/>
      <c r="D19" s="220"/>
      <c r="E19" s="274"/>
    </row>
    <row r="20" spans="1:5" ht="33" customHeight="1" x14ac:dyDescent="0.25">
      <c r="A20" s="433"/>
      <c r="B20" s="435" t="s">
        <v>318</v>
      </c>
      <c r="C20" s="436"/>
      <c r="D20" s="220"/>
      <c r="E20" s="274"/>
    </row>
    <row r="21" spans="1:5" ht="33" customHeight="1" x14ac:dyDescent="0.25">
      <c r="A21" s="433"/>
      <c r="B21" s="435" t="s">
        <v>319</v>
      </c>
      <c r="C21" s="436"/>
      <c r="D21" s="220"/>
      <c r="E21" s="274"/>
    </row>
    <row r="22" spans="1:5" ht="33" customHeight="1" x14ac:dyDescent="0.25">
      <c r="A22" s="433"/>
      <c r="B22" s="435" t="s">
        <v>320</v>
      </c>
      <c r="C22" s="436"/>
      <c r="D22" s="220"/>
      <c r="E22" s="274"/>
    </row>
    <row r="23" spans="1:5" ht="33" customHeight="1" x14ac:dyDescent="0.25">
      <c r="A23" s="433"/>
      <c r="B23" s="435" t="s">
        <v>321</v>
      </c>
      <c r="C23" s="436"/>
      <c r="D23" s="220"/>
      <c r="E23" s="274"/>
    </row>
    <row r="24" spans="1:5" ht="33" customHeight="1" x14ac:dyDescent="0.25">
      <c r="A24" s="433"/>
      <c r="B24" s="435" t="s">
        <v>322</v>
      </c>
      <c r="C24" s="436"/>
      <c r="D24" s="220"/>
      <c r="E24" s="274"/>
    </row>
    <row r="25" spans="1:5" ht="33" customHeight="1" x14ac:dyDescent="0.25">
      <c r="A25" s="433"/>
      <c r="B25" s="435" t="s">
        <v>323</v>
      </c>
      <c r="C25" s="436"/>
      <c r="D25" s="220"/>
      <c r="E25" s="274"/>
    </row>
    <row r="26" spans="1:5" ht="33" customHeight="1" x14ac:dyDescent="0.25">
      <c r="A26" s="433"/>
      <c r="B26" s="435" t="s">
        <v>324</v>
      </c>
      <c r="C26" s="436"/>
      <c r="D26" s="220"/>
      <c r="E26" s="274"/>
    </row>
    <row r="27" spans="1:5" ht="33" customHeight="1" x14ac:dyDescent="0.25">
      <c r="A27" s="433"/>
      <c r="B27" s="435" t="s">
        <v>325</v>
      </c>
      <c r="C27" s="436"/>
      <c r="D27" s="220"/>
      <c r="E27" s="274"/>
    </row>
    <row r="28" spans="1:5" ht="33" customHeight="1" x14ac:dyDescent="0.25">
      <c r="A28" s="433"/>
      <c r="B28" s="435" t="s">
        <v>326</v>
      </c>
      <c r="C28" s="436"/>
      <c r="D28" s="220"/>
      <c r="E28" s="274"/>
    </row>
    <row r="29" spans="1:5" ht="33" customHeight="1" x14ac:dyDescent="0.25">
      <c r="A29" s="433"/>
      <c r="B29" s="435" t="s">
        <v>327</v>
      </c>
      <c r="C29" s="436"/>
      <c r="D29" s="220"/>
      <c r="E29" s="274"/>
    </row>
    <row r="30" spans="1:5" ht="33" customHeight="1" x14ac:dyDescent="0.25">
      <c r="A30" s="433"/>
      <c r="B30" s="435" t="s">
        <v>328</v>
      </c>
      <c r="C30" s="436"/>
      <c r="D30" s="220"/>
      <c r="E30" s="274"/>
    </row>
    <row r="31" spans="1:5" ht="33" customHeight="1" x14ac:dyDescent="0.25">
      <c r="A31" s="433"/>
      <c r="B31" s="397" t="s">
        <v>329</v>
      </c>
      <c r="C31" s="397"/>
      <c r="D31" s="220"/>
      <c r="E31" s="274"/>
    </row>
    <row r="32" spans="1:5" ht="33" customHeight="1" x14ac:dyDescent="0.25">
      <c r="A32" s="433"/>
      <c r="B32" s="435" t="s">
        <v>330</v>
      </c>
      <c r="C32" s="436"/>
      <c r="D32" s="220"/>
      <c r="E32" s="274"/>
    </row>
    <row r="33" spans="1:5" ht="22.5" customHeight="1" x14ac:dyDescent="0.25">
      <c r="A33" s="433"/>
      <c r="B33" s="466" t="s">
        <v>363</v>
      </c>
      <c r="C33" s="466"/>
      <c r="D33" s="466"/>
      <c r="E33" s="467"/>
    </row>
    <row r="34" spans="1:5" ht="33" customHeight="1" x14ac:dyDescent="0.25">
      <c r="A34" s="433"/>
      <c r="B34" s="397" t="s">
        <v>352</v>
      </c>
      <c r="C34" s="397"/>
      <c r="D34" s="220"/>
      <c r="E34" s="271"/>
    </row>
    <row r="35" spans="1:5" ht="33" customHeight="1" x14ac:dyDescent="0.25">
      <c r="A35" s="433"/>
      <c r="B35" s="397" t="s">
        <v>349</v>
      </c>
      <c r="C35" s="397"/>
      <c r="D35" s="220"/>
      <c r="E35" s="271"/>
    </row>
    <row r="36" spans="1:5" ht="33" customHeight="1" x14ac:dyDescent="0.25">
      <c r="A36" s="433"/>
      <c r="B36" s="397" t="s">
        <v>350</v>
      </c>
      <c r="C36" s="397"/>
      <c r="D36" s="220"/>
      <c r="E36" s="271"/>
    </row>
    <row r="37" spans="1:5" ht="33" customHeight="1" x14ac:dyDescent="0.25">
      <c r="A37" s="433"/>
      <c r="B37" s="397" t="s">
        <v>351</v>
      </c>
      <c r="C37" s="397"/>
      <c r="D37" s="220"/>
      <c r="E37" s="271"/>
    </row>
    <row r="38" spans="1:5" ht="33" customHeight="1" x14ac:dyDescent="0.25">
      <c r="A38" s="433"/>
      <c r="B38" s="397" t="s">
        <v>353</v>
      </c>
      <c r="C38" s="397"/>
      <c r="D38" s="220"/>
      <c r="E38" s="271"/>
    </row>
    <row r="39" spans="1:5" ht="33" customHeight="1" x14ac:dyDescent="0.25">
      <c r="A39" s="433"/>
      <c r="B39" s="397" t="s">
        <v>354</v>
      </c>
      <c r="C39" s="397"/>
      <c r="D39" s="220"/>
      <c r="E39" s="271"/>
    </row>
    <row r="40" spans="1:5" ht="33" customHeight="1" x14ac:dyDescent="0.25">
      <c r="A40" s="433"/>
      <c r="B40" s="397" t="s">
        <v>355</v>
      </c>
      <c r="C40" s="397"/>
      <c r="D40" s="220"/>
      <c r="E40" s="271"/>
    </row>
    <row r="41" spans="1:5" ht="33" customHeight="1" x14ac:dyDescent="0.25">
      <c r="A41" s="433"/>
      <c r="B41" s="397" t="s">
        <v>356</v>
      </c>
      <c r="C41" s="397"/>
      <c r="D41" s="220"/>
      <c r="E41" s="271"/>
    </row>
    <row r="42" spans="1:5" ht="33" customHeight="1" x14ac:dyDescent="0.25">
      <c r="A42" s="433"/>
      <c r="B42" s="397" t="s">
        <v>357</v>
      </c>
      <c r="C42" s="397"/>
      <c r="D42" s="220"/>
      <c r="E42" s="271"/>
    </row>
    <row r="43" spans="1:5" ht="33" customHeight="1" x14ac:dyDescent="0.25">
      <c r="A43" s="433"/>
      <c r="B43" s="397" t="s">
        <v>358</v>
      </c>
      <c r="C43" s="397"/>
      <c r="D43" s="220"/>
      <c r="E43" s="271"/>
    </row>
    <row r="44" spans="1:5" ht="33" customHeight="1" x14ac:dyDescent="0.25">
      <c r="A44" s="433"/>
      <c r="B44" s="397" t="s">
        <v>359</v>
      </c>
      <c r="C44" s="397"/>
      <c r="D44" s="220"/>
      <c r="E44" s="271"/>
    </row>
    <row r="45" spans="1:5" ht="33" customHeight="1" x14ac:dyDescent="0.25">
      <c r="A45" s="433"/>
      <c r="B45" s="397" t="s">
        <v>360</v>
      </c>
      <c r="C45" s="397"/>
      <c r="D45" s="220"/>
      <c r="E45" s="271"/>
    </row>
    <row r="46" spans="1:5" ht="33" customHeight="1" x14ac:dyDescent="0.25">
      <c r="A46" s="433"/>
      <c r="B46" s="397" t="s">
        <v>361</v>
      </c>
      <c r="C46" s="397"/>
      <c r="D46" s="220"/>
      <c r="E46" s="271"/>
    </row>
    <row r="47" spans="1:5" ht="33" customHeight="1" thickBot="1" x14ac:dyDescent="0.3">
      <c r="A47" s="434"/>
      <c r="B47" s="437" t="s">
        <v>362</v>
      </c>
      <c r="C47" s="437"/>
      <c r="D47" s="226"/>
      <c r="E47" s="272"/>
    </row>
    <row r="49" spans="1:5" ht="15.75" thickBot="1" x14ac:dyDescent="0.3"/>
    <row r="50" spans="1:5" ht="30.75" customHeight="1" x14ac:dyDescent="0.25">
      <c r="A50" s="457" t="s">
        <v>365</v>
      </c>
      <c r="B50" s="459" t="s">
        <v>364</v>
      </c>
      <c r="C50" s="459"/>
      <c r="D50" s="461" t="s">
        <v>366</v>
      </c>
      <c r="E50" s="462"/>
    </row>
    <row r="51" spans="1:5" x14ac:dyDescent="0.25">
      <c r="A51" s="458"/>
      <c r="B51" s="460"/>
      <c r="C51" s="460"/>
      <c r="D51" s="102" t="s">
        <v>89</v>
      </c>
      <c r="E51" s="270" t="s">
        <v>90</v>
      </c>
    </row>
    <row r="52" spans="1:5" ht="33" customHeight="1" x14ac:dyDescent="0.25">
      <c r="A52" s="433"/>
      <c r="B52" s="397" t="s">
        <v>311</v>
      </c>
      <c r="C52" s="398"/>
      <c r="D52" s="220"/>
      <c r="E52" s="271"/>
    </row>
    <row r="53" spans="1:5" ht="33" customHeight="1" x14ac:dyDescent="0.25">
      <c r="A53" s="433"/>
      <c r="B53" s="397" t="s">
        <v>315</v>
      </c>
      <c r="C53" s="398"/>
      <c r="D53" s="220"/>
      <c r="E53" s="271"/>
    </row>
    <row r="54" spans="1:5" ht="33" customHeight="1" x14ac:dyDescent="0.25">
      <c r="A54" s="433"/>
      <c r="B54" s="397" t="s">
        <v>312</v>
      </c>
      <c r="C54" s="398"/>
      <c r="D54" s="220"/>
      <c r="E54" s="271"/>
    </row>
    <row r="55" spans="1:5" ht="33" customHeight="1" x14ac:dyDescent="0.25">
      <c r="A55" s="433"/>
      <c r="B55" s="397" t="s">
        <v>313</v>
      </c>
      <c r="C55" s="398"/>
      <c r="D55" s="220"/>
      <c r="E55" s="271"/>
    </row>
    <row r="56" spans="1:5" ht="33" customHeight="1" x14ac:dyDescent="0.25">
      <c r="A56" s="433"/>
      <c r="B56" s="397" t="s">
        <v>314</v>
      </c>
      <c r="C56" s="398"/>
      <c r="D56" s="220"/>
      <c r="E56" s="271"/>
    </row>
    <row r="57" spans="1:5" ht="33" customHeight="1" x14ac:dyDescent="0.25">
      <c r="A57" s="433"/>
      <c r="B57" s="397" t="s">
        <v>316</v>
      </c>
      <c r="C57" s="398"/>
      <c r="D57" s="220"/>
      <c r="E57" s="271"/>
    </row>
    <row r="58" spans="1:5" ht="33" customHeight="1" x14ac:dyDescent="0.25">
      <c r="A58" s="433"/>
      <c r="B58" s="397" t="s">
        <v>317</v>
      </c>
      <c r="C58" s="398"/>
      <c r="D58" s="220"/>
      <c r="E58" s="271"/>
    </row>
    <row r="59" spans="1:5" ht="33" customHeight="1" x14ac:dyDescent="0.25">
      <c r="A59" s="433"/>
      <c r="B59" s="397" t="s">
        <v>318</v>
      </c>
      <c r="C59" s="398"/>
      <c r="D59" s="220"/>
      <c r="E59" s="271"/>
    </row>
    <row r="60" spans="1:5" ht="33" customHeight="1" x14ac:dyDescent="0.25">
      <c r="A60" s="433"/>
      <c r="B60" s="397" t="s">
        <v>319</v>
      </c>
      <c r="C60" s="398"/>
      <c r="D60" s="220"/>
      <c r="E60" s="271"/>
    </row>
    <row r="61" spans="1:5" ht="33" customHeight="1" x14ac:dyDescent="0.25">
      <c r="A61" s="433"/>
      <c r="B61" s="397" t="s">
        <v>320</v>
      </c>
      <c r="C61" s="398"/>
      <c r="D61" s="220"/>
      <c r="E61" s="271"/>
    </row>
    <row r="62" spans="1:5" ht="33" customHeight="1" x14ac:dyDescent="0.25">
      <c r="A62" s="433"/>
      <c r="B62" s="397" t="s">
        <v>321</v>
      </c>
      <c r="C62" s="398"/>
      <c r="D62" s="220"/>
      <c r="E62" s="271"/>
    </row>
    <row r="63" spans="1:5" ht="33" customHeight="1" x14ac:dyDescent="0.25">
      <c r="A63" s="433"/>
      <c r="B63" s="397" t="s">
        <v>322</v>
      </c>
      <c r="C63" s="398"/>
      <c r="D63" s="220"/>
      <c r="E63" s="271"/>
    </row>
    <row r="64" spans="1:5" ht="33" customHeight="1" x14ac:dyDescent="0.25">
      <c r="A64" s="433"/>
      <c r="B64" s="397" t="s">
        <v>323</v>
      </c>
      <c r="C64" s="398"/>
      <c r="D64" s="220"/>
      <c r="E64" s="271"/>
    </row>
    <row r="65" spans="1:5" ht="33" customHeight="1" x14ac:dyDescent="0.25">
      <c r="A65" s="433"/>
      <c r="B65" s="397" t="s">
        <v>324</v>
      </c>
      <c r="C65" s="398"/>
      <c r="D65" s="220"/>
      <c r="E65" s="271"/>
    </row>
    <row r="66" spans="1:5" ht="33" customHeight="1" x14ac:dyDescent="0.25">
      <c r="A66" s="433"/>
      <c r="B66" s="397" t="s">
        <v>325</v>
      </c>
      <c r="C66" s="398"/>
      <c r="D66" s="220"/>
      <c r="E66" s="271"/>
    </row>
    <row r="67" spans="1:5" ht="33" customHeight="1" x14ac:dyDescent="0.25">
      <c r="A67" s="433"/>
      <c r="B67" s="397" t="s">
        <v>326</v>
      </c>
      <c r="C67" s="398"/>
      <c r="D67" s="220"/>
      <c r="E67" s="271"/>
    </row>
    <row r="68" spans="1:5" ht="33" customHeight="1" x14ac:dyDescent="0.25">
      <c r="A68" s="433"/>
      <c r="B68" s="397" t="s">
        <v>327</v>
      </c>
      <c r="C68" s="398"/>
      <c r="D68" s="220"/>
      <c r="E68" s="271"/>
    </row>
    <row r="69" spans="1:5" ht="33" customHeight="1" x14ac:dyDescent="0.25">
      <c r="A69" s="433"/>
      <c r="B69" s="397" t="s">
        <v>328</v>
      </c>
      <c r="C69" s="398"/>
      <c r="D69" s="220"/>
      <c r="E69" s="271"/>
    </row>
    <row r="70" spans="1:5" ht="33" customHeight="1" x14ac:dyDescent="0.25">
      <c r="A70" s="433"/>
      <c r="B70" s="397" t="s">
        <v>329</v>
      </c>
      <c r="C70" s="397"/>
      <c r="D70" s="220"/>
      <c r="E70" s="271"/>
    </row>
    <row r="71" spans="1:5" ht="33" customHeight="1" x14ac:dyDescent="0.25">
      <c r="A71" s="433"/>
      <c r="B71" s="397" t="s">
        <v>330</v>
      </c>
      <c r="C71" s="398"/>
      <c r="D71" s="220"/>
      <c r="E71" s="271"/>
    </row>
    <row r="72" spans="1:5" ht="33" customHeight="1" x14ac:dyDescent="0.25">
      <c r="A72" s="433"/>
      <c r="B72" s="466" t="s">
        <v>363</v>
      </c>
      <c r="C72" s="466"/>
      <c r="D72" s="466"/>
      <c r="E72" s="467"/>
    </row>
    <row r="73" spans="1:5" ht="33" customHeight="1" x14ac:dyDescent="0.25">
      <c r="A73" s="433"/>
      <c r="B73" s="397" t="s">
        <v>352</v>
      </c>
      <c r="C73" s="397"/>
      <c r="D73" s="220"/>
      <c r="E73" s="271"/>
    </row>
    <row r="74" spans="1:5" ht="33" customHeight="1" x14ac:dyDescent="0.25">
      <c r="A74" s="433"/>
      <c r="B74" s="397" t="s">
        <v>349</v>
      </c>
      <c r="C74" s="397"/>
      <c r="D74" s="220"/>
      <c r="E74" s="271"/>
    </row>
    <row r="75" spans="1:5" ht="33" customHeight="1" x14ac:dyDescent="0.25">
      <c r="A75" s="433"/>
      <c r="B75" s="397" t="s">
        <v>350</v>
      </c>
      <c r="C75" s="397"/>
      <c r="D75" s="220"/>
      <c r="E75" s="271"/>
    </row>
    <row r="76" spans="1:5" ht="33" customHeight="1" x14ac:dyDescent="0.25">
      <c r="A76" s="433"/>
      <c r="B76" s="397" t="s">
        <v>351</v>
      </c>
      <c r="C76" s="397"/>
      <c r="D76" s="220"/>
      <c r="E76" s="271"/>
    </row>
    <row r="77" spans="1:5" ht="33" customHeight="1" x14ac:dyDescent="0.25">
      <c r="A77" s="433"/>
      <c r="B77" s="397" t="s">
        <v>353</v>
      </c>
      <c r="C77" s="397"/>
      <c r="D77" s="220"/>
      <c r="E77" s="271"/>
    </row>
    <row r="78" spans="1:5" ht="33" customHeight="1" x14ac:dyDescent="0.25">
      <c r="A78" s="433"/>
      <c r="B78" s="397" t="s">
        <v>354</v>
      </c>
      <c r="C78" s="397"/>
      <c r="D78" s="220"/>
      <c r="E78" s="271"/>
    </row>
    <row r="79" spans="1:5" ht="33" customHeight="1" x14ac:dyDescent="0.25">
      <c r="A79" s="433"/>
      <c r="B79" s="397" t="s">
        <v>355</v>
      </c>
      <c r="C79" s="397"/>
      <c r="D79" s="220"/>
      <c r="E79" s="271"/>
    </row>
    <row r="80" spans="1:5" ht="33" customHeight="1" x14ac:dyDescent="0.25">
      <c r="A80" s="433"/>
      <c r="B80" s="397" t="s">
        <v>356</v>
      </c>
      <c r="C80" s="397"/>
      <c r="D80" s="220"/>
      <c r="E80" s="271"/>
    </row>
    <row r="81" spans="1:5" ht="33" customHeight="1" x14ac:dyDescent="0.25">
      <c r="A81" s="433"/>
      <c r="B81" s="397" t="s">
        <v>357</v>
      </c>
      <c r="C81" s="397"/>
      <c r="D81" s="220"/>
      <c r="E81" s="271"/>
    </row>
    <row r="82" spans="1:5" ht="33" customHeight="1" x14ac:dyDescent="0.25">
      <c r="A82" s="433"/>
      <c r="B82" s="397" t="s">
        <v>358</v>
      </c>
      <c r="C82" s="397"/>
      <c r="D82" s="220"/>
      <c r="E82" s="271"/>
    </row>
    <row r="83" spans="1:5" ht="33" customHeight="1" x14ac:dyDescent="0.25">
      <c r="A83" s="433"/>
      <c r="B83" s="397" t="s">
        <v>359</v>
      </c>
      <c r="C83" s="397"/>
      <c r="D83" s="220"/>
      <c r="E83" s="271"/>
    </row>
    <row r="84" spans="1:5" ht="33" customHeight="1" x14ac:dyDescent="0.25">
      <c r="A84" s="433"/>
      <c r="B84" s="397" t="s">
        <v>360</v>
      </c>
      <c r="C84" s="397"/>
      <c r="D84" s="220"/>
      <c r="E84" s="271"/>
    </row>
    <row r="85" spans="1:5" ht="33" customHeight="1" x14ac:dyDescent="0.25">
      <c r="A85" s="433"/>
      <c r="B85" s="397" t="s">
        <v>361</v>
      </c>
      <c r="C85" s="397"/>
      <c r="D85" s="220"/>
      <c r="E85" s="271"/>
    </row>
    <row r="86" spans="1:5" ht="33" customHeight="1" thickBot="1" x14ac:dyDescent="0.3">
      <c r="A86" s="434"/>
      <c r="B86" s="437" t="s">
        <v>362</v>
      </c>
      <c r="C86" s="437"/>
      <c r="D86" s="226"/>
      <c r="E86" s="272"/>
    </row>
    <row r="88" spans="1:5" ht="15.75" thickBot="1" x14ac:dyDescent="0.3"/>
    <row r="89" spans="1:5" ht="28.5" customHeight="1" x14ac:dyDescent="0.25">
      <c r="A89" s="457" t="s">
        <v>365</v>
      </c>
      <c r="B89" s="459" t="s">
        <v>364</v>
      </c>
      <c r="C89" s="459"/>
      <c r="D89" s="461" t="s">
        <v>366</v>
      </c>
      <c r="E89" s="462"/>
    </row>
    <row r="90" spans="1:5" x14ac:dyDescent="0.25">
      <c r="A90" s="458"/>
      <c r="B90" s="460"/>
      <c r="C90" s="460"/>
      <c r="D90" s="102" t="s">
        <v>89</v>
      </c>
      <c r="E90" s="270" t="s">
        <v>90</v>
      </c>
    </row>
    <row r="91" spans="1:5" ht="33" customHeight="1" x14ac:dyDescent="0.25">
      <c r="A91" s="433"/>
      <c r="B91" s="435" t="s">
        <v>311</v>
      </c>
      <c r="C91" s="436"/>
      <c r="D91" s="220"/>
      <c r="E91" s="274"/>
    </row>
    <row r="92" spans="1:5" ht="33" customHeight="1" x14ac:dyDescent="0.25">
      <c r="A92" s="433"/>
      <c r="B92" s="435" t="s">
        <v>315</v>
      </c>
      <c r="C92" s="436"/>
      <c r="D92" s="220"/>
      <c r="E92" s="274"/>
    </row>
    <row r="93" spans="1:5" ht="33" customHeight="1" x14ac:dyDescent="0.25">
      <c r="A93" s="433"/>
      <c r="B93" s="435" t="s">
        <v>312</v>
      </c>
      <c r="C93" s="436"/>
      <c r="D93" s="220"/>
      <c r="E93" s="274"/>
    </row>
    <row r="94" spans="1:5" ht="33" customHeight="1" x14ac:dyDescent="0.25">
      <c r="A94" s="433"/>
      <c r="B94" s="435" t="s">
        <v>313</v>
      </c>
      <c r="C94" s="436"/>
      <c r="D94" s="220"/>
      <c r="E94" s="274"/>
    </row>
    <row r="95" spans="1:5" ht="33" customHeight="1" x14ac:dyDescent="0.25">
      <c r="A95" s="433"/>
      <c r="B95" s="435" t="s">
        <v>314</v>
      </c>
      <c r="C95" s="436"/>
      <c r="D95" s="220"/>
      <c r="E95" s="274"/>
    </row>
    <row r="96" spans="1:5" ht="33" customHeight="1" x14ac:dyDescent="0.25">
      <c r="A96" s="433"/>
      <c r="B96" s="435" t="s">
        <v>316</v>
      </c>
      <c r="C96" s="436"/>
      <c r="D96" s="220"/>
      <c r="E96" s="274"/>
    </row>
    <row r="97" spans="1:5" ht="33" customHeight="1" x14ac:dyDescent="0.25">
      <c r="A97" s="433"/>
      <c r="B97" s="435" t="s">
        <v>317</v>
      </c>
      <c r="C97" s="436"/>
      <c r="D97" s="220"/>
      <c r="E97" s="274"/>
    </row>
    <row r="98" spans="1:5" ht="33" customHeight="1" x14ac:dyDescent="0.25">
      <c r="A98" s="433"/>
      <c r="B98" s="435" t="s">
        <v>318</v>
      </c>
      <c r="C98" s="436"/>
      <c r="D98" s="220"/>
      <c r="E98" s="274"/>
    </row>
    <row r="99" spans="1:5" ht="33" customHeight="1" x14ac:dyDescent="0.25">
      <c r="A99" s="433"/>
      <c r="B99" s="435" t="s">
        <v>319</v>
      </c>
      <c r="C99" s="436"/>
      <c r="D99" s="220"/>
      <c r="E99" s="274"/>
    </row>
    <row r="100" spans="1:5" ht="33" customHeight="1" x14ac:dyDescent="0.25">
      <c r="A100" s="433"/>
      <c r="B100" s="435" t="s">
        <v>320</v>
      </c>
      <c r="C100" s="436"/>
      <c r="D100" s="220"/>
      <c r="E100" s="274"/>
    </row>
    <row r="101" spans="1:5" ht="33" customHeight="1" x14ac:dyDescent="0.25">
      <c r="A101" s="433"/>
      <c r="B101" s="435" t="s">
        <v>321</v>
      </c>
      <c r="C101" s="436"/>
      <c r="D101" s="220"/>
      <c r="E101" s="274"/>
    </row>
    <row r="102" spans="1:5" ht="33" customHeight="1" x14ac:dyDescent="0.25">
      <c r="A102" s="433"/>
      <c r="B102" s="435" t="s">
        <v>322</v>
      </c>
      <c r="C102" s="436"/>
      <c r="D102" s="220"/>
      <c r="E102" s="274"/>
    </row>
    <row r="103" spans="1:5" ht="33" customHeight="1" x14ac:dyDescent="0.25">
      <c r="A103" s="433"/>
      <c r="B103" s="435" t="s">
        <v>323</v>
      </c>
      <c r="C103" s="436"/>
      <c r="D103" s="220"/>
      <c r="E103" s="274"/>
    </row>
    <row r="104" spans="1:5" ht="33" customHeight="1" x14ac:dyDescent="0.25">
      <c r="A104" s="433"/>
      <c r="B104" s="435" t="s">
        <v>324</v>
      </c>
      <c r="C104" s="436"/>
      <c r="D104" s="220"/>
      <c r="E104" s="274"/>
    </row>
    <row r="105" spans="1:5" ht="33" customHeight="1" x14ac:dyDescent="0.25">
      <c r="A105" s="433"/>
      <c r="B105" s="435" t="s">
        <v>325</v>
      </c>
      <c r="C105" s="436"/>
      <c r="D105" s="220"/>
      <c r="E105" s="274"/>
    </row>
    <row r="106" spans="1:5" ht="33" customHeight="1" x14ac:dyDescent="0.25">
      <c r="A106" s="433"/>
      <c r="B106" s="435" t="s">
        <v>326</v>
      </c>
      <c r="C106" s="436"/>
      <c r="D106" s="220"/>
      <c r="E106" s="274"/>
    </row>
    <row r="107" spans="1:5" ht="33" customHeight="1" x14ac:dyDescent="0.25">
      <c r="A107" s="433"/>
      <c r="B107" s="435" t="s">
        <v>327</v>
      </c>
      <c r="C107" s="436"/>
      <c r="D107" s="220"/>
      <c r="E107" s="274"/>
    </row>
    <row r="108" spans="1:5" ht="33" customHeight="1" x14ac:dyDescent="0.25">
      <c r="A108" s="433"/>
      <c r="B108" s="435" t="s">
        <v>328</v>
      </c>
      <c r="C108" s="436"/>
      <c r="D108" s="220"/>
      <c r="E108" s="274"/>
    </row>
    <row r="109" spans="1:5" ht="33" customHeight="1" x14ac:dyDescent="0.25">
      <c r="A109" s="433"/>
      <c r="B109" s="397" t="s">
        <v>329</v>
      </c>
      <c r="C109" s="397"/>
      <c r="D109" s="220"/>
      <c r="E109" s="274"/>
    </row>
    <row r="110" spans="1:5" ht="33" customHeight="1" x14ac:dyDescent="0.25">
      <c r="A110" s="433"/>
      <c r="B110" s="435" t="s">
        <v>330</v>
      </c>
      <c r="C110" s="436"/>
      <c r="D110" s="220"/>
      <c r="E110" s="274"/>
    </row>
    <row r="111" spans="1:5" ht="33" customHeight="1" x14ac:dyDescent="0.25">
      <c r="A111" s="433"/>
      <c r="B111" s="466" t="s">
        <v>363</v>
      </c>
      <c r="C111" s="466"/>
      <c r="D111" s="466"/>
      <c r="E111" s="467"/>
    </row>
    <row r="112" spans="1:5" ht="33" customHeight="1" x14ac:dyDescent="0.25">
      <c r="A112" s="433"/>
      <c r="B112" s="397" t="s">
        <v>352</v>
      </c>
      <c r="C112" s="397"/>
      <c r="D112" s="220"/>
      <c r="E112" s="271"/>
    </row>
    <row r="113" spans="1:5" ht="33" customHeight="1" x14ac:dyDescent="0.25">
      <c r="A113" s="433"/>
      <c r="B113" s="397" t="s">
        <v>349</v>
      </c>
      <c r="C113" s="397"/>
      <c r="D113" s="220"/>
      <c r="E113" s="271"/>
    </row>
    <row r="114" spans="1:5" ht="33" customHeight="1" x14ac:dyDescent="0.25">
      <c r="A114" s="433"/>
      <c r="B114" s="397" t="s">
        <v>350</v>
      </c>
      <c r="C114" s="397"/>
      <c r="D114" s="220"/>
      <c r="E114" s="271"/>
    </row>
    <row r="115" spans="1:5" ht="33" customHeight="1" x14ac:dyDescent="0.25">
      <c r="A115" s="433"/>
      <c r="B115" s="397" t="s">
        <v>351</v>
      </c>
      <c r="C115" s="397"/>
      <c r="D115" s="220"/>
      <c r="E115" s="271"/>
    </row>
    <row r="116" spans="1:5" ht="33" customHeight="1" x14ac:dyDescent="0.25">
      <c r="A116" s="433"/>
      <c r="B116" s="397" t="s">
        <v>353</v>
      </c>
      <c r="C116" s="397"/>
      <c r="D116" s="220"/>
      <c r="E116" s="271"/>
    </row>
    <row r="117" spans="1:5" ht="33" customHeight="1" x14ac:dyDescent="0.25">
      <c r="A117" s="433"/>
      <c r="B117" s="397" t="s">
        <v>354</v>
      </c>
      <c r="C117" s="397"/>
      <c r="D117" s="220"/>
      <c r="E117" s="271"/>
    </row>
    <row r="118" spans="1:5" ht="33" customHeight="1" x14ac:dyDescent="0.25">
      <c r="A118" s="433"/>
      <c r="B118" s="397" t="s">
        <v>355</v>
      </c>
      <c r="C118" s="397"/>
      <c r="D118" s="220"/>
      <c r="E118" s="271"/>
    </row>
    <row r="119" spans="1:5" ht="33" customHeight="1" x14ac:dyDescent="0.25">
      <c r="A119" s="433"/>
      <c r="B119" s="397" t="s">
        <v>356</v>
      </c>
      <c r="C119" s="397"/>
      <c r="D119" s="220"/>
      <c r="E119" s="271"/>
    </row>
    <row r="120" spans="1:5" ht="33" customHeight="1" x14ac:dyDescent="0.25">
      <c r="A120" s="433"/>
      <c r="B120" s="397" t="s">
        <v>357</v>
      </c>
      <c r="C120" s="397"/>
      <c r="D120" s="220"/>
      <c r="E120" s="271"/>
    </row>
    <row r="121" spans="1:5" ht="33" customHeight="1" x14ac:dyDescent="0.25">
      <c r="A121" s="433"/>
      <c r="B121" s="397" t="s">
        <v>358</v>
      </c>
      <c r="C121" s="397"/>
      <c r="D121" s="220"/>
      <c r="E121" s="271"/>
    </row>
    <row r="122" spans="1:5" ht="33" customHeight="1" x14ac:dyDescent="0.25">
      <c r="A122" s="433"/>
      <c r="B122" s="397" t="s">
        <v>359</v>
      </c>
      <c r="C122" s="397"/>
      <c r="D122" s="220"/>
      <c r="E122" s="271"/>
    </row>
    <row r="123" spans="1:5" ht="33" customHeight="1" x14ac:dyDescent="0.25">
      <c r="A123" s="433"/>
      <c r="B123" s="397" t="s">
        <v>360</v>
      </c>
      <c r="C123" s="397"/>
      <c r="D123" s="220"/>
      <c r="E123" s="271"/>
    </row>
    <row r="124" spans="1:5" ht="33" customHeight="1" x14ac:dyDescent="0.25">
      <c r="A124" s="433"/>
      <c r="B124" s="397" t="s">
        <v>361</v>
      </c>
      <c r="C124" s="397"/>
      <c r="D124" s="220"/>
      <c r="E124" s="271"/>
    </row>
    <row r="125" spans="1:5" ht="33" customHeight="1" thickBot="1" x14ac:dyDescent="0.3">
      <c r="A125" s="434"/>
      <c r="B125" s="437" t="s">
        <v>362</v>
      </c>
      <c r="C125" s="437"/>
      <c r="D125" s="226"/>
      <c r="E125" s="272"/>
    </row>
    <row r="127" spans="1:5" ht="15.75" thickBot="1" x14ac:dyDescent="0.3"/>
    <row r="128" spans="1:5" ht="30" customHeight="1" x14ac:dyDescent="0.25">
      <c r="A128" s="457" t="s">
        <v>365</v>
      </c>
      <c r="B128" s="459" t="s">
        <v>364</v>
      </c>
      <c r="C128" s="459"/>
      <c r="D128" s="461" t="s">
        <v>366</v>
      </c>
      <c r="E128" s="462"/>
    </row>
    <row r="129" spans="1:5" x14ac:dyDescent="0.25">
      <c r="A129" s="458"/>
      <c r="B129" s="460"/>
      <c r="C129" s="460"/>
      <c r="D129" s="102" t="s">
        <v>89</v>
      </c>
      <c r="E129" s="270" t="s">
        <v>90</v>
      </c>
    </row>
    <row r="130" spans="1:5" ht="33" customHeight="1" x14ac:dyDescent="0.25">
      <c r="A130" s="433"/>
      <c r="B130" s="397" t="s">
        <v>311</v>
      </c>
      <c r="C130" s="398"/>
      <c r="D130" s="220"/>
      <c r="E130" s="271"/>
    </row>
    <row r="131" spans="1:5" ht="33" customHeight="1" x14ac:dyDescent="0.25">
      <c r="A131" s="433"/>
      <c r="B131" s="397" t="s">
        <v>315</v>
      </c>
      <c r="C131" s="398"/>
      <c r="D131" s="220"/>
      <c r="E131" s="271"/>
    </row>
    <row r="132" spans="1:5" ht="33" customHeight="1" x14ac:dyDescent="0.25">
      <c r="A132" s="433"/>
      <c r="B132" s="397" t="s">
        <v>312</v>
      </c>
      <c r="C132" s="398"/>
      <c r="D132" s="220"/>
      <c r="E132" s="271"/>
    </row>
    <row r="133" spans="1:5" ht="33" customHeight="1" x14ac:dyDescent="0.25">
      <c r="A133" s="433"/>
      <c r="B133" s="397" t="s">
        <v>313</v>
      </c>
      <c r="C133" s="398"/>
      <c r="D133" s="220"/>
      <c r="E133" s="271"/>
    </row>
    <row r="134" spans="1:5" ht="33" customHeight="1" x14ac:dyDescent="0.25">
      <c r="A134" s="433"/>
      <c r="B134" s="397" t="s">
        <v>314</v>
      </c>
      <c r="C134" s="398"/>
      <c r="D134" s="220"/>
      <c r="E134" s="271"/>
    </row>
    <row r="135" spans="1:5" ht="33" customHeight="1" x14ac:dyDescent="0.25">
      <c r="A135" s="433"/>
      <c r="B135" s="397" t="s">
        <v>316</v>
      </c>
      <c r="C135" s="398"/>
      <c r="D135" s="220"/>
      <c r="E135" s="271"/>
    </row>
    <row r="136" spans="1:5" ht="33" customHeight="1" x14ac:dyDescent="0.25">
      <c r="A136" s="433"/>
      <c r="B136" s="397" t="s">
        <v>317</v>
      </c>
      <c r="C136" s="398"/>
      <c r="D136" s="220"/>
      <c r="E136" s="271"/>
    </row>
    <row r="137" spans="1:5" ht="33" customHeight="1" x14ac:dyDescent="0.25">
      <c r="A137" s="433"/>
      <c r="B137" s="397" t="s">
        <v>318</v>
      </c>
      <c r="C137" s="398"/>
      <c r="D137" s="220"/>
      <c r="E137" s="271"/>
    </row>
    <row r="138" spans="1:5" ht="33" customHeight="1" x14ac:dyDescent="0.25">
      <c r="A138" s="433"/>
      <c r="B138" s="397" t="s">
        <v>319</v>
      </c>
      <c r="C138" s="398"/>
      <c r="D138" s="220"/>
      <c r="E138" s="271"/>
    </row>
    <row r="139" spans="1:5" ht="33" customHeight="1" x14ac:dyDescent="0.25">
      <c r="A139" s="433"/>
      <c r="B139" s="397" t="s">
        <v>320</v>
      </c>
      <c r="C139" s="398"/>
      <c r="D139" s="220"/>
      <c r="E139" s="271"/>
    </row>
    <row r="140" spans="1:5" ht="33" customHeight="1" x14ac:dyDescent="0.25">
      <c r="A140" s="433"/>
      <c r="B140" s="397" t="s">
        <v>321</v>
      </c>
      <c r="C140" s="398"/>
      <c r="D140" s="220"/>
      <c r="E140" s="271"/>
    </row>
    <row r="141" spans="1:5" ht="33" customHeight="1" x14ac:dyDescent="0.25">
      <c r="A141" s="433"/>
      <c r="B141" s="397" t="s">
        <v>322</v>
      </c>
      <c r="C141" s="398"/>
      <c r="D141" s="220"/>
      <c r="E141" s="271"/>
    </row>
    <row r="142" spans="1:5" ht="33" customHeight="1" x14ac:dyDescent="0.25">
      <c r="A142" s="433"/>
      <c r="B142" s="397" t="s">
        <v>323</v>
      </c>
      <c r="C142" s="398"/>
      <c r="D142" s="220"/>
      <c r="E142" s="271"/>
    </row>
    <row r="143" spans="1:5" ht="33" customHeight="1" x14ac:dyDescent="0.25">
      <c r="A143" s="433"/>
      <c r="B143" s="397" t="s">
        <v>324</v>
      </c>
      <c r="C143" s="398"/>
      <c r="D143" s="220"/>
      <c r="E143" s="271"/>
    </row>
    <row r="144" spans="1:5" ht="33" customHeight="1" x14ac:dyDescent="0.25">
      <c r="A144" s="433"/>
      <c r="B144" s="397" t="s">
        <v>325</v>
      </c>
      <c r="C144" s="398"/>
      <c r="D144" s="220"/>
      <c r="E144" s="271"/>
    </row>
    <row r="145" spans="1:5" ht="33" customHeight="1" x14ac:dyDescent="0.25">
      <c r="A145" s="433"/>
      <c r="B145" s="397" t="s">
        <v>326</v>
      </c>
      <c r="C145" s="398"/>
      <c r="D145" s="220"/>
      <c r="E145" s="271"/>
    </row>
    <row r="146" spans="1:5" ht="33" customHeight="1" x14ac:dyDescent="0.25">
      <c r="A146" s="433"/>
      <c r="B146" s="397" t="s">
        <v>327</v>
      </c>
      <c r="C146" s="398"/>
      <c r="D146" s="220"/>
      <c r="E146" s="271"/>
    </row>
    <row r="147" spans="1:5" ht="33" customHeight="1" x14ac:dyDescent="0.25">
      <c r="A147" s="433"/>
      <c r="B147" s="397" t="s">
        <v>328</v>
      </c>
      <c r="C147" s="398"/>
      <c r="D147" s="220"/>
      <c r="E147" s="271"/>
    </row>
    <row r="148" spans="1:5" ht="33" customHeight="1" x14ac:dyDescent="0.25">
      <c r="A148" s="433"/>
      <c r="B148" s="397" t="s">
        <v>329</v>
      </c>
      <c r="C148" s="397"/>
      <c r="D148" s="220"/>
      <c r="E148" s="271"/>
    </row>
    <row r="149" spans="1:5" ht="33" customHeight="1" x14ac:dyDescent="0.25">
      <c r="A149" s="433"/>
      <c r="B149" s="397" t="s">
        <v>330</v>
      </c>
      <c r="C149" s="398"/>
      <c r="D149" s="220"/>
      <c r="E149" s="271"/>
    </row>
    <row r="150" spans="1:5" ht="33" customHeight="1" x14ac:dyDescent="0.25">
      <c r="A150" s="433"/>
      <c r="B150" s="466" t="s">
        <v>363</v>
      </c>
      <c r="C150" s="466"/>
      <c r="D150" s="466"/>
      <c r="E150" s="467"/>
    </row>
    <row r="151" spans="1:5" ht="33" customHeight="1" x14ac:dyDescent="0.25">
      <c r="A151" s="433"/>
      <c r="B151" s="397" t="s">
        <v>352</v>
      </c>
      <c r="C151" s="397"/>
      <c r="D151" s="220"/>
      <c r="E151" s="271"/>
    </row>
    <row r="152" spans="1:5" ht="33" customHeight="1" x14ac:dyDescent="0.25">
      <c r="A152" s="433"/>
      <c r="B152" s="397" t="s">
        <v>349</v>
      </c>
      <c r="C152" s="397"/>
      <c r="D152" s="220"/>
      <c r="E152" s="271"/>
    </row>
    <row r="153" spans="1:5" ht="33" customHeight="1" x14ac:dyDescent="0.25">
      <c r="A153" s="433"/>
      <c r="B153" s="397" t="s">
        <v>350</v>
      </c>
      <c r="C153" s="397"/>
      <c r="D153" s="220"/>
      <c r="E153" s="271"/>
    </row>
    <row r="154" spans="1:5" ht="33" customHeight="1" x14ac:dyDescent="0.25">
      <c r="A154" s="433"/>
      <c r="B154" s="397" t="s">
        <v>351</v>
      </c>
      <c r="C154" s="397"/>
      <c r="D154" s="220"/>
      <c r="E154" s="271"/>
    </row>
    <row r="155" spans="1:5" ht="33" customHeight="1" x14ac:dyDescent="0.25">
      <c r="A155" s="433"/>
      <c r="B155" s="397" t="s">
        <v>353</v>
      </c>
      <c r="C155" s="397"/>
      <c r="D155" s="220"/>
      <c r="E155" s="271"/>
    </row>
    <row r="156" spans="1:5" ht="33" customHeight="1" x14ac:dyDescent="0.25">
      <c r="A156" s="433"/>
      <c r="B156" s="397" t="s">
        <v>354</v>
      </c>
      <c r="C156" s="397"/>
      <c r="D156" s="220"/>
      <c r="E156" s="271"/>
    </row>
    <row r="157" spans="1:5" ht="33" customHeight="1" x14ac:dyDescent="0.25">
      <c r="A157" s="433"/>
      <c r="B157" s="397" t="s">
        <v>355</v>
      </c>
      <c r="C157" s="397"/>
      <c r="D157" s="220"/>
      <c r="E157" s="271"/>
    </row>
    <row r="158" spans="1:5" ht="33" customHeight="1" x14ac:dyDescent="0.25">
      <c r="A158" s="433"/>
      <c r="B158" s="397" t="s">
        <v>356</v>
      </c>
      <c r="C158" s="397"/>
      <c r="D158" s="220"/>
      <c r="E158" s="271"/>
    </row>
    <row r="159" spans="1:5" ht="33" customHeight="1" x14ac:dyDescent="0.25">
      <c r="A159" s="433"/>
      <c r="B159" s="397" t="s">
        <v>357</v>
      </c>
      <c r="C159" s="397"/>
      <c r="D159" s="220"/>
      <c r="E159" s="271"/>
    </row>
    <row r="160" spans="1:5" ht="33" customHeight="1" x14ac:dyDescent="0.25">
      <c r="A160" s="433"/>
      <c r="B160" s="397" t="s">
        <v>358</v>
      </c>
      <c r="C160" s="397"/>
      <c r="D160" s="220"/>
      <c r="E160" s="271"/>
    </row>
    <row r="161" spans="1:5" ht="33" customHeight="1" x14ac:dyDescent="0.25">
      <c r="A161" s="433"/>
      <c r="B161" s="397" t="s">
        <v>359</v>
      </c>
      <c r="C161" s="397"/>
      <c r="D161" s="220"/>
      <c r="E161" s="271"/>
    </row>
    <row r="162" spans="1:5" ht="33" customHeight="1" x14ac:dyDescent="0.25">
      <c r="A162" s="433"/>
      <c r="B162" s="397" t="s">
        <v>360</v>
      </c>
      <c r="C162" s="397"/>
      <c r="D162" s="220"/>
      <c r="E162" s="271"/>
    </row>
    <row r="163" spans="1:5" ht="33" customHeight="1" x14ac:dyDescent="0.25">
      <c r="A163" s="433"/>
      <c r="B163" s="397" t="s">
        <v>361</v>
      </c>
      <c r="C163" s="397"/>
      <c r="D163" s="220"/>
      <c r="E163" s="271"/>
    </row>
    <row r="164" spans="1:5" ht="33" customHeight="1" thickBot="1" x14ac:dyDescent="0.3">
      <c r="A164" s="434"/>
      <c r="B164" s="437" t="s">
        <v>362</v>
      </c>
      <c r="C164" s="437"/>
      <c r="D164" s="226"/>
      <c r="E164" s="272"/>
    </row>
    <row r="166" spans="1:5" ht="15.75" thickBot="1" x14ac:dyDescent="0.3"/>
    <row r="167" spans="1:5" ht="30" customHeight="1" x14ac:dyDescent="0.25">
      <c r="A167" s="457" t="s">
        <v>365</v>
      </c>
      <c r="B167" s="459" t="s">
        <v>364</v>
      </c>
      <c r="C167" s="459"/>
      <c r="D167" s="461" t="s">
        <v>366</v>
      </c>
      <c r="E167" s="462"/>
    </row>
    <row r="168" spans="1:5" x14ac:dyDescent="0.25">
      <c r="A168" s="458"/>
      <c r="B168" s="460"/>
      <c r="C168" s="460"/>
      <c r="D168" s="102" t="s">
        <v>89</v>
      </c>
      <c r="E168" s="270" t="s">
        <v>90</v>
      </c>
    </row>
    <row r="169" spans="1:5" ht="33" customHeight="1" x14ac:dyDescent="0.25">
      <c r="A169" s="433"/>
      <c r="B169" s="397" t="s">
        <v>311</v>
      </c>
      <c r="C169" s="398"/>
      <c r="D169" s="220"/>
      <c r="E169" s="271"/>
    </row>
    <row r="170" spans="1:5" ht="33" customHeight="1" x14ac:dyDescent="0.25">
      <c r="A170" s="433"/>
      <c r="B170" s="397" t="s">
        <v>315</v>
      </c>
      <c r="C170" s="398"/>
      <c r="D170" s="220"/>
      <c r="E170" s="271"/>
    </row>
    <row r="171" spans="1:5" ht="33" customHeight="1" x14ac:dyDescent="0.25">
      <c r="A171" s="433"/>
      <c r="B171" s="397" t="s">
        <v>312</v>
      </c>
      <c r="C171" s="398"/>
      <c r="D171" s="220"/>
      <c r="E171" s="271"/>
    </row>
    <row r="172" spans="1:5" ht="33" customHeight="1" x14ac:dyDescent="0.25">
      <c r="A172" s="433"/>
      <c r="B172" s="397" t="s">
        <v>313</v>
      </c>
      <c r="C172" s="398"/>
      <c r="D172" s="220"/>
      <c r="E172" s="271"/>
    </row>
    <row r="173" spans="1:5" ht="33" customHeight="1" x14ac:dyDescent="0.25">
      <c r="A173" s="433"/>
      <c r="B173" s="397" t="s">
        <v>314</v>
      </c>
      <c r="C173" s="398"/>
      <c r="D173" s="220"/>
      <c r="E173" s="271"/>
    </row>
    <row r="174" spans="1:5" ht="33" customHeight="1" x14ac:dyDescent="0.25">
      <c r="A174" s="433"/>
      <c r="B174" s="397" t="s">
        <v>316</v>
      </c>
      <c r="C174" s="398"/>
      <c r="D174" s="220"/>
      <c r="E174" s="271"/>
    </row>
    <row r="175" spans="1:5" ht="33" customHeight="1" x14ac:dyDescent="0.25">
      <c r="A175" s="433"/>
      <c r="B175" s="397" t="s">
        <v>317</v>
      </c>
      <c r="C175" s="398"/>
      <c r="D175" s="220"/>
      <c r="E175" s="271"/>
    </row>
    <row r="176" spans="1:5" ht="33" customHeight="1" x14ac:dyDescent="0.25">
      <c r="A176" s="433"/>
      <c r="B176" s="397" t="s">
        <v>318</v>
      </c>
      <c r="C176" s="398"/>
      <c r="D176" s="220"/>
      <c r="E176" s="271"/>
    </row>
    <row r="177" spans="1:5" ht="33" customHeight="1" x14ac:dyDescent="0.25">
      <c r="A177" s="433"/>
      <c r="B177" s="397" t="s">
        <v>319</v>
      </c>
      <c r="C177" s="398"/>
      <c r="D177" s="220"/>
      <c r="E177" s="271"/>
    </row>
    <row r="178" spans="1:5" ht="33" customHeight="1" x14ac:dyDescent="0.25">
      <c r="A178" s="433"/>
      <c r="B178" s="397" t="s">
        <v>320</v>
      </c>
      <c r="C178" s="398"/>
      <c r="D178" s="220"/>
      <c r="E178" s="271"/>
    </row>
    <row r="179" spans="1:5" ht="33" customHeight="1" x14ac:dyDescent="0.25">
      <c r="A179" s="433"/>
      <c r="B179" s="397" t="s">
        <v>321</v>
      </c>
      <c r="C179" s="398"/>
      <c r="D179" s="220"/>
      <c r="E179" s="271"/>
    </row>
    <row r="180" spans="1:5" ht="33" customHeight="1" x14ac:dyDescent="0.25">
      <c r="A180" s="433"/>
      <c r="B180" s="397" t="s">
        <v>322</v>
      </c>
      <c r="C180" s="398"/>
      <c r="D180" s="220"/>
      <c r="E180" s="271"/>
    </row>
    <row r="181" spans="1:5" ht="33" customHeight="1" x14ac:dyDescent="0.25">
      <c r="A181" s="433"/>
      <c r="B181" s="397" t="s">
        <v>323</v>
      </c>
      <c r="C181" s="398"/>
      <c r="D181" s="220"/>
      <c r="E181" s="271"/>
    </row>
    <row r="182" spans="1:5" ht="33" customHeight="1" x14ac:dyDescent="0.25">
      <c r="A182" s="433"/>
      <c r="B182" s="397" t="s">
        <v>324</v>
      </c>
      <c r="C182" s="398"/>
      <c r="D182" s="220"/>
      <c r="E182" s="271"/>
    </row>
    <row r="183" spans="1:5" ht="33" customHeight="1" x14ac:dyDescent="0.25">
      <c r="A183" s="433"/>
      <c r="B183" s="397" t="s">
        <v>325</v>
      </c>
      <c r="C183" s="398"/>
      <c r="D183" s="220"/>
      <c r="E183" s="271"/>
    </row>
    <row r="184" spans="1:5" ht="33" customHeight="1" x14ac:dyDescent="0.25">
      <c r="A184" s="433"/>
      <c r="B184" s="397" t="s">
        <v>326</v>
      </c>
      <c r="C184" s="398"/>
      <c r="D184" s="220"/>
      <c r="E184" s="271"/>
    </row>
    <row r="185" spans="1:5" ht="33" customHeight="1" x14ac:dyDescent="0.25">
      <c r="A185" s="433"/>
      <c r="B185" s="397" t="s">
        <v>327</v>
      </c>
      <c r="C185" s="398"/>
      <c r="D185" s="220"/>
      <c r="E185" s="271"/>
    </row>
    <row r="186" spans="1:5" ht="33" customHeight="1" x14ac:dyDescent="0.25">
      <c r="A186" s="433"/>
      <c r="B186" s="397" t="s">
        <v>328</v>
      </c>
      <c r="C186" s="398"/>
      <c r="D186" s="220"/>
      <c r="E186" s="271"/>
    </row>
    <row r="187" spans="1:5" ht="33" customHeight="1" x14ac:dyDescent="0.25">
      <c r="A187" s="433"/>
      <c r="B187" s="397" t="s">
        <v>329</v>
      </c>
      <c r="C187" s="397"/>
      <c r="D187" s="220"/>
      <c r="E187" s="271"/>
    </row>
    <row r="188" spans="1:5" ht="33" customHeight="1" x14ac:dyDescent="0.25">
      <c r="A188" s="433"/>
      <c r="B188" s="397" t="s">
        <v>330</v>
      </c>
      <c r="C188" s="398"/>
      <c r="D188" s="220"/>
      <c r="E188" s="271"/>
    </row>
    <row r="189" spans="1:5" ht="33" customHeight="1" x14ac:dyDescent="0.25">
      <c r="A189" s="433"/>
      <c r="B189" s="466" t="s">
        <v>363</v>
      </c>
      <c r="C189" s="466"/>
      <c r="D189" s="466"/>
      <c r="E189" s="467"/>
    </row>
    <row r="190" spans="1:5" ht="33" customHeight="1" x14ac:dyDescent="0.25">
      <c r="A190" s="433"/>
      <c r="B190" s="397" t="s">
        <v>352</v>
      </c>
      <c r="C190" s="397"/>
      <c r="D190" s="220"/>
      <c r="E190" s="271"/>
    </row>
    <row r="191" spans="1:5" ht="33" customHeight="1" x14ac:dyDescent="0.25">
      <c r="A191" s="433"/>
      <c r="B191" s="397" t="s">
        <v>349</v>
      </c>
      <c r="C191" s="397"/>
      <c r="D191" s="220"/>
      <c r="E191" s="271"/>
    </row>
    <row r="192" spans="1:5" ht="33" customHeight="1" x14ac:dyDescent="0.25">
      <c r="A192" s="433"/>
      <c r="B192" s="397" t="s">
        <v>350</v>
      </c>
      <c r="C192" s="397"/>
      <c r="D192" s="220"/>
      <c r="E192" s="271"/>
    </row>
    <row r="193" spans="1:5" ht="33" customHeight="1" x14ac:dyDescent="0.25">
      <c r="A193" s="433"/>
      <c r="B193" s="397" t="s">
        <v>351</v>
      </c>
      <c r="C193" s="397"/>
      <c r="D193" s="220"/>
      <c r="E193" s="271"/>
    </row>
    <row r="194" spans="1:5" ht="33" customHeight="1" x14ac:dyDescent="0.25">
      <c r="A194" s="433"/>
      <c r="B194" s="397" t="s">
        <v>353</v>
      </c>
      <c r="C194" s="397"/>
      <c r="D194" s="220"/>
      <c r="E194" s="271"/>
    </row>
    <row r="195" spans="1:5" ht="33" customHeight="1" x14ac:dyDescent="0.25">
      <c r="A195" s="433"/>
      <c r="B195" s="397" t="s">
        <v>354</v>
      </c>
      <c r="C195" s="397"/>
      <c r="D195" s="220"/>
      <c r="E195" s="271"/>
    </row>
    <row r="196" spans="1:5" ht="33" customHeight="1" x14ac:dyDescent="0.25">
      <c r="A196" s="433"/>
      <c r="B196" s="397" t="s">
        <v>355</v>
      </c>
      <c r="C196" s="397"/>
      <c r="D196" s="220"/>
      <c r="E196" s="271"/>
    </row>
    <row r="197" spans="1:5" ht="33" customHeight="1" x14ac:dyDescent="0.25">
      <c r="A197" s="433"/>
      <c r="B197" s="397" t="s">
        <v>356</v>
      </c>
      <c r="C197" s="397"/>
      <c r="D197" s="220"/>
      <c r="E197" s="271"/>
    </row>
    <row r="198" spans="1:5" ht="33" customHeight="1" x14ac:dyDescent="0.25">
      <c r="A198" s="433"/>
      <c r="B198" s="397" t="s">
        <v>357</v>
      </c>
      <c r="C198" s="397"/>
      <c r="D198" s="220"/>
      <c r="E198" s="271"/>
    </row>
    <row r="199" spans="1:5" ht="33" customHeight="1" x14ac:dyDescent="0.25">
      <c r="A199" s="433"/>
      <c r="B199" s="397" t="s">
        <v>358</v>
      </c>
      <c r="C199" s="397"/>
      <c r="D199" s="220"/>
      <c r="E199" s="271"/>
    </row>
    <row r="200" spans="1:5" ht="33" customHeight="1" x14ac:dyDescent="0.25">
      <c r="A200" s="433"/>
      <c r="B200" s="397" t="s">
        <v>359</v>
      </c>
      <c r="C200" s="397"/>
      <c r="D200" s="220"/>
      <c r="E200" s="271"/>
    </row>
    <row r="201" spans="1:5" ht="33" customHeight="1" x14ac:dyDescent="0.25">
      <c r="A201" s="433"/>
      <c r="B201" s="397" t="s">
        <v>360</v>
      </c>
      <c r="C201" s="397"/>
      <c r="D201" s="220"/>
      <c r="E201" s="271"/>
    </row>
    <row r="202" spans="1:5" ht="33" customHeight="1" x14ac:dyDescent="0.25">
      <c r="A202" s="433"/>
      <c r="B202" s="397" t="s">
        <v>361</v>
      </c>
      <c r="C202" s="397"/>
      <c r="D202" s="220"/>
      <c r="E202" s="271"/>
    </row>
    <row r="203" spans="1:5" ht="33" customHeight="1" thickBot="1" x14ac:dyDescent="0.3">
      <c r="A203" s="434"/>
      <c r="B203" s="437" t="s">
        <v>362</v>
      </c>
      <c r="C203" s="437"/>
      <c r="D203" s="226"/>
      <c r="E203" s="272"/>
    </row>
    <row r="205" spans="1:5" ht="15.75" thickBot="1" x14ac:dyDescent="0.3"/>
    <row r="206" spans="1:5" ht="29.25" customHeight="1" x14ac:dyDescent="0.25">
      <c r="A206" s="457" t="s">
        <v>365</v>
      </c>
      <c r="B206" s="459" t="s">
        <v>364</v>
      </c>
      <c r="C206" s="459"/>
      <c r="D206" s="461" t="s">
        <v>366</v>
      </c>
      <c r="E206" s="462"/>
    </row>
    <row r="207" spans="1:5" x14ac:dyDescent="0.25">
      <c r="A207" s="458"/>
      <c r="B207" s="460"/>
      <c r="C207" s="460"/>
      <c r="D207" s="102" t="s">
        <v>89</v>
      </c>
      <c r="E207" s="270" t="s">
        <v>90</v>
      </c>
    </row>
    <row r="208" spans="1:5" ht="33" customHeight="1" x14ac:dyDescent="0.25">
      <c r="A208" s="433"/>
      <c r="B208" s="397" t="s">
        <v>311</v>
      </c>
      <c r="C208" s="398"/>
      <c r="D208" s="220"/>
      <c r="E208" s="271"/>
    </row>
    <row r="209" spans="1:5" ht="33" customHeight="1" x14ac:dyDescent="0.25">
      <c r="A209" s="433"/>
      <c r="B209" s="397" t="s">
        <v>315</v>
      </c>
      <c r="C209" s="398"/>
      <c r="D209" s="220"/>
      <c r="E209" s="271"/>
    </row>
    <row r="210" spans="1:5" ht="33" customHeight="1" x14ac:dyDescent="0.25">
      <c r="A210" s="433"/>
      <c r="B210" s="397" t="s">
        <v>312</v>
      </c>
      <c r="C210" s="398"/>
      <c r="D210" s="220"/>
      <c r="E210" s="271"/>
    </row>
    <row r="211" spans="1:5" ht="33" customHeight="1" x14ac:dyDescent="0.25">
      <c r="A211" s="433"/>
      <c r="B211" s="397" t="s">
        <v>313</v>
      </c>
      <c r="C211" s="398"/>
      <c r="D211" s="220"/>
      <c r="E211" s="271"/>
    </row>
    <row r="212" spans="1:5" ht="33" customHeight="1" x14ac:dyDescent="0.25">
      <c r="A212" s="433"/>
      <c r="B212" s="397" t="s">
        <v>314</v>
      </c>
      <c r="C212" s="398"/>
      <c r="D212" s="220"/>
      <c r="E212" s="271"/>
    </row>
    <row r="213" spans="1:5" ht="33" customHeight="1" x14ac:dyDescent="0.25">
      <c r="A213" s="433"/>
      <c r="B213" s="397" t="s">
        <v>316</v>
      </c>
      <c r="C213" s="398"/>
      <c r="D213" s="220"/>
      <c r="E213" s="271"/>
    </row>
    <row r="214" spans="1:5" ht="33" customHeight="1" x14ac:dyDescent="0.25">
      <c r="A214" s="433"/>
      <c r="B214" s="397" t="s">
        <v>317</v>
      </c>
      <c r="C214" s="398"/>
      <c r="D214" s="220"/>
      <c r="E214" s="271"/>
    </row>
    <row r="215" spans="1:5" ht="33" customHeight="1" x14ac:dyDescent="0.25">
      <c r="A215" s="433"/>
      <c r="B215" s="397" t="s">
        <v>318</v>
      </c>
      <c r="C215" s="398"/>
      <c r="D215" s="220"/>
      <c r="E215" s="271"/>
    </row>
    <row r="216" spans="1:5" ht="33" customHeight="1" x14ac:dyDescent="0.25">
      <c r="A216" s="433"/>
      <c r="B216" s="397" t="s">
        <v>319</v>
      </c>
      <c r="C216" s="398"/>
      <c r="D216" s="220"/>
      <c r="E216" s="271"/>
    </row>
    <row r="217" spans="1:5" ht="33" customHeight="1" x14ac:dyDescent="0.25">
      <c r="A217" s="433"/>
      <c r="B217" s="397" t="s">
        <v>320</v>
      </c>
      <c r="C217" s="398"/>
      <c r="D217" s="220"/>
      <c r="E217" s="271"/>
    </row>
    <row r="218" spans="1:5" ht="33" customHeight="1" x14ac:dyDescent="0.25">
      <c r="A218" s="433"/>
      <c r="B218" s="397" t="s">
        <v>321</v>
      </c>
      <c r="C218" s="398"/>
      <c r="D218" s="220"/>
      <c r="E218" s="271"/>
    </row>
    <row r="219" spans="1:5" ht="33" customHeight="1" x14ac:dyDescent="0.25">
      <c r="A219" s="433"/>
      <c r="B219" s="397" t="s">
        <v>322</v>
      </c>
      <c r="C219" s="398"/>
      <c r="D219" s="220"/>
      <c r="E219" s="271"/>
    </row>
    <row r="220" spans="1:5" ht="33" customHeight="1" x14ac:dyDescent="0.25">
      <c r="A220" s="433"/>
      <c r="B220" s="397" t="s">
        <v>323</v>
      </c>
      <c r="C220" s="398"/>
      <c r="D220" s="220"/>
      <c r="E220" s="271"/>
    </row>
    <row r="221" spans="1:5" ht="33" customHeight="1" x14ac:dyDescent="0.25">
      <c r="A221" s="433"/>
      <c r="B221" s="397" t="s">
        <v>324</v>
      </c>
      <c r="C221" s="398"/>
      <c r="D221" s="220"/>
      <c r="E221" s="271"/>
    </row>
    <row r="222" spans="1:5" ht="33" customHeight="1" x14ac:dyDescent="0.25">
      <c r="A222" s="433"/>
      <c r="B222" s="397" t="s">
        <v>325</v>
      </c>
      <c r="C222" s="398"/>
      <c r="D222" s="220"/>
      <c r="E222" s="271"/>
    </row>
    <row r="223" spans="1:5" ht="33" customHeight="1" x14ac:dyDescent="0.25">
      <c r="A223" s="433"/>
      <c r="B223" s="397" t="s">
        <v>326</v>
      </c>
      <c r="C223" s="398"/>
      <c r="D223" s="220"/>
      <c r="E223" s="271"/>
    </row>
    <row r="224" spans="1:5" ht="33" customHeight="1" x14ac:dyDescent="0.25">
      <c r="A224" s="433"/>
      <c r="B224" s="397" t="s">
        <v>327</v>
      </c>
      <c r="C224" s="398"/>
      <c r="D224" s="220"/>
      <c r="E224" s="271"/>
    </row>
    <row r="225" spans="1:5" ht="33" customHeight="1" x14ac:dyDescent="0.25">
      <c r="A225" s="433"/>
      <c r="B225" s="397" t="s">
        <v>328</v>
      </c>
      <c r="C225" s="398"/>
      <c r="D225" s="220"/>
      <c r="E225" s="271"/>
    </row>
    <row r="226" spans="1:5" ht="33" customHeight="1" x14ac:dyDescent="0.25">
      <c r="A226" s="433"/>
      <c r="B226" s="397" t="s">
        <v>329</v>
      </c>
      <c r="C226" s="397"/>
      <c r="D226" s="220"/>
      <c r="E226" s="271"/>
    </row>
    <row r="227" spans="1:5" ht="33" customHeight="1" x14ac:dyDescent="0.25">
      <c r="A227" s="433"/>
      <c r="B227" s="397" t="s">
        <v>330</v>
      </c>
      <c r="C227" s="398"/>
      <c r="D227" s="220"/>
      <c r="E227" s="271"/>
    </row>
    <row r="228" spans="1:5" ht="33" customHeight="1" x14ac:dyDescent="0.25">
      <c r="A228" s="433"/>
      <c r="B228" s="466" t="s">
        <v>363</v>
      </c>
      <c r="C228" s="466"/>
      <c r="D228" s="466"/>
      <c r="E228" s="467"/>
    </row>
    <row r="229" spans="1:5" ht="33" customHeight="1" x14ac:dyDescent="0.25">
      <c r="A229" s="433"/>
      <c r="B229" s="397" t="s">
        <v>352</v>
      </c>
      <c r="C229" s="397"/>
      <c r="D229" s="220"/>
      <c r="E229" s="271"/>
    </row>
    <row r="230" spans="1:5" ht="33" customHeight="1" x14ac:dyDescent="0.25">
      <c r="A230" s="433"/>
      <c r="B230" s="397" t="s">
        <v>349</v>
      </c>
      <c r="C230" s="397"/>
      <c r="D230" s="220"/>
      <c r="E230" s="271"/>
    </row>
    <row r="231" spans="1:5" ht="33" customHeight="1" x14ac:dyDescent="0.25">
      <c r="A231" s="433"/>
      <c r="B231" s="397" t="s">
        <v>350</v>
      </c>
      <c r="C231" s="397"/>
      <c r="D231" s="220"/>
      <c r="E231" s="271"/>
    </row>
    <row r="232" spans="1:5" ht="33" customHeight="1" x14ac:dyDescent="0.25">
      <c r="A232" s="433"/>
      <c r="B232" s="397" t="s">
        <v>351</v>
      </c>
      <c r="C232" s="397"/>
      <c r="D232" s="220"/>
      <c r="E232" s="271"/>
    </row>
    <row r="233" spans="1:5" ht="33" customHeight="1" x14ac:dyDescent="0.25">
      <c r="A233" s="433"/>
      <c r="B233" s="397" t="s">
        <v>353</v>
      </c>
      <c r="C233" s="397"/>
      <c r="D233" s="220"/>
      <c r="E233" s="271"/>
    </row>
    <row r="234" spans="1:5" ht="33" customHeight="1" x14ac:dyDescent="0.25">
      <c r="A234" s="433"/>
      <c r="B234" s="397" t="s">
        <v>354</v>
      </c>
      <c r="C234" s="397"/>
      <c r="D234" s="220"/>
      <c r="E234" s="271"/>
    </row>
    <row r="235" spans="1:5" ht="33" customHeight="1" x14ac:dyDescent="0.25">
      <c r="A235" s="433"/>
      <c r="B235" s="397" t="s">
        <v>355</v>
      </c>
      <c r="C235" s="397"/>
      <c r="D235" s="220"/>
      <c r="E235" s="271"/>
    </row>
    <row r="236" spans="1:5" ht="33" customHeight="1" x14ac:dyDescent="0.25">
      <c r="A236" s="433"/>
      <c r="B236" s="397" t="s">
        <v>356</v>
      </c>
      <c r="C236" s="397"/>
      <c r="D236" s="220"/>
      <c r="E236" s="271"/>
    </row>
    <row r="237" spans="1:5" ht="33" customHeight="1" x14ac:dyDescent="0.25">
      <c r="A237" s="433"/>
      <c r="B237" s="397" t="s">
        <v>357</v>
      </c>
      <c r="C237" s="397"/>
      <c r="D237" s="220"/>
      <c r="E237" s="271"/>
    </row>
    <row r="238" spans="1:5" ht="33" customHeight="1" x14ac:dyDescent="0.25">
      <c r="A238" s="433"/>
      <c r="B238" s="397" t="s">
        <v>358</v>
      </c>
      <c r="C238" s="397"/>
      <c r="D238" s="220"/>
      <c r="E238" s="271"/>
    </row>
    <row r="239" spans="1:5" ht="33" customHeight="1" x14ac:dyDescent="0.25">
      <c r="A239" s="433"/>
      <c r="B239" s="397" t="s">
        <v>359</v>
      </c>
      <c r="C239" s="397"/>
      <c r="D239" s="220"/>
      <c r="E239" s="271"/>
    </row>
    <row r="240" spans="1:5" ht="33" customHeight="1" x14ac:dyDescent="0.25">
      <c r="A240" s="433"/>
      <c r="B240" s="397" t="s">
        <v>360</v>
      </c>
      <c r="C240" s="397"/>
      <c r="D240" s="220"/>
      <c r="E240" s="271"/>
    </row>
    <row r="241" spans="1:5" ht="33" customHeight="1" x14ac:dyDescent="0.25">
      <c r="A241" s="433"/>
      <c r="B241" s="397" t="s">
        <v>361</v>
      </c>
      <c r="C241" s="397"/>
      <c r="D241" s="220"/>
      <c r="E241" s="271"/>
    </row>
    <row r="242" spans="1:5" ht="33" customHeight="1" thickBot="1" x14ac:dyDescent="0.3">
      <c r="A242" s="434"/>
      <c r="B242" s="437" t="s">
        <v>362</v>
      </c>
      <c r="C242" s="437"/>
      <c r="D242" s="226"/>
      <c r="E242" s="272"/>
    </row>
  </sheetData>
  <mergeCells count="242">
    <mergeCell ref="B239:C239"/>
    <mergeCell ref="B240:C240"/>
    <mergeCell ref="B219:C219"/>
    <mergeCell ref="B220:C220"/>
    <mergeCell ref="B221:C221"/>
    <mergeCell ref="B222:C222"/>
    <mergeCell ref="B223:C223"/>
    <mergeCell ref="B241:C241"/>
    <mergeCell ref="B242:C242"/>
    <mergeCell ref="B234:C234"/>
    <mergeCell ref="B235:C235"/>
    <mergeCell ref="B236:C236"/>
    <mergeCell ref="B237:C237"/>
    <mergeCell ref="B238:C238"/>
    <mergeCell ref="B232:C232"/>
    <mergeCell ref="B233:C233"/>
    <mergeCell ref="B203:C203"/>
    <mergeCell ref="A206:A207"/>
    <mergeCell ref="B206:C207"/>
    <mergeCell ref="D206:E206"/>
    <mergeCell ref="A208:A242"/>
    <mergeCell ref="B208:C208"/>
    <mergeCell ref="B209:C209"/>
    <mergeCell ref="B210:C210"/>
    <mergeCell ref="B211:C211"/>
    <mergeCell ref="B212:C212"/>
    <mergeCell ref="B213:C213"/>
    <mergeCell ref="B214:C214"/>
    <mergeCell ref="B215:C215"/>
    <mergeCell ref="B216:C216"/>
    <mergeCell ref="B217:C217"/>
    <mergeCell ref="B218:C218"/>
    <mergeCell ref="B229:C229"/>
    <mergeCell ref="B230:C230"/>
    <mergeCell ref="B231:C231"/>
    <mergeCell ref="B224:C224"/>
    <mergeCell ref="B225:C225"/>
    <mergeCell ref="B226:C226"/>
    <mergeCell ref="B227:C227"/>
    <mergeCell ref="B228:E228"/>
    <mergeCell ref="B186:C186"/>
    <mergeCell ref="B187:C187"/>
    <mergeCell ref="B198:C198"/>
    <mergeCell ref="B199:C199"/>
    <mergeCell ref="B200:C200"/>
    <mergeCell ref="B201:C201"/>
    <mergeCell ref="B202:C202"/>
    <mergeCell ref="B193:C193"/>
    <mergeCell ref="B194:C194"/>
    <mergeCell ref="B195:C195"/>
    <mergeCell ref="B196:C196"/>
    <mergeCell ref="B197:C197"/>
    <mergeCell ref="D167:E167"/>
    <mergeCell ref="A169:A203"/>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8:C188"/>
    <mergeCell ref="B189:E189"/>
    <mergeCell ref="B190:C190"/>
    <mergeCell ref="B191:C191"/>
    <mergeCell ref="B192:C192"/>
    <mergeCell ref="B183:C183"/>
    <mergeCell ref="B184:C184"/>
    <mergeCell ref="B185:C185"/>
    <mergeCell ref="B163:C163"/>
    <mergeCell ref="B164:C164"/>
    <mergeCell ref="A167:A168"/>
    <mergeCell ref="B167:C168"/>
    <mergeCell ref="B156:C156"/>
    <mergeCell ref="B157:C157"/>
    <mergeCell ref="B158:C158"/>
    <mergeCell ref="B159:C159"/>
    <mergeCell ref="B160:C160"/>
    <mergeCell ref="B154:C154"/>
    <mergeCell ref="B155:C155"/>
    <mergeCell ref="B146:C146"/>
    <mergeCell ref="B147:C147"/>
    <mergeCell ref="B148:C148"/>
    <mergeCell ref="B149:C149"/>
    <mergeCell ref="B150:E150"/>
    <mergeCell ref="B161:C161"/>
    <mergeCell ref="B162:C162"/>
    <mergeCell ref="B141:C141"/>
    <mergeCell ref="B142:C142"/>
    <mergeCell ref="B143:C143"/>
    <mergeCell ref="B144:C144"/>
    <mergeCell ref="B145:C145"/>
    <mergeCell ref="B125:C125"/>
    <mergeCell ref="A128:A129"/>
    <mergeCell ref="B128:C129"/>
    <mergeCell ref="D128:E128"/>
    <mergeCell ref="A130:A164"/>
    <mergeCell ref="B130:C130"/>
    <mergeCell ref="B131:C131"/>
    <mergeCell ref="B132:C132"/>
    <mergeCell ref="B133:C133"/>
    <mergeCell ref="B134:C134"/>
    <mergeCell ref="B135:C135"/>
    <mergeCell ref="B136:C136"/>
    <mergeCell ref="B137:C137"/>
    <mergeCell ref="B138:C138"/>
    <mergeCell ref="B139:C139"/>
    <mergeCell ref="B140:C140"/>
    <mergeCell ref="B151:C151"/>
    <mergeCell ref="B152:C152"/>
    <mergeCell ref="B153:C153"/>
    <mergeCell ref="B109:C109"/>
    <mergeCell ref="B120:C120"/>
    <mergeCell ref="B121:C121"/>
    <mergeCell ref="B122:C122"/>
    <mergeCell ref="B123:C123"/>
    <mergeCell ref="B124:C124"/>
    <mergeCell ref="B115:C115"/>
    <mergeCell ref="B116:C116"/>
    <mergeCell ref="B117:C117"/>
    <mergeCell ref="B118:C118"/>
    <mergeCell ref="B119:C119"/>
    <mergeCell ref="A91:A125"/>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10:C110"/>
    <mergeCell ref="B111:E111"/>
    <mergeCell ref="B112:C112"/>
    <mergeCell ref="B113:C113"/>
    <mergeCell ref="B114:C114"/>
    <mergeCell ref="B105:C105"/>
    <mergeCell ref="B106:C106"/>
    <mergeCell ref="B107:C107"/>
    <mergeCell ref="B108:C108"/>
    <mergeCell ref="B86:C86"/>
    <mergeCell ref="A89:A90"/>
    <mergeCell ref="B89:C90"/>
    <mergeCell ref="B79:C79"/>
    <mergeCell ref="B80:C80"/>
    <mergeCell ref="B81:C81"/>
    <mergeCell ref="B82:C82"/>
    <mergeCell ref="B83:C83"/>
    <mergeCell ref="D89:E89"/>
    <mergeCell ref="B77:C77"/>
    <mergeCell ref="B78:C78"/>
    <mergeCell ref="B69:C69"/>
    <mergeCell ref="B70:C70"/>
    <mergeCell ref="B71:C71"/>
    <mergeCell ref="B72:E72"/>
    <mergeCell ref="B73:C73"/>
    <mergeCell ref="B84:C84"/>
    <mergeCell ref="B85:C85"/>
    <mergeCell ref="B64:C64"/>
    <mergeCell ref="B65:C65"/>
    <mergeCell ref="B66:C66"/>
    <mergeCell ref="B67:C67"/>
    <mergeCell ref="B68:C68"/>
    <mergeCell ref="A50:A51"/>
    <mergeCell ref="B50:C51"/>
    <mergeCell ref="D50:E50"/>
    <mergeCell ref="A52:A86"/>
    <mergeCell ref="B52:C52"/>
    <mergeCell ref="B53:C53"/>
    <mergeCell ref="B54:C54"/>
    <mergeCell ref="B55:C55"/>
    <mergeCell ref="B56:C56"/>
    <mergeCell ref="B57:C57"/>
    <mergeCell ref="B58:C58"/>
    <mergeCell ref="B59:C59"/>
    <mergeCell ref="B60:C60"/>
    <mergeCell ref="B61:C61"/>
    <mergeCell ref="B62:C62"/>
    <mergeCell ref="B63:C63"/>
    <mergeCell ref="B74:C74"/>
    <mergeCell ref="B75:C75"/>
    <mergeCell ref="B76:C76"/>
    <mergeCell ref="B39:C39"/>
    <mergeCell ref="E1:E4"/>
    <mergeCell ref="B33:E33"/>
    <mergeCell ref="B41:C41"/>
    <mergeCell ref="B42:C42"/>
    <mergeCell ref="B43:C43"/>
    <mergeCell ref="B44:C44"/>
    <mergeCell ref="B45:C45"/>
    <mergeCell ref="B34:C34"/>
    <mergeCell ref="B35:C35"/>
    <mergeCell ref="B36:C36"/>
    <mergeCell ref="B37:C37"/>
    <mergeCell ref="B40:C40"/>
    <mergeCell ref="A1:A4"/>
    <mergeCell ref="B1:B2"/>
    <mergeCell ref="B3:B4"/>
    <mergeCell ref="A5:E5"/>
    <mergeCell ref="A6:E7"/>
    <mergeCell ref="A8:E9"/>
    <mergeCell ref="A10:E10"/>
    <mergeCell ref="A11:A12"/>
    <mergeCell ref="B11:C12"/>
    <mergeCell ref="D11:E11"/>
    <mergeCell ref="A13:A47"/>
    <mergeCell ref="B13:C13"/>
    <mergeCell ref="B14:C14"/>
    <mergeCell ref="B15:C15"/>
    <mergeCell ref="B16:C16"/>
    <mergeCell ref="B17:C17"/>
    <mergeCell ref="B18:C18"/>
    <mergeCell ref="B19:C19"/>
    <mergeCell ref="B20:C20"/>
    <mergeCell ref="B31:C31"/>
    <mergeCell ref="B21:C21"/>
    <mergeCell ref="B22:C22"/>
    <mergeCell ref="B23:C23"/>
    <mergeCell ref="B24:C24"/>
    <mergeCell ref="B30:C30"/>
    <mergeCell ref="B32:C32"/>
    <mergeCell ref="B25:C25"/>
    <mergeCell ref="B26:C26"/>
    <mergeCell ref="B27:C27"/>
    <mergeCell ref="B28:C28"/>
    <mergeCell ref="B29:C29"/>
    <mergeCell ref="B46:C46"/>
    <mergeCell ref="B47:C47"/>
    <mergeCell ref="B38:C38"/>
  </mergeCells>
  <pageMargins left="0.7" right="0.7" top="0.75" bottom="0.75" header="0.3" footer="0.3"/>
  <pageSetup paperSize="9"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rgb="FFFFC000"/>
  </sheetPr>
  <dimension ref="A1:N136"/>
  <sheetViews>
    <sheetView topLeftCell="A46" zoomScale="70" zoomScaleNormal="70" workbookViewId="0">
      <selection activeCell="G50" sqref="G50:J50"/>
    </sheetView>
  </sheetViews>
  <sheetFormatPr baseColWidth="10" defaultColWidth="11.42578125" defaultRowHeight="14.25" x14ac:dyDescent="0.2"/>
  <cols>
    <col min="1" max="2" width="6.5703125" style="1" customWidth="1"/>
    <col min="3" max="3" width="32.7109375" style="1" customWidth="1"/>
    <col min="4" max="4" width="27.5703125" style="1" customWidth="1"/>
    <col min="5" max="5" width="38" style="1" customWidth="1"/>
    <col min="6" max="6" width="30.28515625" style="1" customWidth="1"/>
    <col min="7" max="7" width="18.28515625" style="1" customWidth="1"/>
    <col min="8" max="8" width="15.5703125" style="1" customWidth="1"/>
    <col min="9" max="9" width="19.28515625" style="1" customWidth="1"/>
    <col min="10" max="10" width="23.140625" style="1" customWidth="1"/>
    <col min="11" max="16384" width="11.42578125" style="1"/>
  </cols>
  <sheetData>
    <row r="1" spans="1:14" ht="15" customHeight="1" x14ac:dyDescent="0.2">
      <c r="A1" s="477" t="str">
        <f>CONTEXTO!B1</f>
        <v xml:space="preserve">PROCESO:  SISTEMA INTEGRADO DE GESTIÓN </v>
      </c>
      <c r="B1" s="321"/>
      <c r="C1" s="321"/>
      <c r="D1" s="321"/>
      <c r="E1" s="321"/>
      <c r="F1" s="321"/>
      <c r="G1" s="322"/>
      <c r="H1" s="396" t="s">
        <v>390</v>
      </c>
      <c r="I1" s="329"/>
      <c r="J1" s="489"/>
      <c r="K1" s="2"/>
      <c r="N1" s="389"/>
    </row>
    <row r="2" spans="1:14" ht="15" customHeight="1" x14ac:dyDescent="0.2">
      <c r="A2" s="478"/>
      <c r="B2" s="324"/>
      <c r="C2" s="324"/>
      <c r="D2" s="324"/>
      <c r="E2" s="324"/>
      <c r="F2" s="324"/>
      <c r="G2" s="325"/>
      <c r="H2" s="397" t="s">
        <v>391</v>
      </c>
      <c r="I2" s="398"/>
      <c r="J2" s="490"/>
      <c r="K2" s="2"/>
      <c r="N2" s="389"/>
    </row>
    <row r="3" spans="1:14" ht="15" customHeight="1" x14ac:dyDescent="0.2">
      <c r="A3" s="478" t="s">
        <v>60</v>
      </c>
      <c r="B3" s="324"/>
      <c r="C3" s="324"/>
      <c r="D3" s="324"/>
      <c r="E3" s="324"/>
      <c r="F3" s="324"/>
      <c r="G3" s="325"/>
      <c r="H3" s="397" t="s">
        <v>392</v>
      </c>
      <c r="I3" s="398"/>
      <c r="J3" s="490"/>
      <c r="K3" s="2"/>
      <c r="N3" s="389"/>
    </row>
    <row r="4" spans="1:14" ht="15.75" customHeight="1" x14ac:dyDescent="0.2">
      <c r="A4" s="479"/>
      <c r="B4" s="408"/>
      <c r="C4" s="408"/>
      <c r="D4" s="408"/>
      <c r="E4" s="408"/>
      <c r="F4" s="408"/>
      <c r="G4" s="409"/>
      <c r="H4" s="397" t="s">
        <v>381</v>
      </c>
      <c r="I4" s="398"/>
      <c r="J4" s="491"/>
      <c r="K4" s="2"/>
      <c r="N4" s="389"/>
    </row>
    <row r="5" spans="1:14" ht="15.75" customHeight="1" x14ac:dyDescent="0.2">
      <c r="A5" s="486"/>
      <c r="B5" s="487"/>
      <c r="C5" s="487"/>
      <c r="D5" s="487"/>
      <c r="E5" s="487"/>
      <c r="F5" s="487"/>
      <c r="G5" s="487"/>
      <c r="H5" s="487"/>
      <c r="I5" s="487"/>
      <c r="J5" s="488"/>
      <c r="K5" s="2"/>
      <c r="N5" s="65"/>
    </row>
    <row r="6" spans="1:14" ht="15" customHeight="1" x14ac:dyDescent="0.2">
      <c r="A6" s="480" t="str">
        <f>CONTEXTO!A8</f>
        <v xml:space="preserve">PROCESO: GESTION JURIDICA Y MEJORA NORMATIVA </v>
      </c>
      <c r="B6" s="481"/>
      <c r="C6" s="481"/>
      <c r="D6" s="481"/>
      <c r="E6" s="481"/>
      <c r="F6" s="481"/>
      <c r="G6" s="481"/>
      <c r="H6" s="481"/>
      <c r="I6" s="481"/>
      <c r="J6" s="482"/>
    </row>
    <row r="7" spans="1:14" ht="32.25" customHeight="1" thickBot="1" x14ac:dyDescent="0.25">
      <c r="A7" s="483"/>
      <c r="B7" s="484"/>
      <c r="C7" s="484"/>
      <c r="D7" s="484"/>
      <c r="E7" s="484"/>
      <c r="F7" s="484"/>
      <c r="G7" s="484"/>
      <c r="H7" s="484"/>
      <c r="I7" s="484"/>
      <c r="J7" s="485"/>
    </row>
    <row r="8" spans="1:14" ht="23.25" customHeight="1" x14ac:dyDescent="0.2">
      <c r="A8" s="495" t="s">
        <v>61</v>
      </c>
      <c r="B8" s="495"/>
      <c r="C8" s="495"/>
      <c r="D8" s="495"/>
      <c r="E8" s="492" t="s">
        <v>9</v>
      </c>
      <c r="F8" s="493"/>
      <c r="G8" s="493"/>
      <c r="H8" s="493"/>
      <c r="I8" s="493"/>
      <c r="J8" s="494"/>
    </row>
    <row r="9" spans="1:14" ht="23.25" customHeight="1" x14ac:dyDescent="0.2">
      <c r="A9" s="495"/>
      <c r="B9" s="495"/>
      <c r="C9" s="495"/>
      <c r="D9" s="495"/>
      <c r="E9" s="472" t="s">
        <v>62</v>
      </c>
      <c r="F9" s="472"/>
      <c r="G9" s="472" t="s">
        <v>63</v>
      </c>
      <c r="H9" s="472"/>
      <c r="I9" s="472"/>
      <c r="J9" s="472"/>
    </row>
    <row r="10" spans="1:14" ht="23.25" customHeight="1" x14ac:dyDescent="0.25">
      <c r="A10" s="495"/>
      <c r="B10" s="495"/>
      <c r="C10" s="495"/>
      <c r="D10" s="495"/>
      <c r="E10" s="473" t="s">
        <v>64</v>
      </c>
      <c r="F10" s="473"/>
      <c r="G10" s="474" t="s">
        <v>65</v>
      </c>
      <c r="H10" s="475"/>
      <c r="I10" s="475"/>
      <c r="J10" s="476"/>
    </row>
    <row r="11" spans="1:14" ht="104.25" customHeight="1" x14ac:dyDescent="0.2">
      <c r="A11" s="495"/>
      <c r="B11" s="495"/>
      <c r="C11" s="495"/>
      <c r="D11" s="495"/>
      <c r="E11" s="468" t="s">
        <v>426</v>
      </c>
      <c r="F11" s="469"/>
      <c r="G11" s="921" t="s">
        <v>439</v>
      </c>
      <c r="H11" s="922"/>
      <c r="I11" s="922"/>
      <c r="J11" s="923"/>
    </row>
    <row r="12" spans="1:14" ht="104.25" customHeight="1" x14ac:dyDescent="0.2">
      <c r="A12" s="495"/>
      <c r="B12" s="495"/>
      <c r="C12" s="495"/>
      <c r="D12" s="495"/>
      <c r="E12" s="911" t="s">
        <v>427</v>
      </c>
      <c r="F12" s="912"/>
      <c r="G12" s="921" t="s">
        <v>440</v>
      </c>
      <c r="H12" s="922"/>
      <c r="I12" s="922"/>
      <c r="J12" s="923"/>
    </row>
    <row r="13" spans="1:14" ht="104.25" customHeight="1" x14ac:dyDescent="0.2">
      <c r="A13" s="495"/>
      <c r="B13" s="495"/>
      <c r="C13" s="495"/>
      <c r="D13" s="495"/>
      <c r="E13" s="468" t="s">
        <v>428</v>
      </c>
      <c r="F13" s="469"/>
      <c r="G13" s="921" t="s">
        <v>441</v>
      </c>
      <c r="H13" s="922"/>
      <c r="I13" s="922"/>
      <c r="J13" s="923"/>
    </row>
    <row r="14" spans="1:14" ht="104.25" customHeight="1" x14ac:dyDescent="0.2">
      <c r="A14" s="495"/>
      <c r="B14" s="495"/>
      <c r="C14" s="495"/>
      <c r="D14" s="495"/>
      <c r="E14" s="470" t="s">
        <v>429</v>
      </c>
      <c r="F14" s="471"/>
      <c r="G14" s="921" t="s">
        <v>442</v>
      </c>
      <c r="H14" s="922"/>
      <c r="I14" s="922"/>
      <c r="J14" s="923"/>
    </row>
    <row r="15" spans="1:14" ht="104.25" customHeight="1" x14ac:dyDescent="0.2">
      <c r="A15" s="495"/>
      <c r="B15" s="495"/>
      <c r="C15" s="495"/>
      <c r="D15" s="495"/>
      <c r="E15" s="468" t="s">
        <v>430</v>
      </c>
      <c r="F15" s="469"/>
      <c r="G15" s="921" t="s">
        <v>443</v>
      </c>
      <c r="H15" s="922"/>
      <c r="I15" s="922"/>
      <c r="J15" s="923"/>
    </row>
    <row r="16" spans="1:14" ht="104.25" customHeight="1" x14ac:dyDescent="0.2">
      <c r="A16" s="495"/>
      <c r="B16" s="495"/>
      <c r="C16" s="495"/>
      <c r="D16" s="495"/>
      <c r="E16" s="468" t="s">
        <v>431</v>
      </c>
      <c r="F16" s="469"/>
      <c r="G16" s="921" t="s">
        <v>444</v>
      </c>
      <c r="H16" s="922"/>
      <c r="I16" s="922"/>
      <c r="J16" s="923"/>
    </row>
    <row r="17" spans="1:10" ht="104.25" customHeight="1" x14ac:dyDescent="0.2">
      <c r="A17" s="495"/>
      <c r="B17" s="495"/>
      <c r="C17" s="495"/>
      <c r="D17" s="495"/>
      <c r="E17" s="468" t="s">
        <v>432</v>
      </c>
      <c r="F17" s="469"/>
      <c r="G17" s="924" t="s">
        <v>445</v>
      </c>
      <c r="H17" s="925"/>
      <c r="I17" s="925"/>
      <c r="J17" s="926"/>
    </row>
    <row r="18" spans="1:10" ht="104.25" customHeight="1" x14ac:dyDescent="0.2">
      <c r="A18" s="495"/>
      <c r="B18" s="495"/>
      <c r="C18" s="495"/>
      <c r="D18" s="495"/>
      <c r="E18" s="468" t="s">
        <v>433</v>
      </c>
      <c r="F18" s="469"/>
      <c r="G18" s="921" t="s">
        <v>446</v>
      </c>
      <c r="H18" s="922"/>
      <c r="I18" s="922"/>
      <c r="J18" s="923"/>
    </row>
    <row r="19" spans="1:10" ht="104.25" customHeight="1" x14ac:dyDescent="0.2">
      <c r="A19" s="495"/>
      <c r="B19" s="495"/>
      <c r="C19" s="495"/>
      <c r="D19" s="495"/>
      <c r="E19" s="468" t="s">
        <v>434</v>
      </c>
      <c r="F19" s="469"/>
      <c r="G19" s="921" t="s">
        <v>447</v>
      </c>
      <c r="H19" s="922"/>
      <c r="I19" s="922"/>
      <c r="J19" s="923"/>
    </row>
    <row r="20" spans="1:10" ht="104.25" customHeight="1" x14ac:dyDescent="0.2">
      <c r="A20" s="495"/>
      <c r="B20" s="495"/>
      <c r="C20" s="495"/>
      <c r="D20" s="495"/>
      <c r="E20" s="468" t="s">
        <v>435</v>
      </c>
      <c r="F20" s="469"/>
      <c r="G20" s="921" t="s">
        <v>448</v>
      </c>
      <c r="H20" s="922"/>
      <c r="I20" s="922"/>
      <c r="J20" s="923"/>
    </row>
    <row r="21" spans="1:10" ht="104.25" customHeight="1" x14ac:dyDescent="0.2">
      <c r="A21" s="495"/>
      <c r="B21" s="495"/>
      <c r="C21" s="495"/>
      <c r="D21" s="495"/>
      <c r="E21" s="468" t="s">
        <v>436</v>
      </c>
      <c r="F21" s="469"/>
      <c r="G21" s="913" t="s">
        <v>449</v>
      </c>
      <c r="H21" s="914"/>
      <c r="I21" s="914"/>
      <c r="J21" s="915"/>
    </row>
    <row r="22" spans="1:10" ht="104.25" customHeight="1" x14ac:dyDescent="0.2">
      <c r="A22" s="495"/>
      <c r="B22" s="495"/>
      <c r="C22" s="495"/>
      <c r="D22" s="495"/>
      <c r="E22" s="468" t="s">
        <v>437</v>
      </c>
      <c r="F22" s="469"/>
      <c r="G22" s="913" t="s">
        <v>450</v>
      </c>
      <c r="H22" s="914"/>
      <c r="I22" s="914"/>
      <c r="J22" s="915"/>
    </row>
    <row r="23" spans="1:10" ht="104.25" customHeight="1" x14ac:dyDescent="0.2">
      <c r="A23" s="495"/>
      <c r="B23" s="495"/>
      <c r="C23" s="495"/>
      <c r="D23" s="495"/>
      <c r="E23" s="468" t="s">
        <v>438</v>
      </c>
      <c r="F23" s="469"/>
      <c r="G23" s="916" t="s">
        <v>451</v>
      </c>
      <c r="H23" s="917"/>
      <c r="I23" s="917"/>
      <c r="J23" s="918"/>
    </row>
    <row r="24" spans="1:10" ht="104.25" customHeight="1" x14ac:dyDescent="0.2">
      <c r="A24" s="495"/>
      <c r="B24" s="495"/>
      <c r="C24" s="495"/>
      <c r="D24" s="495"/>
      <c r="E24" s="468"/>
      <c r="F24" s="469"/>
      <c r="G24" s="916" t="s">
        <v>452</v>
      </c>
      <c r="H24" s="917"/>
      <c r="I24" s="917"/>
      <c r="J24" s="918"/>
    </row>
    <row r="25" spans="1:10" ht="104.25" customHeight="1" x14ac:dyDescent="0.2">
      <c r="A25" s="495"/>
      <c r="B25" s="495"/>
      <c r="C25" s="495"/>
      <c r="D25" s="495"/>
      <c r="E25" s="468"/>
      <c r="F25" s="469"/>
      <c r="G25" s="916" t="s">
        <v>453</v>
      </c>
      <c r="H25" s="919"/>
      <c r="I25" s="919"/>
      <c r="J25" s="920"/>
    </row>
    <row r="26" spans="1:10" ht="51.75" customHeight="1" x14ac:dyDescent="0.2">
      <c r="A26" s="511" t="s">
        <v>7</v>
      </c>
      <c r="B26" s="511" t="s">
        <v>63</v>
      </c>
      <c r="C26" s="473" t="s">
        <v>66</v>
      </c>
      <c r="D26" s="473"/>
      <c r="E26" s="472" t="s">
        <v>250</v>
      </c>
      <c r="F26" s="473"/>
      <c r="G26" s="492" t="s">
        <v>251</v>
      </c>
      <c r="H26" s="498"/>
      <c r="I26" s="498"/>
      <c r="J26" s="499"/>
    </row>
    <row r="27" spans="1:10" ht="48.75" customHeight="1" x14ac:dyDescent="0.2">
      <c r="A27" s="511"/>
      <c r="B27" s="511"/>
      <c r="C27" s="921" t="s">
        <v>454</v>
      </c>
      <c r="D27" s="923"/>
      <c r="E27" s="500" t="s">
        <v>463</v>
      </c>
      <c r="F27" s="501"/>
      <c r="G27" s="916" t="s">
        <v>472</v>
      </c>
      <c r="H27" s="917"/>
      <c r="I27" s="917"/>
      <c r="J27" s="918"/>
    </row>
    <row r="28" spans="1:10" ht="51" customHeight="1" x14ac:dyDescent="0.2">
      <c r="A28" s="511"/>
      <c r="B28" s="511"/>
      <c r="C28" s="921" t="s">
        <v>455</v>
      </c>
      <c r="D28" s="923"/>
      <c r="E28" s="500" t="s">
        <v>464</v>
      </c>
      <c r="F28" s="471"/>
      <c r="G28" s="916" t="s">
        <v>473</v>
      </c>
      <c r="H28" s="919"/>
      <c r="I28" s="919"/>
      <c r="J28" s="920"/>
    </row>
    <row r="29" spans="1:10" ht="54.75" customHeight="1" x14ac:dyDescent="0.2">
      <c r="A29" s="511"/>
      <c r="B29" s="511"/>
      <c r="C29" s="927" t="s">
        <v>456</v>
      </c>
      <c r="D29" s="928"/>
      <c r="E29" s="929" t="s">
        <v>465</v>
      </c>
      <c r="F29" s="930"/>
      <c r="G29" s="916" t="s">
        <v>474</v>
      </c>
      <c r="H29" s="919"/>
      <c r="I29" s="919"/>
      <c r="J29" s="920"/>
    </row>
    <row r="30" spans="1:10" ht="49.5" customHeight="1" x14ac:dyDescent="0.2">
      <c r="A30" s="511"/>
      <c r="B30" s="511"/>
      <c r="C30" s="921" t="s">
        <v>457</v>
      </c>
      <c r="D30" s="923"/>
      <c r="E30" s="931" t="s">
        <v>466</v>
      </c>
      <c r="F30" s="932"/>
      <c r="G30" s="397" t="s">
        <v>475</v>
      </c>
      <c r="H30" s="933"/>
      <c r="I30" s="933"/>
      <c r="J30" s="933"/>
    </row>
    <row r="31" spans="1:10" ht="51" customHeight="1" x14ac:dyDescent="0.2">
      <c r="A31" s="511"/>
      <c r="B31" s="511"/>
      <c r="C31" s="921" t="s">
        <v>458</v>
      </c>
      <c r="D31" s="923"/>
      <c r="E31" s="470" t="s">
        <v>467</v>
      </c>
      <c r="F31" s="471"/>
      <c r="G31" s="397" t="s">
        <v>476</v>
      </c>
      <c r="H31" s="933"/>
      <c r="I31" s="933"/>
      <c r="J31" s="933"/>
    </row>
    <row r="32" spans="1:10" ht="52.5" customHeight="1" x14ac:dyDescent="0.2">
      <c r="A32" s="511"/>
      <c r="B32" s="511"/>
      <c r="C32" s="921" t="s">
        <v>459</v>
      </c>
      <c r="D32" s="923"/>
      <c r="E32" s="470" t="s">
        <v>468</v>
      </c>
      <c r="F32" s="471"/>
      <c r="G32" s="397" t="s">
        <v>477</v>
      </c>
      <c r="H32" s="933"/>
      <c r="I32" s="933"/>
      <c r="J32" s="933"/>
    </row>
    <row r="33" spans="1:10" ht="47.25" customHeight="1" x14ac:dyDescent="0.2">
      <c r="A33" s="511"/>
      <c r="B33" s="511"/>
      <c r="C33" s="921" t="s">
        <v>460</v>
      </c>
      <c r="D33" s="923"/>
      <c r="E33" s="500" t="s">
        <v>469</v>
      </c>
      <c r="F33" s="501"/>
      <c r="G33" s="916" t="s">
        <v>478</v>
      </c>
      <c r="H33" s="919"/>
      <c r="I33" s="919"/>
      <c r="J33" s="920"/>
    </row>
    <row r="34" spans="1:10" ht="51" customHeight="1" x14ac:dyDescent="0.2">
      <c r="A34" s="511"/>
      <c r="B34" s="511"/>
      <c r="C34" s="921" t="s">
        <v>461</v>
      </c>
      <c r="D34" s="923"/>
      <c r="E34" s="496" t="s">
        <v>470</v>
      </c>
      <c r="F34" s="496"/>
      <c r="G34" s="931" t="s">
        <v>479</v>
      </c>
      <c r="H34" s="934"/>
      <c r="I34" s="934"/>
      <c r="J34" s="932"/>
    </row>
    <row r="35" spans="1:10" ht="51" customHeight="1" x14ac:dyDescent="0.2">
      <c r="A35" s="511"/>
      <c r="B35" s="511"/>
      <c r="C35" s="921" t="s">
        <v>462</v>
      </c>
      <c r="D35" s="923"/>
      <c r="E35" s="470" t="s">
        <v>471</v>
      </c>
      <c r="F35" s="471"/>
      <c r="G35" s="935" t="s">
        <v>480</v>
      </c>
      <c r="H35" s="936"/>
      <c r="I35" s="936"/>
      <c r="J35" s="937"/>
    </row>
    <row r="36" spans="1:10" ht="51" customHeight="1" x14ac:dyDescent="0.2">
      <c r="A36" s="511"/>
      <c r="B36" s="511"/>
      <c r="C36" s="470"/>
      <c r="D36" s="471"/>
      <c r="E36" s="507"/>
      <c r="F36" s="509"/>
      <c r="G36" s="935" t="s">
        <v>481</v>
      </c>
      <c r="H36" s="936"/>
      <c r="I36" s="936"/>
      <c r="J36" s="937"/>
    </row>
    <row r="37" spans="1:10" ht="51" customHeight="1" x14ac:dyDescent="0.2">
      <c r="A37" s="511"/>
      <c r="B37" s="511"/>
      <c r="C37" s="288"/>
      <c r="D37" s="289"/>
      <c r="E37" s="291"/>
      <c r="F37" s="290"/>
      <c r="G37" s="935" t="s">
        <v>482</v>
      </c>
      <c r="H37" s="936"/>
      <c r="I37" s="936"/>
      <c r="J37" s="937"/>
    </row>
    <row r="38" spans="1:10" ht="51" customHeight="1" x14ac:dyDescent="0.2">
      <c r="A38" s="511"/>
      <c r="B38" s="511"/>
      <c r="C38" s="288"/>
      <c r="D38" s="289"/>
      <c r="E38" s="291"/>
      <c r="F38" s="290"/>
      <c r="G38" s="916" t="s">
        <v>483</v>
      </c>
      <c r="H38" s="919"/>
      <c r="I38" s="919"/>
      <c r="J38" s="920"/>
    </row>
    <row r="39" spans="1:10" ht="51" customHeight="1" x14ac:dyDescent="0.2">
      <c r="A39" s="511"/>
      <c r="B39" s="511"/>
      <c r="C39" s="288"/>
      <c r="D39" s="289"/>
      <c r="E39" s="291"/>
      <c r="F39" s="290"/>
      <c r="G39" s="938" t="s">
        <v>484</v>
      </c>
      <c r="H39" s="939"/>
      <c r="I39" s="939"/>
      <c r="J39" s="940"/>
    </row>
    <row r="40" spans="1:10" ht="51" customHeight="1" x14ac:dyDescent="0.2">
      <c r="A40" s="511"/>
      <c r="B40" s="511"/>
      <c r="C40" s="288"/>
      <c r="D40" s="289"/>
      <c r="E40" s="291"/>
      <c r="F40" s="290"/>
      <c r="G40" s="941" t="s">
        <v>485</v>
      </c>
      <c r="H40" s="942"/>
      <c r="I40" s="942"/>
      <c r="J40" s="943"/>
    </row>
    <row r="41" spans="1:10" ht="45.75" customHeight="1" x14ac:dyDescent="0.2">
      <c r="A41" s="511"/>
      <c r="B41" s="511"/>
      <c r="C41" s="470"/>
      <c r="D41" s="471"/>
      <c r="E41" s="507"/>
      <c r="F41" s="509"/>
      <c r="G41" s="941" t="s">
        <v>486</v>
      </c>
      <c r="H41" s="942"/>
      <c r="I41" s="942"/>
      <c r="J41" s="943"/>
    </row>
    <row r="42" spans="1:10" ht="41.25" customHeight="1" x14ac:dyDescent="0.2">
      <c r="A42" s="511"/>
      <c r="B42" s="511"/>
      <c r="C42" s="502"/>
      <c r="D42" s="502"/>
      <c r="E42" s="503"/>
      <c r="F42" s="503"/>
      <c r="G42" s="941" t="s">
        <v>487</v>
      </c>
      <c r="H42" s="942"/>
      <c r="I42" s="942"/>
      <c r="J42" s="943"/>
    </row>
    <row r="43" spans="1:10" ht="66" customHeight="1" x14ac:dyDescent="0.25">
      <c r="A43" s="511"/>
      <c r="B43" s="511" t="s">
        <v>62</v>
      </c>
      <c r="C43" s="473" t="s">
        <v>67</v>
      </c>
      <c r="D43" s="473"/>
      <c r="E43" s="512" t="s">
        <v>252</v>
      </c>
      <c r="F43" s="513"/>
      <c r="G43" s="514" t="s">
        <v>253</v>
      </c>
      <c r="H43" s="515"/>
      <c r="I43" s="515"/>
      <c r="J43" s="516"/>
    </row>
    <row r="44" spans="1:10" ht="76.5" customHeight="1" x14ac:dyDescent="0.2">
      <c r="A44" s="511"/>
      <c r="B44" s="511"/>
      <c r="C44" s="470" t="s">
        <v>488</v>
      </c>
      <c r="D44" s="471"/>
      <c r="E44" s="470" t="s">
        <v>491</v>
      </c>
      <c r="F44" s="471"/>
      <c r="G44" s="470" t="s">
        <v>495</v>
      </c>
      <c r="H44" s="497"/>
      <c r="I44" s="497"/>
      <c r="J44" s="471"/>
    </row>
    <row r="45" spans="1:10" ht="76.5" customHeight="1" x14ac:dyDescent="0.2">
      <c r="A45" s="511"/>
      <c r="B45" s="511"/>
      <c r="C45" s="468" t="s">
        <v>489</v>
      </c>
      <c r="D45" s="469"/>
      <c r="E45" s="944" t="s">
        <v>492</v>
      </c>
      <c r="F45" s="945"/>
      <c r="G45" s="921" t="s">
        <v>496</v>
      </c>
      <c r="H45" s="922"/>
      <c r="I45" s="922"/>
      <c r="J45" s="923"/>
    </row>
    <row r="46" spans="1:10" ht="107.25" customHeight="1" x14ac:dyDescent="0.2">
      <c r="A46" s="511"/>
      <c r="B46" s="511"/>
      <c r="C46" s="470" t="s">
        <v>490</v>
      </c>
      <c r="D46" s="471"/>
      <c r="E46" s="496" t="s">
        <v>493</v>
      </c>
      <c r="F46" s="496"/>
      <c r="G46" s="921" t="s">
        <v>497</v>
      </c>
      <c r="H46" s="922"/>
      <c r="I46" s="922"/>
      <c r="J46" s="923"/>
    </row>
    <row r="47" spans="1:10" ht="76.5" customHeight="1" x14ac:dyDescent="0.2">
      <c r="A47" s="511"/>
      <c r="B47" s="511"/>
      <c r="C47" s="502"/>
      <c r="D47" s="502"/>
      <c r="E47" s="496" t="s">
        <v>494</v>
      </c>
      <c r="F47" s="496"/>
      <c r="G47" s="921" t="s">
        <v>498</v>
      </c>
      <c r="H47" s="922"/>
      <c r="I47" s="922"/>
      <c r="J47" s="923"/>
    </row>
    <row r="48" spans="1:10" ht="76.5" customHeight="1" x14ac:dyDescent="0.2">
      <c r="A48" s="511"/>
      <c r="B48" s="511"/>
      <c r="C48" s="502"/>
      <c r="D48" s="502"/>
      <c r="E48" s="502"/>
      <c r="F48" s="502"/>
      <c r="G48" s="946" t="s">
        <v>499</v>
      </c>
      <c r="H48" s="922"/>
      <c r="I48" s="922"/>
      <c r="J48" s="923"/>
    </row>
    <row r="49" spans="1:10" ht="68.25" customHeight="1" x14ac:dyDescent="0.2">
      <c r="A49" s="511"/>
      <c r="B49" s="511"/>
      <c r="C49" s="502"/>
      <c r="D49" s="502"/>
      <c r="E49" s="502"/>
      <c r="F49" s="502"/>
      <c r="G49" s="947" t="s">
        <v>504</v>
      </c>
      <c r="H49" s="947"/>
      <c r="I49" s="947"/>
      <c r="J49" s="947"/>
    </row>
    <row r="50" spans="1:10" ht="68.25" customHeight="1" x14ac:dyDescent="0.2">
      <c r="A50" s="511"/>
      <c r="B50" s="511"/>
      <c r="C50" s="507"/>
      <c r="D50" s="509"/>
      <c r="E50" s="507"/>
      <c r="F50" s="509"/>
      <c r="G50" s="470" t="s">
        <v>500</v>
      </c>
      <c r="H50" s="497"/>
      <c r="I50" s="497"/>
      <c r="J50" s="471"/>
    </row>
    <row r="51" spans="1:10" ht="68.25" customHeight="1" x14ac:dyDescent="0.2">
      <c r="A51" s="511"/>
      <c r="B51" s="511"/>
      <c r="C51" s="507"/>
      <c r="D51" s="509"/>
      <c r="E51" s="507"/>
      <c r="F51" s="509"/>
      <c r="G51" s="470" t="s">
        <v>501</v>
      </c>
      <c r="H51" s="497"/>
      <c r="I51" s="497"/>
      <c r="J51" s="471"/>
    </row>
    <row r="52" spans="1:10" ht="68.25" customHeight="1" x14ac:dyDescent="0.2">
      <c r="A52" s="511"/>
      <c r="B52" s="511"/>
      <c r="C52" s="507"/>
      <c r="D52" s="509"/>
      <c r="E52" s="504"/>
      <c r="F52" s="505"/>
      <c r="G52" s="470" t="s">
        <v>502</v>
      </c>
      <c r="H52" s="497"/>
      <c r="I52" s="497"/>
      <c r="J52" s="471"/>
    </row>
    <row r="53" spans="1:10" ht="68.25" customHeight="1" x14ac:dyDescent="0.2">
      <c r="A53" s="511"/>
      <c r="B53" s="511"/>
      <c r="C53" s="507"/>
      <c r="D53" s="509"/>
      <c r="E53" s="507"/>
      <c r="F53" s="509"/>
      <c r="G53" s="470" t="s">
        <v>503</v>
      </c>
      <c r="H53" s="497"/>
      <c r="I53" s="497"/>
      <c r="J53" s="471"/>
    </row>
    <row r="54" spans="1:10" ht="46.5" customHeight="1" x14ac:dyDescent="0.2">
      <c r="A54" s="511"/>
      <c r="B54" s="511"/>
      <c r="C54" s="507"/>
      <c r="D54" s="509"/>
      <c r="E54" s="504"/>
      <c r="F54" s="505"/>
      <c r="G54" s="504"/>
      <c r="H54" s="506"/>
      <c r="I54" s="506"/>
      <c r="J54" s="505"/>
    </row>
    <row r="55" spans="1:10" ht="48" customHeight="1" x14ac:dyDescent="0.2">
      <c r="A55" s="511"/>
      <c r="B55" s="511"/>
      <c r="C55" s="507"/>
      <c r="D55" s="509"/>
      <c r="E55" s="507"/>
      <c r="F55" s="509"/>
      <c r="G55" s="507"/>
      <c r="H55" s="508"/>
      <c r="I55" s="508"/>
      <c r="J55" s="509"/>
    </row>
    <row r="56" spans="1:10" ht="53.25" customHeight="1" x14ac:dyDescent="0.2">
      <c r="A56" s="511"/>
      <c r="B56" s="511"/>
      <c r="C56" s="507"/>
      <c r="D56" s="509"/>
      <c r="E56" s="507"/>
      <c r="F56" s="509"/>
      <c r="G56" s="507"/>
      <c r="H56" s="508"/>
      <c r="I56" s="508"/>
      <c r="J56" s="509"/>
    </row>
    <row r="57" spans="1:10" ht="43.5" customHeight="1" x14ac:dyDescent="0.2">
      <c r="A57" s="511"/>
      <c r="B57" s="511"/>
      <c r="C57" s="502"/>
      <c r="D57" s="502"/>
      <c r="E57" s="502"/>
      <c r="F57" s="502"/>
      <c r="G57" s="502"/>
      <c r="H57" s="502"/>
      <c r="I57" s="502"/>
      <c r="J57" s="502"/>
    </row>
    <row r="58" spans="1:10" ht="48.75" customHeight="1" x14ac:dyDescent="0.2">
      <c r="A58" s="511"/>
      <c r="B58" s="511"/>
      <c r="C58" s="502"/>
      <c r="D58" s="502"/>
      <c r="E58" s="502"/>
      <c r="F58" s="502"/>
      <c r="G58" s="502"/>
      <c r="H58" s="502"/>
      <c r="I58" s="502"/>
      <c r="J58" s="502"/>
    </row>
    <row r="59" spans="1:10" x14ac:dyDescent="0.2">
      <c r="C59" s="69"/>
      <c r="D59" s="69"/>
      <c r="E59" s="510"/>
      <c r="F59" s="510"/>
      <c r="G59" s="510"/>
      <c r="H59" s="510"/>
      <c r="I59" s="510"/>
      <c r="J59" s="510"/>
    </row>
    <row r="60" spans="1:10" x14ac:dyDescent="0.2">
      <c r="C60" s="69"/>
      <c r="D60" s="69"/>
      <c r="E60" s="510"/>
      <c r="F60" s="510"/>
      <c r="G60" s="510"/>
      <c r="H60" s="510"/>
      <c r="I60" s="510"/>
      <c r="J60" s="510"/>
    </row>
    <row r="61" spans="1:10" x14ac:dyDescent="0.2">
      <c r="E61" s="351"/>
      <c r="F61" s="351"/>
      <c r="G61" s="351"/>
      <c r="H61" s="351"/>
      <c r="I61" s="351"/>
      <c r="J61" s="351"/>
    </row>
    <row r="62" spans="1:10" x14ac:dyDescent="0.2">
      <c r="E62" s="351"/>
      <c r="F62" s="351"/>
      <c r="G62" s="351"/>
      <c r="H62" s="351"/>
      <c r="I62" s="351"/>
      <c r="J62" s="351"/>
    </row>
    <row r="63" spans="1:10" x14ac:dyDescent="0.2">
      <c r="E63" s="351"/>
      <c r="F63" s="351"/>
      <c r="G63" s="351"/>
      <c r="H63" s="351"/>
      <c r="I63" s="351"/>
      <c r="J63" s="351"/>
    </row>
    <row r="64" spans="1:10" x14ac:dyDescent="0.2">
      <c r="E64" s="351"/>
      <c r="F64" s="351"/>
      <c r="G64" s="351"/>
      <c r="H64" s="351"/>
      <c r="I64" s="351"/>
      <c r="J64" s="351"/>
    </row>
    <row r="65" spans="5:10" x14ac:dyDescent="0.2">
      <c r="E65" s="351"/>
      <c r="F65" s="351"/>
      <c r="G65" s="351"/>
      <c r="H65" s="351"/>
      <c r="I65" s="351"/>
      <c r="J65" s="351"/>
    </row>
    <row r="66" spans="5:10" x14ac:dyDescent="0.2">
      <c r="E66" s="351"/>
      <c r="F66" s="351"/>
      <c r="G66" s="351"/>
      <c r="H66" s="351"/>
      <c r="I66" s="351"/>
      <c r="J66" s="351"/>
    </row>
    <row r="67" spans="5:10" x14ac:dyDescent="0.2">
      <c r="E67" s="351"/>
      <c r="F67" s="351"/>
      <c r="G67" s="351"/>
      <c r="H67" s="351"/>
      <c r="I67" s="351"/>
      <c r="J67" s="351"/>
    </row>
    <row r="68" spans="5:10" x14ac:dyDescent="0.2">
      <c r="E68" s="351"/>
      <c r="F68" s="351"/>
      <c r="G68" s="351"/>
      <c r="H68" s="351"/>
      <c r="I68" s="351"/>
      <c r="J68" s="351"/>
    </row>
    <row r="69" spans="5:10" x14ac:dyDescent="0.2">
      <c r="E69" s="351"/>
      <c r="F69" s="351"/>
      <c r="G69" s="351"/>
      <c r="H69" s="351"/>
      <c r="I69" s="351"/>
      <c r="J69" s="351"/>
    </row>
    <row r="70" spans="5:10" x14ac:dyDescent="0.2">
      <c r="E70" s="351"/>
      <c r="F70" s="351"/>
      <c r="G70" s="351"/>
      <c r="H70" s="351"/>
      <c r="I70" s="351"/>
      <c r="J70" s="351"/>
    </row>
    <row r="71" spans="5:10" x14ac:dyDescent="0.2">
      <c r="E71" s="351"/>
      <c r="F71" s="351"/>
      <c r="G71" s="351"/>
      <c r="H71" s="351"/>
      <c r="I71" s="351"/>
      <c r="J71" s="351"/>
    </row>
    <row r="72" spans="5:10" x14ac:dyDescent="0.2">
      <c r="E72" s="351"/>
      <c r="F72" s="351"/>
      <c r="G72" s="351"/>
      <c r="H72" s="351"/>
      <c r="I72" s="351"/>
      <c r="J72" s="351"/>
    </row>
    <row r="73" spans="5:10" x14ac:dyDescent="0.2">
      <c r="E73" s="351"/>
      <c r="F73" s="351"/>
      <c r="G73" s="351"/>
      <c r="H73" s="351"/>
      <c r="I73" s="351"/>
      <c r="J73" s="351"/>
    </row>
    <row r="74" spans="5:10" x14ac:dyDescent="0.2">
      <c r="E74" s="351"/>
      <c r="F74" s="351"/>
      <c r="G74" s="351"/>
      <c r="H74" s="351"/>
      <c r="I74" s="351"/>
      <c r="J74" s="351"/>
    </row>
    <row r="75" spans="5:10" x14ac:dyDescent="0.2">
      <c r="E75" s="351"/>
      <c r="F75" s="351"/>
      <c r="G75" s="351"/>
      <c r="H75" s="351"/>
      <c r="I75" s="351"/>
      <c r="J75" s="351"/>
    </row>
    <row r="76" spans="5:10" x14ac:dyDescent="0.2">
      <c r="E76" s="351"/>
      <c r="F76" s="351"/>
      <c r="G76" s="351"/>
      <c r="H76" s="351"/>
      <c r="I76" s="351"/>
      <c r="J76" s="351"/>
    </row>
    <row r="77" spans="5:10" x14ac:dyDescent="0.2">
      <c r="E77" s="351"/>
      <c r="F77" s="351"/>
      <c r="G77" s="351"/>
      <c r="H77" s="351"/>
      <c r="I77" s="351"/>
      <c r="J77" s="351"/>
    </row>
    <row r="78" spans="5:10" x14ac:dyDescent="0.2">
      <c r="E78" s="351"/>
      <c r="F78" s="351"/>
      <c r="G78" s="351"/>
      <c r="H78" s="351"/>
      <c r="I78" s="351"/>
      <c r="J78" s="351"/>
    </row>
    <row r="79" spans="5:10" x14ac:dyDescent="0.2">
      <c r="E79" s="351"/>
      <c r="F79" s="351"/>
      <c r="G79" s="351"/>
      <c r="H79" s="351"/>
      <c r="I79" s="351"/>
      <c r="J79" s="351"/>
    </row>
    <row r="80" spans="5:10" x14ac:dyDescent="0.2">
      <c r="E80" s="351"/>
      <c r="F80" s="351"/>
      <c r="G80" s="351"/>
      <c r="H80" s="351"/>
      <c r="I80" s="351"/>
      <c r="J80" s="351"/>
    </row>
    <row r="81" spans="5:10" x14ac:dyDescent="0.2">
      <c r="E81" s="351"/>
      <c r="F81" s="351"/>
      <c r="G81" s="351"/>
      <c r="H81" s="351"/>
      <c r="I81" s="351"/>
      <c r="J81" s="351"/>
    </row>
    <row r="82" spans="5:10" x14ac:dyDescent="0.2">
      <c r="E82" s="351"/>
      <c r="F82" s="351"/>
      <c r="G82" s="351"/>
      <c r="H82" s="351"/>
      <c r="I82" s="351"/>
      <c r="J82" s="351"/>
    </row>
    <row r="83" spans="5:10" x14ac:dyDescent="0.2">
      <c r="E83" s="351"/>
      <c r="F83" s="351"/>
      <c r="G83" s="351"/>
      <c r="H83" s="351"/>
      <c r="I83" s="351"/>
      <c r="J83" s="351"/>
    </row>
    <row r="84" spans="5:10" x14ac:dyDescent="0.2">
      <c r="E84" s="351"/>
      <c r="F84" s="351"/>
      <c r="G84" s="351"/>
      <c r="H84" s="351"/>
      <c r="I84" s="351"/>
      <c r="J84" s="351"/>
    </row>
    <row r="85" spans="5:10" x14ac:dyDescent="0.2">
      <c r="E85" s="351"/>
      <c r="F85" s="351"/>
      <c r="G85" s="351"/>
      <c r="H85" s="351"/>
      <c r="I85" s="351"/>
      <c r="J85" s="351"/>
    </row>
    <row r="86" spans="5:10" x14ac:dyDescent="0.2">
      <c r="E86" s="351"/>
      <c r="F86" s="351"/>
      <c r="G86" s="351"/>
      <c r="H86" s="351"/>
      <c r="I86" s="351"/>
      <c r="J86" s="351"/>
    </row>
    <row r="87" spans="5:10" x14ac:dyDescent="0.2">
      <c r="E87" s="351"/>
      <c r="F87" s="351"/>
      <c r="G87" s="351"/>
      <c r="H87" s="351"/>
      <c r="I87" s="351"/>
      <c r="J87" s="351"/>
    </row>
    <row r="88" spans="5:10" x14ac:dyDescent="0.2">
      <c r="E88" s="351"/>
      <c r="F88" s="351"/>
      <c r="G88" s="351"/>
      <c r="H88" s="351"/>
      <c r="I88" s="351"/>
      <c r="J88" s="351"/>
    </row>
    <row r="89" spans="5:10" x14ac:dyDescent="0.2">
      <c r="E89" s="351"/>
      <c r="F89" s="351"/>
      <c r="G89" s="351"/>
      <c r="H89" s="351"/>
      <c r="I89" s="351"/>
      <c r="J89" s="351"/>
    </row>
    <row r="90" spans="5:10" x14ac:dyDescent="0.2">
      <c r="E90" s="351"/>
      <c r="F90" s="351"/>
      <c r="G90" s="351"/>
      <c r="H90" s="351"/>
      <c r="I90" s="351"/>
      <c r="J90" s="351"/>
    </row>
    <row r="91" spans="5:10" x14ac:dyDescent="0.2">
      <c r="E91" s="351"/>
      <c r="F91" s="351"/>
      <c r="G91" s="351"/>
      <c r="H91" s="351"/>
      <c r="I91" s="351"/>
      <c r="J91" s="351"/>
    </row>
    <row r="92" spans="5:10" x14ac:dyDescent="0.2">
      <c r="E92" s="351"/>
      <c r="F92" s="351"/>
      <c r="G92" s="351"/>
      <c r="H92" s="351"/>
      <c r="I92" s="351"/>
      <c r="J92" s="351"/>
    </row>
    <row r="93" spans="5:10" x14ac:dyDescent="0.2">
      <c r="E93" s="351"/>
      <c r="F93" s="351"/>
      <c r="G93" s="351"/>
      <c r="H93" s="351"/>
      <c r="I93" s="351"/>
      <c r="J93" s="351"/>
    </row>
    <row r="94" spans="5:10" x14ac:dyDescent="0.2">
      <c r="E94" s="351"/>
      <c r="F94" s="351"/>
      <c r="G94" s="351"/>
      <c r="H94" s="351"/>
      <c r="I94" s="351"/>
      <c r="J94" s="351"/>
    </row>
    <row r="95" spans="5:10" x14ac:dyDescent="0.2">
      <c r="E95" s="351"/>
      <c r="F95" s="351"/>
      <c r="G95" s="351"/>
      <c r="H95" s="351"/>
      <c r="I95" s="351"/>
      <c r="J95" s="351"/>
    </row>
    <row r="96" spans="5:10" x14ac:dyDescent="0.2">
      <c r="E96" s="351"/>
      <c r="F96" s="351"/>
      <c r="G96" s="351"/>
      <c r="H96" s="351"/>
      <c r="I96" s="351"/>
      <c r="J96" s="351"/>
    </row>
    <row r="97" spans="5:10" x14ac:dyDescent="0.2">
      <c r="E97" s="351"/>
      <c r="F97" s="351"/>
      <c r="G97" s="351"/>
      <c r="H97" s="351"/>
      <c r="I97" s="351"/>
      <c r="J97" s="351"/>
    </row>
    <row r="98" spans="5:10" x14ac:dyDescent="0.2">
      <c r="E98" s="351"/>
      <c r="F98" s="351"/>
      <c r="G98" s="351"/>
      <c r="H98" s="351"/>
      <c r="I98" s="351"/>
      <c r="J98" s="351"/>
    </row>
    <row r="99" spans="5:10" x14ac:dyDescent="0.2">
      <c r="E99" s="351"/>
      <c r="F99" s="351"/>
      <c r="G99" s="351"/>
      <c r="H99" s="351"/>
      <c r="I99" s="351"/>
      <c r="J99" s="351"/>
    </row>
    <row r="100" spans="5:10" x14ac:dyDescent="0.2">
      <c r="E100" s="351"/>
      <c r="F100" s="351"/>
      <c r="G100" s="351"/>
      <c r="H100" s="351"/>
      <c r="I100" s="351"/>
      <c r="J100" s="351"/>
    </row>
    <row r="101" spans="5:10" x14ac:dyDescent="0.2">
      <c r="E101" s="351"/>
      <c r="F101" s="351"/>
      <c r="G101" s="351"/>
      <c r="H101" s="351"/>
      <c r="I101" s="351"/>
      <c r="J101" s="351"/>
    </row>
    <row r="102" spans="5:10" x14ac:dyDescent="0.2">
      <c r="E102" s="351"/>
      <c r="F102" s="351"/>
      <c r="G102" s="351"/>
      <c r="H102" s="351"/>
      <c r="I102" s="351"/>
      <c r="J102" s="351"/>
    </row>
    <row r="103" spans="5:10" x14ac:dyDescent="0.2">
      <c r="E103" s="351"/>
      <c r="F103" s="351"/>
      <c r="G103" s="351"/>
      <c r="H103" s="351"/>
      <c r="I103" s="351"/>
      <c r="J103" s="351"/>
    </row>
    <row r="104" spans="5:10" x14ac:dyDescent="0.2">
      <c r="E104" s="351"/>
      <c r="F104" s="351"/>
      <c r="G104" s="351"/>
      <c r="H104" s="351"/>
      <c r="I104" s="351"/>
      <c r="J104" s="351"/>
    </row>
    <row r="105" spans="5:10" x14ac:dyDescent="0.2">
      <c r="E105" s="351"/>
      <c r="F105" s="351"/>
      <c r="G105" s="351"/>
      <c r="H105" s="351"/>
      <c r="I105" s="351"/>
      <c r="J105" s="351"/>
    </row>
    <row r="106" spans="5:10" x14ac:dyDescent="0.2">
      <c r="E106" s="351"/>
      <c r="F106" s="351"/>
      <c r="G106" s="351"/>
      <c r="H106" s="351"/>
      <c r="I106" s="351"/>
      <c r="J106" s="351"/>
    </row>
    <row r="107" spans="5:10" x14ac:dyDescent="0.2">
      <c r="E107" s="351"/>
      <c r="F107" s="351"/>
      <c r="G107" s="351"/>
      <c r="H107" s="351"/>
      <c r="I107" s="351"/>
      <c r="J107" s="351"/>
    </row>
    <row r="108" spans="5:10" x14ac:dyDescent="0.2">
      <c r="E108" s="351"/>
      <c r="F108" s="351"/>
      <c r="G108" s="351"/>
      <c r="H108" s="351"/>
      <c r="I108" s="351"/>
      <c r="J108" s="351"/>
    </row>
    <row r="109" spans="5:10" x14ac:dyDescent="0.2">
      <c r="E109" s="351"/>
      <c r="F109" s="351"/>
      <c r="G109" s="351"/>
      <c r="H109" s="351"/>
      <c r="I109" s="351"/>
      <c r="J109" s="351"/>
    </row>
    <row r="110" spans="5:10" x14ac:dyDescent="0.2">
      <c r="E110" s="351"/>
      <c r="F110" s="351"/>
      <c r="G110" s="351"/>
      <c r="H110" s="351"/>
      <c r="I110" s="351"/>
      <c r="J110" s="351"/>
    </row>
    <row r="111" spans="5:10" x14ac:dyDescent="0.2">
      <c r="E111" s="351"/>
      <c r="F111" s="351"/>
      <c r="G111" s="351"/>
      <c r="H111" s="351"/>
      <c r="I111" s="351"/>
      <c r="J111" s="351"/>
    </row>
    <row r="112" spans="5:10" x14ac:dyDescent="0.2">
      <c r="E112" s="351"/>
      <c r="F112" s="351"/>
      <c r="G112" s="351"/>
      <c r="H112" s="351"/>
      <c r="I112" s="351"/>
      <c r="J112" s="351"/>
    </row>
    <row r="113" spans="5:10" x14ac:dyDescent="0.2">
      <c r="E113" s="351"/>
      <c r="F113" s="351"/>
      <c r="G113" s="351"/>
      <c r="H113" s="351"/>
      <c r="I113" s="351"/>
      <c r="J113" s="351"/>
    </row>
    <row r="114" spans="5:10" x14ac:dyDescent="0.2">
      <c r="E114" s="351"/>
      <c r="F114" s="351"/>
      <c r="G114" s="351"/>
      <c r="H114" s="351"/>
      <c r="I114" s="351"/>
      <c r="J114" s="351"/>
    </row>
    <row r="115" spans="5:10" x14ac:dyDescent="0.2">
      <c r="E115" s="351"/>
      <c r="F115" s="351"/>
      <c r="G115" s="351"/>
      <c r="H115" s="351"/>
      <c r="I115" s="351"/>
      <c r="J115" s="351"/>
    </row>
    <row r="116" spans="5:10" x14ac:dyDescent="0.2">
      <c r="E116" s="351"/>
      <c r="F116" s="351"/>
      <c r="G116" s="351"/>
      <c r="H116" s="351"/>
      <c r="I116" s="351"/>
      <c r="J116" s="351"/>
    </row>
    <row r="117" spans="5:10" x14ac:dyDescent="0.2">
      <c r="E117" s="351"/>
      <c r="F117" s="351"/>
      <c r="G117" s="351"/>
      <c r="H117" s="351"/>
      <c r="I117" s="351"/>
      <c r="J117" s="351"/>
    </row>
    <row r="118" spans="5:10" x14ac:dyDescent="0.2">
      <c r="E118" s="351"/>
      <c r="F118" s="351"/>
      <c r="G118" s="351"/>
      <c r="H118" s="351"/>
      <c r="I118" s="351"/>
      <c r="J118" s="351"/>
    </row>
    <row r="119" spans="5:10" x14ac:dyDescent="0.2">
      <c r="E119" s="351"/>
      <c r="F119" s="351"/>
      <c r="G119" s="351"/>
      <c r="H119" s="351"/>
      <c r="I119" s="351"/>
      <c r="J119" s="351"/>
    </row>
    <row r="120" spans="5:10" x14ac:dyDescent="0.2">
      <c r="E120" s="351"/>
      <c r="F120" s="351"/>
      <c r="G120" s="351"/>
      <c r="H120" s="351"/>
      <c r="I120" s="351"/>
      <c r="J120" s="351"/>
    </row>
    <row r="121" spans="5:10" x14ac:dyDescent="0.2">
      <c r="E121" s="351"/>
      <c r="F121" s="351"/>
      <c r="G121" s="351"/>
      <c r="H121" s="351"/>
      <c r="I121" s="351"/>
      <c r="J121" s="351"/>
    </row>
    <row r="122" spans="5:10" x14ac:dyDescent="0.2">
      <c r="E122" s="351"/>
      <c r="F122" s="351"/>
      <c r="G122" s="351"/>
      <c r="H122" s="351"/>
      <c r="I122" s="351"/>
      <c r="J122" s="351"/>
    </row>
    <row r="123" spans="5:10" x14ac:dyDescent="0.2">
      <c r="E123" s="351"/>
      <c r="F123" s="351"/>
      <c r="G123" s="351"/>
      <c r="H123" s="351"/>
      <c r="I123" s="351"/>
      <c r="J123" s="351"/>
    </row>
    <row r="124" spans="5:10" x14ac:dyDescent="0.2">
      <c r="E124" s="351"/>
      <c r="F124" s="351"/>
      <c r="G124" s="351"/>
      <c r="H124" s="351"/>
      <c r="I124" s="351"/>
      <c r="J124" s="351"/>
    </row>
    <row r="125" spans="5:10" x14ac:dyDescent="0.2">
      <c r="E125" s="351"/>
      <c r="F125" s="351"/>
      <c r="G125" s="351"/>
      <c r="H125" s="351"/>
      <c r="I125" s="351"/>
      <c r="J125" s="351"/>
    </row>
    <row r="126" spans="5:10" x14ac:dyDescent="0.2">
      <c r="E126" s="351"/>
      <c r="F126" s="351"/>
      <c r="G126" s="351"/>
      <c r="H126" s="351"/>
      <c r="I126" s="351"/>
      <c r="J126" s="351"/>
    </row>
    <row r="127" spans="5:10" x14ac:dyDescent="0.2">
      <c r="E127" s="351"/>
      <c r="F127" s="351"/>
      <c r="G127" s="351"/>
      <c r="H127" s="351"/>
      <c r="I127" s="351"/>
      <c r="J127" s="351"/>
    </row>
    <row r="128" spans="5:10" x14ac:dyDescent="0.2">
      <c r="E128" s="351"/>
      <c r="F128" s="351"/>
      <c r="G128" s="351"/>
      <c r="H128" s="351"/>
      <c r="I128" s="351"/>
      <c r="J128" s="351"/>
    </row>
    <row r="129" spans="5:10" x14ac:dyDescent="0.2">
      <c r="E129" s="351"/>
      <c r="F129" s="351"/>
      <c r="G129" s="351"/>
      <c r="H129" s="351"/>
      <c r="I129" s="351"/>
      <c r="J129" s="351"/>
    </row>
    <row r="130" spans="5:10" x14ac:dyDescent="0.2">
      <c r="E130" s="351"/>
      <c r="F130" s="351"/>
      <c r="G130" s="351"/>
      <c r="H130" s="351"/>
      <c r="I130" s="351"/>
      <c r="J130" s="351"/>
    </row>
    <row r="131" spans="5:10" x14ac:dyDescent="0.2">
      <c r="E131" s="351"/>
      <c r="F131" s="351"/>
      <c r="G131" s="351"/>
      <c r="H131" s="351"/>
      <c r="I131" s="351"/>
      <c r="J131" s="351"/>
    </row>
    <row r="132" spans="5:10" x14ac:dyDescent="0.2">
      <c r="E132" s="351"/>
      <c r="F132" s="351"/>
      <c r="G132" s="351"/>
      <c r="H132" s="351"/>
      <c r="I132" s="351"/>
      <c r="J132" s="351"/>
    </row>
    <row r="133" spans="5:10" x14ac:dyDescent="0.2">
      <c r="E133" s="351"/>
      <c r="F133" s="351"/>
      <c r="G133" s="351"/>
      <c r="H133" s="351"/>
      <c r="I133" s="351"/>
      <c r="J133" s="351"/>
    </row>
    <row r="134" spans="5:10" x14ac:dyDescent="0.2">
      <c r="E134" s="351"/>
      <c r="F134" s="351"/>
      <c r="G134" s="351"/>
      <c r="H134" s="351"/>
      <c r="I134" s="351"/>
      <c r="J134" s="351"/>
    </row>
    <row r="135" spans="5:10" x14ac:dyDescent="0.2">
      <c r="E135" s="351"/>
      <c r="F135" s="351"/>
      <c r="G135" s="351"/>
      <c r="H135" s="351"/>
      <c r="I135" s="351"/>
      <c r="J135" s="351"/>
    </row>
    <row r="136" spans="5:10" x14ac:dyDescent="0.2">
      <c r="E136" s="351"/>
      <c r="F136" s="351"/>
      <c r="G136" s="351"/>
      <c r="H136" s="351"/>
      <c r="I136" s="351"/>
      <c r="J136" s="351"/>
    </row>
  </sheetData>
  <sheetProtection selectLockedCells="1"/>
  <mergeCells count="296">
    <mergeCell ref="A26:A58"/>
    <mergeCell ref="E43:F43"/>
    <mergeCell ref="G43:J43"/>
    <mergeCell ref="B43:B58"/>
    <mergeCell ref="C43:D43"/>
    <mergeCell ref="C26:D26"/>
    <mergeCell ref="C57:D57"/>
    <mergeCell ref="C58:D58"/>
    <mergeCell ref="B26:B42"/>
    <mergeCell ref="C27:D27"/>
    <mergeCell ref="C28:D28"/>
    <mergeCell ref="C46:D46"/>
    <mergeCell ref="C47:D47"/>
    <mergeCell ref="C48:D48"/>
    <mergeCell ref="C49:D49"/>
    <mergeCell ref="C33:D33"/>
    <mergeCell ref="C34:D34"/>
    <mergeCell ref="C35:D35"/>
    <mergeCell ref="C42:D42"/>
    <mergeCell ref="C44:D44"/>
    <mergeCell ref="C45:D45"/>
    <mergeCell ref="C29:D29"/>
    <mergeCell ref="C30:D30"/>
    <mergeCell ref="C31:D31"/>
    <mergeCell ref="C32:D32"/>
    <mergeCell ref="E117:F117"/>
    <mergeCell ref="E111:F111"/>
    <mergeCell ref="E105:F105"/>
    <mergeCell ref="E99:F99"/>
    <mergeCell ref="E93:F93"/>
    <mergeCell ref="E87:F87"/>
    <mergeCell ref="E81:F81"/>
    <mergeCell ref="E75:F75"/>
    <mergeCell ref="E69:F69"/>
    <mergeCell ref="E63:F63"/>
    <mergeCell ref="C36:D36"/>
    <mergeCell ref="C41:D41"/>
    <mergeCell ref="C50:D50"/>
    <mergeCell ref="C51:D51"/>
    <mergeCell ref="C53:D53"/>
    <mergeCell ref="C56:D56"/>
    <mergeCell ref="C55:D55"/>
    <mergeCell ref="E55:F55"/>
    <mergeCell ref="E65:F65"/>
    <mergeCell ref="E41:F41"/>
    <mergeCell ref="C52:D52"/>
    <mergeCell ref="C54:D54"/>
    <mergeCell ref="E62:F62"/>
    <mergeCell ref="E136:F136"/>
    <mergeCell ref="G136:J136"/>
    <mergeCell ref="G135:J135"/>
    <mergeCell ref="E123:F123"/>
    <mergeCell ref="G123:J123"/>
    <mergeCell ref="E124:F124"/>
    <mergeCell ref="G124:J124"/>
    <mergeCell ref="E125:F125"/>
    <mergeCell ref="G125:J125"/>
    <mergeCell ref="E135:F135"/>
    <mergeCell ref="E126:F126"/>
    <mergeCell ref="G126:J126"/>
    <mergeCell ref="E127:F127"/>
    <mergeCell ref="G127:J127"/>
    <mergeCell ref="E128:F128"/>
    <mergeCell ref="G128:J128"/>
    <mergeCell ref="E134:F134"/>
    <mergeCell ref="G134:J134"/>
    <mergeCell ref="G111:J111"/>
    <mergeCell ref="E112:F112"/>
    <mergeCell ref="G112:J112"/>
    <mergeCell ref="E113:F113"/>
    <mergeCell ref="G113:J113"/>
    <mergeCell ref="E108:F108"/>
    <mergeCell ref="G108:J108"/>
    <mergeCell ref="E109:F109"/>
    <mergeCell ref="G109:J109"/>
    <mergeCell ref="E110:F110"/>
    <mergeCell ref="G110:J110"/>
    <mergeCell ref="G119:J119"/>
    <mergeCell ref="E116:F116"/>
    <mergeCell ref="G116:J116"/>
    <mergeCell ref="G117:J117"/>
    <mergeCell ref="E118:F118"/>
    <mergeCell ref="G118:J118"/>
    <mergeCell ref="E119:F119"/>
    <mergeCell ref="E114:F114"/>
    <mergeCell ref="G114:J114"/>
    <mergeCell ref="E115:F115"/>
    <mergeCell ref="G115:J115"/>
    <mergeCell ref="E120:F120"/>
    <mergeCell ref="G120:J120"/>
    <mergeCell ref="E121:F121"/>
    <mergeCell ref="G121:J121"/>
    <mergeCell ref="E122:F122"/>
    <mergeCell ref="E132:F132"/>
    <mergeCell ref="G132:J132"/>
    <mergeCell ref="E133:F133"/>
    <mergeCell ref="G133:J133"/>
    <mergeCell ref="E129:F129"/>
    <mergeCell ref="G129:J129"/>
    <mergeCell ref="E130:F130"/>
    <mergeCell ref="G130:J130"/>
    <mergeCell ref="E131:F131"/>
    <mergeCell ref="G131:J131"/>
    <mergeCell ref="G122:J122"/>
    <mergeCell ref="G105:J105"/>
    <mergeCell ref="E106:F106"/>
    <mergeCell ref="G106:J106"/>
    <mergeCell ref="E107:F107"/>
    <mergeCell ref="G107:J107"/>
    <mergeCell ref="E102:F102"/>
    <mergeCell ref="G102:J102"/>
    <mergeCell ref="E103:F103"/>
    <mergeCell ref="G103:J103"/>
    <mergeCell ref="E104:F104"/>
    <mergeCell ref="G104:J104"/>
    <mergeCell ref="G99:J99"/>
    <mergeCell ref="E100:F100"/>
    <mergeCell ref="G100:J100"/>
    <mergeCell ref="E101:F101"/>
    <mergeCell ref="G101:J101"/>
    <mergeCell ref="E96:F96"/>
    <mergeCell ref="G96:J96"/>
    <mergeCell ref="E97:F97"/>
    <mergeCell ref="G97:J97"/>
    <mergeCell ref="E98:F98"/>
    <mergeCell ref="G98:J98"/>
    <mergeCell ref="G93:J93"/>
    <mergeCell ref="E94:F94"/>
    <mergeCell ref="G94:J94"/>
    <mergeCell ref="E95:F95"/>
    <mergeCell ref="G95:J95"/>
    <mergeCell ref="E90:F90"/>
    <mergeCell ref="G90:J90"/>
    <mergeCell ref="E91:F91"/>
    <mergeCell ref="G91:J91"/>
    <mergeCell ref="E92:F92"/>
    <mergeCell ref="G92:J92"/>
    <mergeCell ref="G87:J87"/>
    <mergeCell ref="E88:F88"/>
    <mergeCell ref="G88:J88"/>
    <mergeCell ref="E89:F89"/>
    <mergeCell ref="G89:J89"/>
    <mergeCell ref="E84:F84"/>
    <mergeCell ref="G84:J84"/>
    <mergeCell ref="E85:F85"/>
    <mergeCell ref="G85:J85"/>
    <mergeCell ref="E86:F86"/>
    <mergeCell ref="G86:J86"/>
    <mergeCell ref="G81:J81"/>
    <mergeCell ref="E82:F82"/>
    <mergeCell ref="G82:J82"/>
    <mergeCell ref="E83:F83"/>
    <mergeCell ref="G83:J83"/>
    <mergeCell ref="E78:F78"/>
    <mergeCell ref="G78:J78"/>
    <mergeCell ref="E79:F79"/>
    <mergeCell ref="G79:J79"/>
    <mergeCell ref="E80:F80"/>
    <mergeCell ref="G80:J80"/>
    <mergeCell ref="G75:J75"/>
    <mergeCell ref="E76:F76"/>
    <mergeCell ref="G76:J76"/>
    <mergeCell ref="E77:F77"/>
    <mergeCell ref="G77:J77"/>
    <mergeCell ref="E72:F72"/>
    <mergeCell ref="G72:J72"/>
    <mergeCell ref="E73:F73"/>
    <mergeCell ref="G73:J73"/>
    <mergeCell ref="E74:F74"/>
    <mergeCell ref="G74:J74"/>
    <mergeCell ref="G69:J69"/>
    <mergeCell ref="E70:F70"/>
    <mergeCell ref="G70:J70"/>
    <mergeCell ref="E71:F71"/>
    <mergeCell ref="G71:J71"/>
    <mergeCell ref="E66:F66"/>
    <mergeCell ref="G66:J66"/>
    <mergeCell ref="E67:F67"/>
    <mergeCell ref="G67:J67"/>
    <mergeCell ref="E68:F68"/>
    <mergeCell ref="G68:J68"/>
    <mergeCell ref="G65:J65"/>
    <mergeCell ref="E44:F44"/>
    <mergeCell ref="G44:J44"/>
    <mergeCell ref="E45:F45"/>
    <mergeCell ref="G45:J45"/>
    <mergeCell ref="E58:F58"/>
    <mergeCell ref="G58:J58"/>
    <mergeCell ref="E59:F59"/>
    <mergeCell ref="G59:J59"/>
    <mergeCell ref="E48:F48"/>
    <mergeCell ref="G48:J48"/>
    <mergeCell ref="E49:F49"/>
    <mergeCell ref="G49:J49"/>
    <mergeCell ref="E57:F57"/>
    <mergeCell ref="G57:J57"/>
    <mergeCell ref="E46:F46"/>
    <mergeCell ref="G46:J46"/>
    <mergeCell ref="E60:F60"/>
    <mergeCell ref="G60:J60"/>
    <mergeCell ref="E61:F61"/>
    <mergeCell ref="E53:F53"/>
    <mergeCell ref="G63:J63"/>
    <mergeCell ref="E64:F64"/>
    <mergeCell ref="G64:J64"/>
    <mergeCell ref="E31:F31"/>
    <mergeCell ref="G31:J31"/>
    <mergeCell ref="E32:F32"/>
    <mergeCell ref="G53:J53"/>
    <mergeCell ref="G55:J55"/>
    <mergeCell ref="G32:J32"/>
    <mergeCell ref="G33:J33"/>
    <mergeCell ref="E33:F33"/>
    <mergeCell ref="G61:J61"/>
    <mergeCell ref="G37:J37"/>
    <mergeCell ref="G38:J38"/>
    <mergeCell ref="G39:J39"/>
    <mergeCell ref="G40:J40"/>
    <mergeCell ref="G62:J62"/>
    <mergeCell ref="E47:F47"/>
    <mergeCell ref="G47:J47"/>
    <mergeCell ref="E34:F34"/>
    <mergeCell ref="G34:J34"/>
    <mergeCell ref="E35:F35"/>
    <mergeCell ref="G35:J35"/>
    <mergeCell ref="E42:F42"/>
    <mergeCell ref="G42:J42"/>
    <mergeCell ref="E52:F52"/>
    <mergeCell ref="G52:J52"/>
    <mergeCell ref="E54:F54"/>
    <mergeCell ref="G54:J54"/>
    <mergeCell ref="G56:J56"/>
    <mergeCell ref="E56:F56"/>
    <mergeCell ref="E36:F36"/>
    <mergeCell ref="G50:J50"/>
    <mergeCell ref="G51:J51"/>
    <mergeCell ref="G36:J36"/>
    <mergeCell ref="G41:J41"/>
    <mergeCell ref="E50:F50"/>
    <mergeCell ref="E51:F51"/>
    <mergeCell ref="E21:F21"/>
    <mergeCell ref="E25:F25"/>
    <mergeCell ref="E30:F30"/>
    <mergeCell ref="G30:J30"/>
    <mergeCell ref="E20:F20"/>
    <mergeCell ref="G20:J20"/>
    <mergeCell ref="E26:F26"/>
    <mergeCell ref="G26:J26"/>
    <mergeCell ref="E27:F27"/>
    <mergeCell ref="G27:J27"/>
    <mergeCell ref="G21:J21"/>
    <mergeCell ref="G25:J25"/>
    <mergeCell ref="G22:J22"/>
    <mergeCell ref="G23:J23"/>
    <mergeCell ref="G24:J24"/>
    <mergeCell ref="E28:F28"/>
    <mergeCell ref="G28:J28"/>
    <mergeCell ref="E29:F29"/>
    <mergeCell ref="E22:F22"/>
    <mergeCell ref="E23:F23"/>
    <mergeCell ref="E24:F24"/>
    <mergeCell ref="G29:J29"/>
    <mergeCell ref="N1:N4"/>
    <mergeCell ref="H1:I1"/>
    <mergeCell ref="H2:I2"/>
    <mergeCell ref="H3:I3"/>
    <mergeCell ref="H4:I4"/>
    <mergeCell ref="E11:F11"/>
    <mergeCell ref="G11:J11"/>
    <mergeCell ref="E12:F12"/>
    <mergeCell ref="G12:J12"/>
    <mergeCell ref="E9:F9"/>
    <mergeCell ref="E10:F10"/>
    <mergeCell ref="G9:J9"/>
    <mergeCell ref="G10:J10"/>
    <mergeCell ref="A1:G2"/>
    <mergeCell ref="A3:G4"/>
    <mergeCell ref="A6:J7"/>
    <mergeCell ref="A5:J5"/>
    <mergeCell ref="J1:J4"/>
    <mergeCell ref="E8:J8"/>
    <mergeCell ref="A8:D25"/>
    <mergeCell ref="E13:F13"/>
    <mergeCell ref="G13:J13"/>
    <mergeCell ref="E17:F17"/>
    <mergeCell ref="G17:J17"/>
    <mergeCell ref="E18:F18"/>
    <mergeCell ref="G18:J18"/>
    <mergeCell ref="E19:F19"/>
    <mergeCell ref="G19:J19"/>
    <mergeCell ref="E14:F14"/>
    <mergeCell ref="G14:J14"/>
    <mergeCell ref="E15:F15"/>
    <mergeCell ref="G15:J15"/>
    <mergeCell ref="E16:F16"/>
    <mergeCell ref="G16:J16"/>
  </mergeCells>
  <pageMargins left="0.25" right="0.25" top="0.75" bottom="0.75" header="0.3" footer="0.3"/>
  <pageSetup paperSize="258"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theme="6"/>
  </sheetPr>
  <dimension ref="A1:F41"/>
  <sheetViews>
    <sheetView topLeftCell="A7" zoomScale="70" zoomScaleNormal="70" workbookViewId="0">
      <selection activeCell="B10" sqref="A10:XFD11"/>
    </sheetView>
  </sheetViews>
  <sheetFormatPr baseColWidth="10" defaultColWidth="11.42578125" defaultRowHeight="14.25" x14ac:dyDescent="0.2"/>
  <cols>
    <col min="1" max="1" width="31" style="1" customWidth="1"/>
    <col min="2" max="2" width="39.5703125" style="1" customWidth="1"/>
    <col min="3" max="3" width="29" style="1" customWidth="1"/>
    <col min="4" max="4" width="38" style="1" customWidth="1"/>
    <col min="5" max="5" width="32.85546875" style="1" customWidth="1"/>
    <col min="6" max="6" width="21.85546875" style="1" customWidth="1"/>
    <col min="7" max="16384" width="11.42578125" style="1"/>
  </cols>
  <sheetData>
    <row r="1" spans="1:6" ht="28.5" customHeight="1" x14ac:dyDescent="0.2">
      <c r="A1" s="420"/>
      <c r="B1" s="390" t="str">
        <f>CONTEXTO!B1</f>
        <v xml:space="preserve">PROCESO:  SISTEMA INTEGRADO DE GESTIÓN </v>
      </c>
      <c r="C1" s="390"/>
      <c r="D1" s="390"/>
      <c r="E1" s="390"/>
      <c r="F1" s="533"/>
    </row>
    <row r="2" spans="1:6" x14ac:dyDescent="0.2">
      <c r="A2" s="421"/>
      <c r="B2" s="391" t="s">
        <v>68</v>
      </c>
      <c r="C2" s="391"/>
      <c r="D2" s="391"/>
      <c r="E2" s="391"/>
      <c r="F2" s="534"/>
    </row>
    <row r="3" spans="1:6" ht="15" customHeight="1" x14ac:dyDescent="0.2">
      <c r="A3" s="421"/>
      <c r="B3" s="391"/>
      <c r="C3" s="391"/>
      <c r="D3" s="391"/>
      <c r="E3" s="391"/>
      <c r="F3" s="534"/>
    </row>
    <row r="4" spans="1:6" ht="15" thickBot="1" x14ac:dyDescent="0.25">
      <c r="A4" s="421"/>
      <c r="B4" s="391"/>
      <c r="C4" s="391"/>
      <c r="D4" s="391"/>
      <c r="E4" s="391"/>
      <c r="F4" s="535"/>
    </row>
    <row r="5" spans="1:6" ht="15.75" x14ac:dyDescent="0.2">
      <c r="A5" s="543"/>
      <c r="B5" s="389"/>
      <c r="C5" s="389"/>
      <c r="D5" s="389"/>
      <c r="E5" s="389"/>
      <c r="F5" s="544"/>
    </row>
    <row r="6" spans="1:6" ht="39.75" customHeight="1" x14ac:dyDescent="0.2">
      <c r="A6" s="539" t="str">
        <f>CONTEXTO!A8</f>
        <v xml:space="preserve">PROCESO: GESTION JURIDICA Y MEJORA NORMATIVA </v>
      </c>
      <c r="B6" s="540"/>
      <c r="C6" s="540"/>
      <c r="D6" s="540"/>
      <c r="E6" s="540"/>
      <c r="F6" s="541"/>
    </row>
    <row r="7" spans="1:6" s="74" customFormat="1" ht="78.75" customHeight="1" thickBot="1" x14ac:dyDescent="0.25">
      <c r="A7" s="536" t="str">
        <f>CONTEXTO!A9</f>
        <v xml:space="preserve">OBJETIVO: ASUMIR Y EJERCER CON EFICIENCIA LA DEFENSA JURÍDICA DEL MUNICIPIO DE IBAGUÉ, LA ASESORÍA PERMANENTE DE LAS
ACTUACIONES DE LA ADMINISTRACIÓN CENTRAL Y PROMOVER EL USO DE HERRAMIENTAS Y BUENAS PRÁCTICAS
REGULATORIAS Y REGLAMENTARIAS, EN ARAS DE LOGRAR LA PROTECCIÓN DE SUS INTERESES Y GARANTIZAR LA CORRECTA
APLICACIÓN DEL ORDENAMIENTO JURÍDICO VIGENTE. 
</v>
      </c>
      <c r="B7" s="537"/>
      <c r="C7" s="537"/>
      <c r="D7" s="537"/>
      <c r="E7" s="537"/>
      <c r="F7" s="538"/>
    </row>
    <row r="8" spans="1:6" s="74" customFormat="1" ht="25.5" customHeight="1" thickBot="1" x14ac:dyDescent="0.25">
      <c r="A8" s="542"/>
      <c r="B8" s="542"/>
      <c r="C8" s="542"/>
      <c r="D8" s="542"/>
      <c r="E8" s="542"/>
      <c r="F8" s="542"/>
    </row>
    <row r="9" spans="1:6" s="74" customFormat="1" ht="69" customHeight="1" x14ac:dyDescent="0.2">
      <c r="A9" s="88" t="s">
        <v>256</v>
      </c>
      <c r="B9" s="89" t="s">
        <v>255</v>
      </c>
      <c r="C9" s="90" t="s">
        <v>257</v>
      </c>
      <c r="D9" s="91" t="s">
        <v>75</v>
      </c>
      <c r="E9" s="92" t="s">
        <v>69</v>
      </c>
      <c r="F9" s="93" t="s">
        <v>70</v>
      </c>
    </row>
    <row r="10" spans="1:6" s="74" customFormat="1" ht="77.25" customHeight="1" x14ac:dyDescent="0.2">
      <c r="A10" s="528" t="s">
        <v>505</v>
      </c>
      <c r="B10" s="239" t="s">
        <v>416</v>
      </c>
      <c r="C10" s="525" t="s">
        <v>506</v>
      </c>
      <c r="D10" s="241" t="s">
        <v>507</v>
      </c>
      <c r="E10" s="525" t="s">
        <v>508</v>
      </c>
      <c r="F10" s="948" t="s">
        <v>511</v>
      </c>
    </row>
    <row r="11" spans="1:6" ht="77.25" customHeight="1" x14ac:dyDescent="0.2">
      <c r="A11" s="529"/>
      <c r="B11" s="239" t="s">
        <v>419</v>
      </c>
      <c r="C11" s="526"/>
      <c r="D11" s="241" t="s">
        <v>509</v>
      </c>
      <c r="E11" s="526"/>
      <c r="F11" s="490"/>
    </row>
    <row r="12" spans="1:6" ht="60.75" customHeight="1" x14ac:dyDescent="0.2">
      <c r="A12" s="530"/>
      <c r="B12" s="239"/>
      <c r="C12" s="527"/>
      <c r="D12" s="242" t="s">
        <v>510</v>
      </c>
      <c r="E12" s="527"/>
      <c r="F12" s="491"/>
    </row>
    <row r="13" spans="1:6" ht="67.5" customHeight="1" x14ac:dyDescent="0.2">
      <c r="A13" s="528"/>
      <c r="B13" s="239"/>
      <c r="C13" s="525"/>
      <c r="D13" s="241"/>
      <c r="E13" s="525" t="s">
        <v>262</v>
      </c>
      <c r="F13" s="520"/>
    </row>
    <row r="14" spans="1:6" ht="63.75" customHeight="1" x14ac:dyDescent="0.2">
      <c r="A14" s="529"/>
      <c r="B14" s="239"/>
      <c r="C14" s="526"/>
      <c r="D14" s="241"/>
      <c r="E14" s="526"/>
      <c r="F14" s="520"/>
    </row>
    <row r="15" spans="1:6" ht="64.5" customHeight="1" x14ac:dyDescent="0.2">
      <c r="A15" s="530"/>
      <c r="B15" s="239"/>
      <c r="C15" s="527"/>
      <c r="D15" s="242"/>
      <c r="E15" s="527"/>
      <c r="F15" s="520"/>
    </row>
    <row r="16" spans="1:6" ht="64.5" customHeight="1" x14ac:dyDescent="0.2">
      <c r="A16" s="531"/>
      <c r="B16" s="239"/>
      <c r="C16" s="532"/>
      <c r="D16" s="240"/>
      <c r="E16" s="532" t="s">
        <v>263</v>
      </c>
      <c r="F16" s="520"/>
    </row>
    <row r="17" spans="1:6" ht="63.75" customHeight="1" x14ac:dyDescent="0.2">
      <c r="A17" s="531"/>
      <c r="B17" s="239"/>
      <c r="C17" s="532"/>
      <c r="D17" s="239"/>
      <c r="E17" s="532"/>
      <c r="F17" s="520"/>
    </row>
    <row r="18" spans="1:6" ht="50.25" customHeight="1" x14ac:dyDescent="0.2">
      <c r="A18" s="531"/>
      <c r="B18" s="239"/>
      <c r="C18" s="532"/>
      <c r="D18" s="239"/>
      <c r="E18" s="532"/>
      <c r="F18" s="520"/>
    </row>
    <row r="19" spans="1:6" ht="58.5" customHeight="1" x14ac:dyDescent="0.2">
      <c r="A19" s="243"/>
      <c r="B19" s="244"/>
      <c r="C19" s="244"/>
      <c r="D19" s="244"/>
      <c r="E19" s="517" t="s">
        <v>264</v>
      </c>
      <c r="F19" s="520"/>
    </row>
    <row r="20" spans="1:6" ht="67.5" customHeight="1" x14ac:dyDescent="0.2">
      <c r="A20" s="243"/>
      <c r="B20" s="244"/>
      <c r="C20" s="244"/>
      <c r="D20" s="244"/>
      <c r="E20" s="518"/>
      <c r="F20" s="520"/>
    </row>
    <row r="21" spans="1:6" ht="78.75" customHeight="1" x14ac:dyDescent="0.2">
      <c r="A21" s="243"/>
      <c r="B21" s="244"/>
      <c r="C21" s="244"/>
      <c r="D21" s="244"/>
      <c r="E21" s="519"/>
      <c r="F21" s="520"/>
    </row>
    <row r="22" spans="1:6" ht="71.25" customHeight="1" x14ac:dyDescent="0.2">
      <c r="A22" s="243"/>
      <c r="B22" s="244"/>
      <c r="C22" s="244"/>
      <c r="D22" s="244"/>
      <c r="E22" s="517" t="s">
        <v>243</v>
      </c>
      <c r="F22" s="520"/>
    </row>
    <row r="23" spans="1:6" ht="80.25" customHeight="1" x14ac:dyDescent="0.2">
      <c r="A23" s="243"/>
      <c r="B23" s="244"/>
      <c r="C23" s="244"/>
      <c r="D23" s="244"/>
      <c r="E23" s="518"/>
      <c r="F23" s="520"/>
    </row>
    <row r="24" spans="1:6" ht="69.75" customHeight="1" x14ac:dyDescent="0.2">
      <c r="A24" s="243"/>
      <c r="B24" s="244"/>
      <c r="C24" s="244"/>
      <c r="D24" s="244"/>
      <c r="E24" s="519"/>
      <c r="F24" s="520"/>
    </row>
    <row r="25" spans="1:6" ht="54.75" customHeight="1" x14ac:dyDescent="0.2">
      <c r="A25" s="243"/>
      <c r="B25" s="244"/>
      <c r="C25" s="244"/>
      <c r="D25" s="244"/>
      <c r="E25" s="517" t="s">
        <v>265</v>
      </c>
      <c r="F25" s="520"/>
    </row>
    <row r="26" spans="1:6" ht="65.25" customHeight="1" x14ac:dyDescent="0.2">
      <c r="A26" s="243"/>
      <c r="B26" s="244"/>
      <c r="C26" s="244"/>
      <c r="D26" s="244"/>
      <c r="E26" s="518"/>
      <c r="F26" s="520"/>
    </row>
    <row r="27" spans="1:6" ht="69.75" customHeight="1" x14ac:dyDescent="0.2">
      <c r="A27" s="243"/>
      <c r="B27" s="244"/>
      <c r="C27" s="244"/>
      <c r="D27" s="244"/>
      <c r="E27" s="519"/>
      <c r="F27" s="520"/>
    </row>
    <row r="28" spans="1:6" ht="68.25" customHeight="1" x14ac:dyDescent="0.2">
      <c r="A28" s="243"/>
      <c r="B28" s="244"/>
      <c r="C28" s="244"/>
      <c r="D28" s="244"/>
      <c r="E28" s="517" t="s">
        <v>258</v>
      </c>
      <c r="F28" s="520"/>
    </row>
    <row r="29" spans="1:6" ht="69" customHeight="1" x14ac:dyDescent="0.2">
      <c r="A29" s="243"/>
      <c r="B29" s="244"/>
      <c r="C29" s="244"/>
      <c r="D29" s="244"/>
      <c r="E29" s="518"/>
      <c r="F29" s="520"/>
    </row>
    <row r="30" spans="1:6" ht="59.25" customHeight="1" x14ac:dyDescent="0.2">
      <c r="A30" s="243"/>
      <c r="B30" s="244"/>
      <c r="C30" s="244"/>
      <c r="D30" s="244"/>
      <c r="E30" s="519"/>
      <c r="F30" s="520"/>
    </row>
    <row r="31" spans="1:6" ht="57" customHeight="1" x14ac:dyDescent="0.2">
      <c r="A31" s="243"/>
      <c r="B31" s="244"/>
      <c r="C31" s="244"/>
      <c r="D31" s="244"/>
      <c r="E31" s="517" t="s">
        <v>259</v>
      </c>
      <c r="F31" s="520"/>
    </row>
    <row r="32" spans="1:6" ht="61.5" customHeight="1" x14ac:dyDescent="0.2">
      <c r="A32" s="243"/>
      <c r="B32" s="244"/>
      <c r="C32" s="244"/>
      <c r="D32" s="244"/>
      <c r="E32" s="518"/>
      <c r="F32" s="520"/>
    </row>
    <row r="33" spans="1:6" ht="71.25" customHeight="1" x14ac:dyDescent="0.2">
      <c r="A33" s="243"/>
      <c r="B33" s="244"/>
      <c r="C33" s="244"/>
      <c r="D33" s="244"/>
      <c r="E33" s="519"/>
      <c r="F33" s="520"/>
    </row>
    <row r="34" spans="1:6" ht="64.5" customHeight="1" x14ac:dyDescent="0.2">
      <c r="A34" s="245"/>
      <c r="B34" s="246"/>
      <c r="C34" s="246"/>
      <c r="D34" s="246"/>
      <c r="E34" s="521" t="s">
        <v>260</v>
      </c>
      <c r="F34" s="520"/>
    </row>
    <row r="35" spans="1:6" ht="74.25" customHeight="1" x14ac:dyDescent="0.2">
      <c r="A35" s="247"/>
      <c r="B35" s="248"/>
      <c r="C35" s="248"/>
      <c r="D35" s="248"/>
      <c r="E35" s="522"/>
      <c r="F35" s="520"/>
    </row>
    <row r="36" spans="1:6" ht="54.75" customHeight="1" x14ac:dyDescent="0.2">
      <c r="A36" s="247"/>
      <c r="B36" s="248"/>
      <c r="C36" s="248"/>
      <c r="D36" s="248"/>
      <c r="E36" s="524"/>
      <c r="F36" s="520"/>
    </row>
    <row r="37" spans="1:6" ht="77.25" customHeight="1" x14ac:dyDescent="0.2">
      <c r="A37" s="247"/>
      <c r="B37" s="248"/>
      <c r="C37" s="248"/>
      <c r="D37" s="248"/>
      <c r="E37" s="521" t="s">
        <v>261</v>
      </c>
      <c r="F37" s="520"/>
    </row>
    <row r="38" spans="1:6" ht="66.75" customHeight="1" x14ac:dyDescent="0.2">
      <c r="A38" s="247"/>
      <c r="B38" s="248"/>
      <c r="C38" s="248"/>
      <c r="D38" s="248"/>
      <c r="E38" s="522"/>
      <c r="F38" s="520"/>
    </row>
    <row r="39" spans="1:6" ht="52.5" customHeight="1" thickBot="1" x14ac:dyDescent="0.25">
      <c r="A39" s="249"/>
      <c r="B39" s="250"/>
      <c r="C39" s="250"/>
      <c r="D39" s="250"/>
      <c r="E39" s="523"/>
      <c r="F39" s="520"/>
    </row>
    <row r="40" spans="1:6" ht="66" customHeight="1" x14ac:dyDescent="0.2"/>
    <row r="41" spans="1:6" ht="76.5" customHeight="1" x14ac:dyDescent="0.2"/>
  </sheetData>
  <sheetProtection selectLockedCells="1"/>
  <mergeCells count="34">
    <mergeCell ref="A1:A4"/>
    <mergeCell ref="F1:F4"/>
    <mergeCell ref="B1:E1"/>
    <mergeCell ref="B2:E4"/>
    <mergeCell ref="E13:E15"/>
    <mergeCell ref="F10:F12"/>
    <mergeCell ref="F13:F15"/>
    <mergeCell ref="A7:F7"/>
    <mergeCell ref="A6:F6"/>
    <mergeCell ref="A8:F8"/>
    <mergeCell ref="A5:F5"/>
    <mergeCell ref="E19:E21"/>
    <mergeCell ref="F19:F21"/>
    <mergeCell ref="C13:C15"/>
    <mergeCell ref="A13:A15"/>
    <mergeCell ref="A10:A12"/>
    <mergeCell ref="E10:E12"/>
    <mergeCell ref="C10:C12"/>
    <mergeCell ref="A16:A18"/>
    <mergeCell ref="C16:C18"/>
    <mergeCell ref="E16:E18"/>
    <mergeCell ref="F16:F18"/>
    <mergeCell ref="E22:E24"/>
    <mergeCell ref="F22:F24"/>
    <mergeCell ref="E25:E27"/>
    <mergeCell ref="F25:F27"/>
    <mergeCell ref="E28:E30"/>
    <mergeCell ref="F28:F30"/>
    <mergeCell ref="E31:E33"/>
    <mergeCell ref="F31:F33"/>
    <mergeCell ref="E37:E39"/>
    <mergeCell ref="F37:F39"/>
    <mergeCell ref="E34:E36"/>
    <mergeCell ref="F34:F36"/>
  </mergeCells>
  <dataValidations count="1">
    <dataValidation type="list" allowBlank="1" showInputMessage="1" showErrorMessage="1" sqref="F10:F39" xr:uid="{00000000-0002-0000-0900-000000000000}">
      <formula1>"CORRUPCION, CORRUPCION - SOBORNO, SARLAFT"</formula1>
    </dataValidation>
  </dataValidation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theme="6"/>
  </sheetPr>
  <dimension ref="A1:F39"/>
  <sheetViews>
    <sheetView topLeftCell="A10" workbookViewId="0">
      <selection activeCell="A10" sqref="A10:A12"/>
    </sheetView>
  </sheetViews>
  <sheetFormatPr baseColWidth="10" defaultColWidth="11.42578125" defaultRowHeight="14.25" x14ac:dyDescent="0.2"/>
  <cols>
    <col min="1" max="1" width="31" style="1" customWidth="1"/>
    <col min="2" max="2" width="51.85546875" style="1" customWidth="1"/>
    <col min="3" max="3" width="27.28515625" style="1" customWidth="1"/>
    <col min="4" max="4" width="36" style="1" customWidth="1"/>
    <col min="5" max="5" width="15" style="1" customWidth="1"/>
    <col min="6" max="6" width="14.5703125" style="1" customWidth="1"/>
    <col min="7" max="16384" width="11.42578125" style="1"/>
  </cols>
  <sheetData>
    <row r="1" spans="1:6" ht="28.5" customHeight="1" x14ac:dyDescent="0.2">
      <c r="A1" s="420"/>
      <c r="B1" s="390" t="str">
        <f>CONTEXTO!B1</f>
        <v xml:space="preserve">PROCESO:  SISTEMA INTEGRADO DE GESTIÓN </v>
      </c>
      <c r="C1" s="390"/>
      <c r="D1" s="396" t="s">
        <v>393</v>
      </c>
      <c r="E1" s="329"/>
      <c r="F1" s="533"/>
    </row>
    <row r="2" spans="1:6" x14ac:dyDescent="0.2">
      <c r="A2" s="421"/>
      <c r="B2" s="391" t="s">
        <v>71</v>
      </c>
      <c r="C2" s="391"/>
      <c r="D2" s="397" t="s">
        <v>391</v>
      </c>
      <c r="E2" s="398"/>
      <c r="F2" s="534"/>
    </row>
    <row r="3" spans="1:6" ht="15" customHeight="1" x14ac:dyDescent="0.2">
      <c r="A3" s="421"/>
      <c r="B3" s="391"/>
      <c r="C3" s="391"/>
      <c r="D3" s="397" t="s">
        <v>392</v>
      </c>
      <c r="E3" s="398"/>
      <c r="F3" s="534"/>
    </row>
    <row r="4" spans="1:6" ht="15" thickBot="1" x14ac:dyDescent="0.25">
      <c r="A4" s="421"/>
      <c r="B4" s="391"/>
      <c r="C4" s="391"/>
      <c r="D4" s="397" t="s">
        <v>382</v>
      </c>
      <c r="E4" s="398"/>
      <c r="F4" s="535"/>
    </row>
    <row r="5" spans="1:6" ht="15.75" x14ac:dyDescent="0.2">
      <c r="A5" s="543"/>
      <c r="B5" s="389"/>
      <c r="C5" s="389"/>
      <c r="D5" s="389"/>
      <c r="E5" s="389"/>
      <c r="F5" s="544"/>
    </row>
    <row r="6" spans="1:6" s="74" customFormat="1" ht="25.5" customHeight="1" x14ac:dyDescent="0.2">
      <c r="A6" s="578" t="str">
        <f>CONTEXTO!A8</f>
        <v xml:space="preserve">PROCESO: GESTION JURIDICA Y MEJORA NORMATIVA </v>
      </c>
      <c r="B6" s="579"/>
      <c r="C6" s="579"/>
      <c r="D6" s="579"/>
      <c r="E6" s="579"/>
      <c r="F6" s="580"/>
    </row>
    <row r="7" spans="1:6" s="74" customFormat="1" ht="65.25" customHeight="1" thickBot="1" x14ac:dyDescent="0.25">
      <c r="A7" s="581" t="str">
        <f>CONTEXTO!A9</f>
        <v xml:space="preserve">OBJETIVO: ASUMIR Y EJERCER CON EFICIENCIA LA DEFENSA JURÍDICA DEL MUNICIPIO DE IBAGUÉ, LA ASESORÍA PERMANENTE DE LAS
ACTUACIONES DE LA ADMINISTRACIÓN CENTRAL Y PROMOVER EL USO DE HERRAMIENTAS Y BUENAS PRÁCTICAS
REGULATORIAS Y REGLAMENTARIAS, EN ARAS DE LOGRAR LA PROTECCIÓN DE SUS INTERESES Y GARANTIZAR LA CORRECTA
APLICACIÓN DEL ORDENAMIENTO JURÍDICO VIGENTE. 
</v>
      </c>
      <c r="B7" s="582"/>
      <c r="C7" s="582"/>
      <c r="D7" s="582"/>
      <c r="E7" s="582"/>
      <c r="F7" s="583"/>
    </row>
    <row r="8" spans="1:6" s="74" customFormat="1" ht="18.75" customHeight="1" thickBot="1" x14ac:dyDescent="0.25">
      <c r="A8" s="542"/>
      <c r="B8" s="542"/>
      <c r="C8" s="542"/>
      <c r="D8" s="542"/>
      <c r="E8" s="542"/>
      <c r="F8" s="572"/>
    </row>
    <row r="9" spans="1:6" ht="31.5" customHeight="1" x14ac:dyDescent="0.2">
      <c r="A9" s="94" t="s">
        <v>69</v>
      </c>
      <c r="B9" s="95" t="s">
        <v>72</v>
      </c>
      <c r="C9" s="95" t="s">
        <v>73</v>
      </c>
      <c r="D9" s="157" t="s">
        <v>74</v>
      </c>
      <c r="E9" s="430" t="s">
        <v>75</v>
      </c>
      <c r="F9" s="431"/>
    </row>
    <row r="10" spans="1:6" ht="116.25" customHeight="1" x14ac:dyDescent="0.2">
      <c r="A10" s="573" t="str">
        <f>'IDENTIFICACION DE RIESGOS'!E10:E12</f>
        <v>Posibilidad de omitir, retardar, negar o rehusarse a realizar actos propios que le corresponden de las funciones de servidor público y/o de apoderado para beneficio propio o de un tercero en las acciones legales</v>
      </c>
      <c r="B10" s="591" t="s">
        <v>512</v>
      </c>
      <c r="C10" s="577" t="str">
        <f>'IDENTIFICACION DE RIESGOS'!F10:F12</f>
        <v>CORRUPCION</v>
      </c>
      <c r="D10" s="107" t="str">
        <f>'IDENTIFICACION DE RIESGOS'!B10</f>
        <v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v>
      </c>
      <c r="E10" s="575" t="str">
        <f>'IDENTIFICACION DE RIESGOS'!D10</f>
        <v>sanciones disciplinarias, penales, administrativas</v>
      </c>
      <c r="F10" s="576"/>
    </row>
    <row r="11" spans="1:6" ht="96" customHeight="1" x14ac:dyDescent="0.2">
      <c r="A11" s="573"/>
      <c r="B11" s="592"/>
      <c r="C11" s="577"/>
      <c r="D11" s="107" t="str">
        <f>'IDENTIFICACION DE RIESGOS'!B11</f>
        <v>No proyectar la adopción de las providencias por parte de los apoderados que ejercen la representación judicial y legal del municipio</v>
      </c>
      <c r="E11" s="575" t="str">
        <f>'IDENTIFICACION DE RIESGOS'!D11</f>
        <v>perdida de recursos</v>
      </c>
      <c r="F11" s="576"/>
    </row>
    <row r="12" spans="1:6" ht="74.25" customHeight="1" x14ac:dyDescent="0.2">
      <c r="A12" s="573"/>
      <c r="B12" s="593"/>
      <c r="C12" s="577"/>
      <c r="D12" s="107">
        <f>'IDENTIFICACION DE RIESGOS'!B12</f>
        <v>0</v>
      </c>
      <c r="E12" s="586" t="str">
        <f>'IDENTIFICACION DE RIESGOS'!D12</f>
        <v>Perdida de imagen institucional</v>
      </c>
      <c r="F12" s="587"/>
    </row>
    <row r="13" spans="1:6" ht="53.25" customHeight="1" x14ac:dyDescent="0.2">
      <c r="A13" s="588" t="str">
        <f>'IDENTIFICACION DE RIESGOS'!E13:E15</f>
        <v>b</v>
      </c>
      <c r="B13" s="591"/>
      <c r="C13" s="564">
        <f>'IDENTIFICACION DE RIESGOS'!F13:F15</f>
        <v>0</v>
      </c>
      <c r="D13" s="107">
        <f>'IDENTIFICACION DE RIESGOS'!B13</f>
        <v>0</v>
      </c>
      <c r="E13" s="594">
        <f>'IDENTIFICACION DE RIESGOS'!D13</f>
        <v>0</v>
      </c>
      <c r="F13" s="595"/>
    </row>
    <row r="14" spans="1:6" ht="43.5" customHeight="1" x14ac:dyDescent="0.2">
      <c r="A14" s="589"/>
      <c r="B14" s="592"/>
      <c r="C14" s="565"/>
      <c r="D14" s="107">
        <f>'IDENTIFICACION DE RIESGOS'!B14</f>
        <v>0</v>
      </c>
      <c r="E14" s="594">
        <f>'IDENTIFICACION DE RIESGOS'!D14</f>
        <v>0</v>
      </c>
      <c r="F14" s="595"/>
    </row>
    <row r="15" spans="1:6" ht="44.25" customHeight="1" x14ac:dyDescent="0.2">
      <c r="A15" s="590"/>
      <c r="B15" s="593"/>
      <c r="C15" s="566"/>
      <c r="D15" s="107">
        <f>'IDENTIFICACION DE RIESGOS'!B15</f>
        <v>0</v>
      </c>
      <c r="E15" s="594">
        <f>'IDENTIFICACION DE RIESGOS'!D15</f>
        <v>0</v>
      </c>
      <c r="F15" s="595"/>
    </row>
    <row r="16" spans="1:6" ht="53.25" customHeight="1" x14ac:dyDescent="0.2">
      <c r="A16" s="573" t="str">
        <f>'IDENTIFICACION DE RIESGOS'!E16:E18</f>
        <v>c</v>
      </c>
      <c r="B16" s="574"/>
      <c r="C16" s="577">
        <f>'IDENTIFICACION DE RIESGOS'!F16:F18</f>
        <v>0</v>
      </c>
      <c r="D16" s="107">
        <f>'IDENTIFICACION DE RIESGOS'!B16</f>
        <v>0</v>
      </c>
      <c r="E16" s="575">
        <f>'IDENTIFICACION DE RIESGOS'!D16</f>
        <v>0</v>
      </c>
      <c r="F16" s="576"/>
    </row>
    <row r="17" spans="1:6" ht="42.75" customHeight="1" x14ac:dyDescent="0.2">
      <c r="A17" s="573"/>
      <c r="B17" s="574"/>
      <c r="C17" s="577"/>
      <c r="D17" s="107">
        <f>'IDENTIFICACION DE RIESGOS'!B17</f>
        <v>0</v>
      </c>
      <c r="E17" s="584">
        <f>'IDENTIFICACION DE RIESGOS'!D17</f>
        <v>0</v>
      </c>
      <c r="F17" s="585"/>
    </row>
    <row r="18" spans="1:6" ht="63" customHeight="1" x14ac:dyDescent="0.2">
      <c r="A18" s="573"/>
      <c r="B18" s="574"/>
      <c r="C18" s="577"/>
      <c r="D18" s="107">
        <f>'IDENTIFICACION DE RIESGOS'!B18</f>
        <v>0</v>
      </c>
      <c r="E18" s="575">
        <f>'IDENTIFICACION DE RIESGOS'!D18</f>
        <v>0</v>
      </c>
      <c r="F18" s="576"/>
    </row>
    <row r="19" spans="1:6" ht="57" customHeight="1" x14ac:dyDescent="0.2">
      <c r="A19" s="561" t="str">
        <f>'IDENTIFICACION DE RIESGOS'!E19</f>
        <v>d</v>
      </c>
      <c r="B19" s="569"/>
      <c r="C19" s="564">
        <f>'IDENTIFICACION DE RIESGOS'!F19</f>
        <v>0</v>
      </c>
      <c r="D19" s="112">
        <f>'IDENTIFICACION DE RIESGOS'!B19</f>
        <v>0</v>
      </c>
      <c r="E19" s="567">
        <f>'IDENTIFICACION DE RIESGOS'!D19</f>
        <v>0</v>
      </c>
      <c r="F19" s="568"/>
    </row>
    <row r="20" spans="1:6" ht="57" customHeight="1" x14ac:dyDescent="0.2">
      <c r="A20" s="562"/>
      <c r="B20" s="570"/>
      <c r="C20" s="565"/>
      <c r="D20" s="112">
        <f>'IDENTIFICACION DE RIESGOS'!B20</f>
        <v>0</v>
      </c>
      <c r="E20" s="567">
        <f>'IDENTIFICACION DE RIESGOS'!D20</f>
        <v>0</v>
      </c>
      <c r="F20" s="568"/>
    </row>
    <row r="21" spans="1:6" ht="57" customHeight="1" x14ac:dyDescent="0.2">
      <c r="A21" s="563"/>
      <c r="B21" s="571"/>
      <c r="C21" s="566"/>
      <c r="D21" s="112">
        <f>'IDENTIFICACION DE RIESGOS'!B21</f>
        <v>0</v>
      </c>
      <c r="E21" s="567">
        <f>'IDENTIFICACION DE RIESGOS'!D21</f>
        <v>0</v>
      </c>
      <c r="F21" s="568"/>
    </row>
    <row r="22" spans="1:6" ht="63" customHeight="1" x14ac:dyDescent="0.2">
      <c r="A22" s="561" t="str">
        <f>'IDENTIFICACION DE RIESGOS'!E22</f>
        <v>e</v>
      </c>
      <c r="B22" s="569"/>
      <c r="C22" s="564">
        <f>'IDENTIFICACION DE RIESGOS'!F22</f>
        <v>0</v>
      </c>
      <c r="D22" s="112">
        <f>'IDENTIFICACION DE RIESGOS'!B22</f>
        <v>0</v>
      </c>
      <c r="E22" s="567">
        <f>'IDENTIFICACION DE RIESGOS'!D22</f>
        <v>0</v>
      </c>
      <c r="F22" s="568"/>
    </row>
    <row r="23" spans="1:6" ht="54.75" customHeight="1" x14ac:dyDescent="0.2">
      <c r="A23" s="562"/>
      <c r="B23" s="570"/>
      <c r="C23" s="565"/>
      <c r="D23" s="112">
        <f>'IDENTIFICACION DE RIESGOS'!B23</f>
        <v>0</v>
      </c>
      <c r="E23" s="567">
        <f>'IDENTIFICACION DE RIESGOS'!D23</f>
        <v>0</v>
      </c>
      <c r="F23" s="568"/>
    </row>
    <row r="24" spans="1:6" ht="54.75" customHeight="1" x14ac:dyDescent="0.2">
      <c r="A24" s="563"/>
      <c r="B24" s="571"/>
      <c r="C24" s="566"/>
      <c r="D24" s="112">
        <f>'IDENTIFICACION DE RIESGOS'!B24</f>
        <v>0</v>
      </c>
      <c r="E24" s="567">
        <f>'IDENTIFICACION DE RIESGOS'!D24</f>
        <v>0</v>
      </c>
      <c r="F24" s="568"/>
    </row>
    <row r="25" spans="1:6" ht="47.25" customHeight="1" x14ac:dyDescent="0.2">
      <c r="A25" s="561" t="str">
        <f>'IDENTIFICACION DE RIESGOS'!E25</f>
        <v>f</v>
      </c>
      <c r="B25" s="569"/>
      <c r="C25" s="564">
        <f>'IDENTIFICACION DE RIESGOS'!F25</f>
        <v>0</v>
      </c>
      <c r="D25" s="112">
        <f>'IDENTIFICACION DE RIESGOS'!B25</f>
        <v>0</v>
      </c>
      <c r="E25" s="567">
        <f>'IDENTIFICACION DE RIESGOS'!D25</f>
        <v>0</v>
      </c>
      <c r="F25" s="568"/>
    </row>
    <row r="26" spans="1:6" ht="44.25" customHeight="1" x14ac:dyDescent="0.2">
      <c r="A26" s="562"/>
      <c r="B26" s="570"/>
      <c r="C26" s="565"/>
      <c r="D26" s="112">
        <f>'IDENTIFICACION DE RIESGOS'!B26</f>
        <v>0</v>
      </c>
      <c r="E26" s="567">
        <f>'IDENTIFICACION DE RIESGOS'!D26</f>
        <v>0</v>
      </c>
      <c r="F26" s="568"/>
    </row>
    <row r="27" spans="1:6" ht="45" customHeight="1" x14ac:dyDescent="0.2">
      <c r="A27" s="563"/>
      <c r="B27" s="571"/>
      <c r="C27" s="566"/>
      <c r="D27" s="112">
        <f>'IDENTIFICACION DE RIESGOS'!B27</f>
        <v>0</v>
      </c>
      <c r="E27" s="567">
        <f>'IDENTIFICACION DE RIESGOS'!D27</f>
        <v>0</v>
      </c>
      <c r="F27" s="568"/>
    </row>
    <row r="28" spans="1:6" ht="58.5" customHeight="1" x14ac:dyDescent="0.2">
      <c r="A28" s="561" t="str">
        <f>'IDENTIFICACION DE RIESGOS'!E28</f>
        <v>g</v>
      </c>
      <c r="B28" s="569"/>
      <c r="C28" s="564">
        <f>'IDENTIFICACION DE RIESGOS'!F28</f>
        <v>0</v>
      </c>
      <c r="D28" s="112">
        <f>'IDENTIFICACION DE RIESGOS'!B28</f>
        <v>0</v>
      </c>
      <c r="E28" s="567">
        <f>'IDENTIFICACION DE RIESGOS'!D28</f>
        <v>0</v>
      </c>
      <c r="F28" s="568"/>
    </row>
    <row r="29" spans="1:6" ht="55.5" customHeight="1" x14ac:dyDescent="0.2">
      <c r="A29" s="562"/>
      <c r="B29" s="570"/>
      <c r="C29" s="565"/>
      <c r="D29" s="112">
        <f>'IDENTIFICACION DE RIESGOS'!B29</f>
        <v>0</v>
      </c>
      <c r="E29" s="567">
        <f>'IDENTIFICACION DE RIESGOS'!D29</f>
        <v>0</v>
      </c>
      <c r="F29" s="568"/>
    </row>
    <row r="30" spans="1:6" ht="63.75" customHeight="1" x14ac:dyDescent="0.2">
      <c r="A30" s="563"/>
      <c r="B30" s="571"/>
      <c r="C30" s="566"/>
      <c r="D30" s="112">
        <f>'IDENTIFICACION DE RIESGOS'!B30</f>
        <v>0</v>
      </c>
      <c r="E30" s="567">
        <f>'IDENTIFICACION DE RIESGOS'!D30</f>
        <v>0</v>
      </c>
      <c r="F30" s="568"/>
    </row>
    <row r="31" spans="1:6" ht="47.25" customHeight="1" x14ac:dyDescent="0.2">
      <c r="A31" s="561" t="str">
        <f>'IDENTIFICACION DE RIESGOS'!E31</f>
        <v>h</v>
      </c>
      <c r="B31" s="569"/>
      <c r="C31" s="564">
        <f>'IDENTIFICACION DE RIESGOS'!F31</f>
        <v>0</v>
      </c>
      <c r="D31" s="112">
        <f>'IDENTIFICACION DE RIESGOS'!B31</f>
        <v>0</v>
      </c>
      <c r="E31" s="567">
        <f>'IDENTIFICACION DE RIESGOS'!D31</f>
        <v>0</v>
      </c>
      <c r="F31" s="568"/>
    </row>
    <row r="32" spans="1:6" ht="55.5" customHeight="1" x14ac:dyDescent="0.2">
      <c r="A32" s="562"/>
      <c r="B32" s="570"/>
      <c r="C32" s="565"/>
      <c r="D32" s="112">
        <f>'IDENTIFICACION DE RIESGOS'!B32</f>
        <v>0</v>
      </c>
      <c r="E32" s="567">
        <f>'IDENTIFICACION DE RIESGOS'!D32</f>
        <v>0</v>
      </c>
      <c r="F32" s="568"/>
    </row>
    <row r="33" spans="1:6" ht="57.75" customHeight="1" x14ac:dyDescent="0.2">
      <c r="A33" s="563"/>
      <c r="B33" s="571"/>
      <c r="C33" s="566"/>
      <c r="D33" s="112">
        <f>'IDENTIFICACION DE RIESGOS'!B33</f>
        <v>0</v>
      </c>
      <c r="E33" s="567">
        <f>'IDENTIFICACION DE RIESGOS'!D33</f>
        <v>0</v>
      </c>
      <c r="F33" s="568"/>
    </row>
    <row r="34" spans="1:6" ht="45.75" customHeight="1" x14ac:dyDescent="0.2">
      <c r="A34" s="545" t="str">
        <f>'IDENTIFICACION DE RIESGOS'!E34</f>
        <v>i</v>
      </c>
      <c r="B34" s="557"/>
      <c r="C34" s="548">
        <f>'IDENTIFICACION DE RIESGOS'!F34</f>
        <v>0</v>
      </c>
      <c r="D34" s="113">
        <f>'IDENTIFICACION DE RIESGOS'!B34</f>
        <v>0</v>
      </c>
      <c r="E34" s="551">
        <f>'IDENTIFICACION DE RIESGOS'!D34</f>
        <v>0</v>
      </c>
      <c r="F34" s="552"/>
    </row>
    <row r="35" spans="1:6" ht="57.75" customHeight="1" x14ac:dyDescent="0.2">
      <c r="A35" s="546"/>
      <c r="B35" s="558"/>
      <c r="C35" s="549"/>
      <c r="D35" s="114">
        <f>'IDENTIFICACION DE RIESGOS'!B35</f>
        <v>0</v>
      </c>
      <c r="E35" s="551">
        <f>'IDENTIFICACION DE RIESGOS'!D35</f>
        <v>0</v>
      </c>
      <c r="F35" s="552"/>
    </row>
    <row r="36" spans="1:6" ht="51" customHeight="1" x14ac:dyDescent="0.2">
      <c r="A36" s="547"/>
      <c r="B36" s="559"/>
      <c r="C36" s="550"/>
      <c r="D36" s="114">
        <f>'IDENTIFICACION DE RIESGOS'!B36</f>
        <v>0</v>
      </c>
      <c r="E36" s="551">
        <f>'IDENTIFICACION DE RIESGOS'!D36</f>
        <v>0</v>
      </c>
      <c r="F36" s="552"/>
    </row>
    <row r="37" spans="1:6" ht="51" customHeight="1" x14ac:dyDescent="0.2">
      <c r="A37" s="545" t="str">
        <f>'IDENTIFICACION DE RIESGOS'!E37</f>
        <v>j</v>
      </c>
      <c r="B37" s="557"/>
      <c r="C37" s="548">
        <f>'IDENTIFICACION DE RIESGOS'!F39</f>
        <v>0</v>
      </c>
      <c r="D37" s="114">
        <f>'IDENTIFICACION DE RIESGOS'!B37</f>
        <v>0</v>
      </c>
      <c r="E37" s="551">
        <f>'IDENTIFICACION DE RIESGOS'!D37</f>
        <v>0</v>
      </c>
      <c r="F37" s="552"/>
    </row>
    <row r="38" spans="1:6" ht="51" customHeight="1" x14ac:dyDescent="0.2">
      <c r="A38" s="546"/>
      <c r="B38" s="558"/>
      <c r="C38" s="549"/>
      <c r="D38" s="114">
        <f>'IDENTIFICACION DE RIESGOS'!B38</f>
        <v>0</v>
      </c>
      <c r="E38" s="551">
        <f>'IDENTIFICACION DE RIESGOS'!D38</f>
        <v>0</v>
      </c>
      <c r="F38" s="552"/>
    </row>
    <row r="39" spans="1:6" ht="54" customHeight="1" thickBot="1" x14ac:dyDescent="0.25">
      <c r="A39" s="554"/>
      <c r="B39" s="560"/>
      <c r="C39" s="553"/>
      <c r="D39" s="115">
        <f>'IDENTIFICACION DE RIESGOS'!B39</f>
        <v>0</v>
      </c>
      <c r="E39" s="555">
        <f>'IDENTIFICACION DE RIESGOS'!D39</f>
        <v>0</v>
      </c>
      <c r="F39" s="556"/>
    </row>
  </sheetData>
  <sheetProtection selectLockedCells="1"/>
  <mergeCells count="73">
    <mergeCell ref="A13:A15"/>
    <mergeCell ref="B13:B15"/>
    <mergeCell ref="E13:F13"/>
    <mergeCell ref="E15:F15"/>
    <mergeCell ref="C13:C15"/>
    <mergeCell ref="E14:F14"/>
    <mergeCell ref="E16:F16"/>
    <mergeCell ref="E17:F17"/>
    <mergeCell ref="E18:F18"/>
    <mergeCell ref="E11:F11"/>
    <mergeCell ref="E12:F12"/>
    <mergeCell ref="A1:A4"/>
    <mergeCell ref="B1:C1"/>
    <mergeCell ref="D1:E1"/>
    <mergeCell ref="F1:F4"/>
    <mergeCell ref="B2:C4"/>
    <mergeCell ref="D2:E2"/>
    <mergeCell ref="D3:E3"/>
    <mergeCell ref="D4:E4"/>
    <mergeCell ref="A8:F8"/>
    <mergeCell ref="A5:F5"/>
    <mergeCell ref="E19:F19"/>
    <mergeCell ref="E22:F22"/>
    <mergeCell ref="E25:F25"/>
    <mergeCell ref="A10:A12"/>
    <mergeCell ref="B10:B12"/>
    <mergeCell ref="E9:F9"/>
    <mergeCell ref="E10:F10"/>
    <mergeCell ref="C10:C12"/>
    <mergeCell ref="A6:F6"/>
    <mergeCell ref="A7:F7"/>
    <mergeCell ref="A16:A18"/>
    <mergeCell ref="B16:B18"/>
    <mergeCell ref="C16:C18"/>
    <mergeCell ref="A19:A21"/>
    <mergeCell ref="E20:F20"/>
    <mergeCell ref="E21:F21"/>
    <mergeCell ref="A22:A24"/>
    <mergeCell ref="C19:C21"/>
    <mergeCell ref="C22:C24"/>
    <mergeCell ref="B19:B21"/>
    <mergeCell ref="B22:B24"/>
    <mergeCell ref="A25:A27"/>
    <mergeCell ref="C25:C27"/>
    <mergeCell ref="E23:F23"/>
    <mergeCell ref="E24:F24"/>
    <mergeCell ref="E26:F26"/>
    <mergeCell ref="E27:F27"/>
    <mergeCell ref="B25:B27"/>
    <mergeCell ref="A28:A30"/>
    <mergeCell ref="C28:C30"/>
    <mergeCell ref="E29:F29"/>
    <mergeCell ref="E30:F30"/>
    <mergeCell ref="A31:A33"/>
    <mergeCell ref="C31:C33"/>
    <mergeCell ref="E32:F32"/>
    <mergeCell ref="E33:F33"/>
    <mergeCell ref="E28:F28"/>
    <mergeCell ref="E31:F31"/>
    <mergeCell ref="B28:B30"/>
    <mergeCell ref="B31:B33"/>
    <mergeCell ref="A34:A36"/>
    <mergeCell ref="C34:C36"/>
    <mergeCell ref="E35:F35"/>
    <mergeCell ref="E36:F36"/>
    <mergeCell ref="C37:C39"/>
    <mergeCell ref="A37:A39"/>
    <mergeCell ref="E37:F37"/>
    <mergeCell ref="E38:F38"/>
    <mergeCell ref="E34:F34"/>
    <mergeCell ref="E39:F39"/>
    <mergeCell ref="B34:B36"/>
    <mergeCell ref="B37:B39"/>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rgb="FF009999"/>
  </sheetPr>
  <dimension ref="A1:W20"/>
  <sheetViews>
    <sheetView topLeftCell="A7" zoomScale="110" zoomScaleNormal="110" workbookViewId="0">
      <selection activeCell="S11" sqref="S11"/>
    </sheetView>
  </sheetViews>
  <sheetFormatPr baseColWidth="10" defaultColWidth="11.42578125" defaultRowHeight="14.25" x14ac:dyDescent="0.2"/>
  <cols>
    <col min="1" max="1" width="31.7109375" style="1" customWidth="1"/>
    <col min="2" max="2" width="21.7109375" style="1" customWidth="1"/>
    <col min="3" max="17" width="4" style="1" customWidth="1"/>
    <col min="18" max="18" width="7" style="1" customWidth="1"/>
    <col min="19" max="19" width="16.7109375" style="77" customWidth="1"/>
    <col min="20" max="20" width="18.85546875" style="1" customWidth="1"/>
    <col min="21" max="16384" width="11.42578125" style="1"/>
  </cols>
  <sheetData>
    <row r="1" spans="1:23" ht="27.75" customHeight="1" x14ac:dyDescent="0.2">
      <c r="A1" s="420"/>
      <c r="B1" s="320" t="str">
        <f>CONTEXTO!B1</f>
        <v xml:space="preserve">PROCESO:  SISTEMA INTEGRADO DE GESTIÓN </v>
      </c>
      <c r="C1" s="321"/>
      <c r="D1" s="321"/>
      <c r="E1" s="321"/>
      <c r="F1" s="321"/>
      <c r="G1" s="321"/>
      <c r="H1" s="321"/>
      <c r="I1" s="321"/>
      <c r="J1" s="321"/>
      <c r="K1" s="321"/>
      <c r="L1" s="321"/>
      <c r="M1" s="321"/>
      <c r="N1" s="321"/>
      <c r="O1" s="321"/>
      <c r="P1" s="322"/>
      <c r="Q1" s="396" t="s">
        <v>396</v>
      </c>
      <c r="R1" s="329"/>
      <c r="S1" s="329"/>
      <c r="T1" s="533"/>
    </row>
    <row r="2" spans="1:23" ht="20.25" customHeight="1" x14ac:dyDescent="0.2">
      <c r="A2" s="421"/>
      <c r="B2" s="423"/>
      <c r="C2" s="408"/>
      <c r="D2" s="408"/>
      <c r="E2" s="408"/>
      <c r="F2" s="408"/>
      <c r="G2" s="408"/>
      <c r="H2" s="408"/>
      <c r="I2" s="408"/>
      <c r="J2" s="408"/>
      <c r="K2" s="408"/>
      <c r="L2" s="408"/>
      <c r="M2" s="408"/>
      <c r="N2" s="408"/>
      <c r="O2" s="408"/>
      <c r="P2" s="409"/>
      <c r="Q2" s="397" t="s">
        <v>391</v>
      </c>
      <c r="R2" s="398"/>
      <c r="S2" s="398"/>
      <c r="T2" s="534"/>
    </row>
    <row r="3" spans="1:23" ht="18.75" customHeight="1" x14ac:dyDescent="0.2">
      <c r="A3" s="421"/>
      <c r="B3" s="427" t="s">
        <v>77</v>
      </c>
      <c r="C3" s="428"/>
      <c r="D3" s="428"/>
      <c r="E3" s="428"/>
      <c r="F3" s="428"/>
      <c r="G3" s="428"/>
      <c r="H3" s="428"/>
      <c r="I3" s="428"/>
      <c r="J3" s="428"/>
      <c r="K3" s="428"/>
      <c r="L3" s="428"/>
      <c r="M3" s="428"/>
      <c r="N3" s="428"/>
      <c r="O3" s="428"/>
      <c r="P3" s="603"/>
      <c r="Q3" s="397" t="s">
        <v>392</v>
      </c>
      <c r="R3" s="398"/>
      <c r="S3" s="398"/>
      <c r="T3" s="534"/>
    </row>
    <row r="4" spans="1:23" ht="19.5" customHeight="1" thickBot="1" x14ac:dyDescent="0.25">
      <c r="A4" s="422"/>
      <c r="B4" s="326"/>
      <c r="C4" s="327"/>
      <c r="D4" s="327"/>
      <c r="E4" s="327"/>
      <c r="F4" s="327"/>
      <c r="G4" s="327"/>
      <c r="H4" s="327"/>
      <c r="I4" s="327"/>
      <c r="J4" s="327"/>
      <c r="K4" s="327"/>
      <c r="L4" s="327"/>
      <c r="M4" s="327"/>
      <c r="N4" s="327"/>
      <c r="O4" s="327"/>
      <c r="P4" s="328"/>
      <c r="Q4" s="397" t="s">
        <v>383</v>
      </c>
      <c r="R4" s="398"/>
      <c r="S4" s="398"/>
      <c r="T4" s="535"/>
    </row>
    <row r="5" spans="1:23" ht="19.5" customHeight="1" x14ac:dyDescent="0.2">
      <c r="A5" s="543"/>
      <c r="B5" s="389"/>
      <c r="C5" s="389"/>
      <c r="D5" s="389"/>
      <c r="E5" s="389"/>
      <c r="F5" s="389"/>
      <c r="G5" s="389"/>
      <c r="H5" s="389"/>
      <c r="I5" s="389"/>
      <c r="J5" s="389"/>
      <c r="K5" s="389"/>
      <c r="L5" s="389"/>
      <c r="M5" s="389"/>
      <c r="N5" s="389"/>
      <c r="O5" s="389"/>
      <c r="P5" s="389"/>
      <c r="Q5" s="389"/>
      <c r="R5" s="389"/>
      <c r="S5" s="389"/>
      <c r="T5" s="544"/>
    </row>
    <row r="6" spans="1:23" ht="24.75" customHeight="1" x14ac:dyDescent="0.2">
      <c r="A6" s="578" t="str">
        <f>CONTEXTO!A8</f>
        <v xml:space="preserve">PROCESO: GESTION JURIDICA Y MEJORA NORMATIVA </v>
      </c>
      <c r="B6" s="579"/>
      <c r="C6" s="579"/>
      <c r="D6" s="579"/>
      <c r="E6" s="579"/>
      <c r="F6" s="579"/>
      <c r="G6" s="579"/>
      <c r="H6" s="579"/>
      <c r="I6" s="579"/>
      <c r="J6" s="579"/>
      <c r="K6" s="579"/>
      <c r="L6" s="579"/>
      <c r="M6" s="579"/>
      <c r="N6" s="579"/>
      <c r="O6" s="579"/>
      <c r="P6" s="579"/>
      <c r="Q6" s="579"/>
      <c r="R6" s="579"/>
      <c r="S6" s="579"/>
      <c r="T6" s="580"/>
    </row>
    <row r="7" spans="1:23" ht="66.75" customHeight="1" thickBot="1" x14ac:dyDescent="0.25">
      <c r="A7" s="596" t="str">
        <f>CONTEXTO!A9</f>
        <v xml:space="preserve">OBJETIVO: ASUMIR Y EJERCER CON EFICIENCIA LA DEFENSA JURÍDICA DEL MUNICIPIO DE IBAGUÉ, LA ASESORÍA PERMANENTE DE LAS
ACTUACIONES DE LA ADMINISTRACIÓN CENTRAL Y PROMOVER EL USO DE HERRAMIENTAS Y BUENAS PRÁCTICAS
REGULATORIAS Y REGLAMENTARIAS, EN ARAS DE LOGRAR LA PROTECCIÓN DE SUS INTERESES Y GARANTIZAR LA CORRECTA
APLICACIÓN DEL ORDENAMIENTO JURÍDICO VIGENTE. 
</v>
      </c>
      <c r="B7" s="597"/>
      <c r="C7" s="597"/>
      <c r="D7" s="597"/>
      <c r="E7" s="597"/>
      <c r="F7" s="597"/>
      <c r="G7" s="597"/>
      <c r="H7" s="597"/>
      <c r="I7" s="597"/>
      <c r="J7" s="597"/>
      <c r="K7" s="597"/>
      <c r="L7" s="597"/>
      <c r="M7" s="597"/>
      <c r="N7" s="597"/>
      <c r="O7" s="597"/>
      <c r="P7" s="597"/>
      <c r="Q7" s="597"/>
      <c r="R7" s="597"/>
      <c r="S7" s="597"/>
      <c r="T7" s="598"/>
    </row>
    <row r="8" spans="1:23" ht="19.5" customHeight="1" thickBot="1" x14ac:dyDescent="0.25">
      <c r="A8" s="542"/>
      <c r="B8" s="542"/>
      <c r="C8" s="542"/>
      <c r="D8" s="542"/>
      <c r="E8" s="542"/>
      <c r="F8" s="542"/>
      <c r="G8" s="542"/>
      <c r="H8" s="542"/>
      <c r="I8" s="542"/>
      <c r="J8" s="542"/>
      <c r="K8" s="542"/>
      <c r="L8" s="542"/>
      <c r="M8" s="542"/>
      <c r="N8" s="542"/>
      <c r="O8" s="542"/>
      <c r="P8" s="542"/>
      <c r="Q8" s="542"/>
      <c r="R8" s="542"/>
      <c r="S8" s="542"/>
      <c r="T8" s="572"/>
    </row>
    <row r="9" spans="1:23" ht="37.5" customHeight="1" x14ac:dyDescent="0.2">
      <c r="A9" s="604" t="s">
        <v>69</v>
      </c>
      <c r="B9" s="605"/>
      <c r="C9" s="608" t="s">
        <v>78</v>
      </c>
      <c r="D9" s="609"/>
      <c r="E9" s="609"/>
      <c r="F9" s="609"/>
      <c r="G9" s="609"/>
      <c r="H9" s="609"/>
      <c r="I9" s="609"/>
      <c r="J9" s="609"/>
      <c r="K9" s="609"/>
      <c r="L9" s="609"/>
      <c r="M9" s="609"/>
      <c r="N9" s="609"/>
      <c r="O9" s="609"/>
      <c r="P9" s="609"/>
      <c r="Q9" s="609"/>
      <c r="R9" s="609"/>
      <c r="S9" s="609"/>
      <c r="T9" s="610"/>
    </row>
    <row r="10" spans="1:23" ht="25.5" customHeight="1" x14ac:dyDescent="0.2">
      <c r="A10" s="606"/>
      <c r="B10" s="607"/>
      <c r="C10" s="71" t="s">
        <v>43</v>
      </c>
      <c r="D10" s="71" t="s">
        <v>44</v>
      </c>
      <c r="E10" s="71" t="s">
        <v>45</v>
      </c>
      <c r="F10" s="71" t="s">
        <v>46</v>
      </c>
      <c r="G10" s="71" t="s">
        <v>47</v>
      </c>
      <c r="H10" s="71" t="s">
        <v>48</v>
      </c>
      <c r="I10" s="71" t="s">
        <v>49</v>
      </c>
      <c r="J10" s="71" t="s">
        <v>50</v>
      </c>
      <c r="K10" s="71" t="s">
        <v>51</v>
      </c>
      <c r="L10" s="71" t="s">
        <v>52</v>
      </c>
      <c r="M10" s="71" t="s">
        <v>53</v>
      </c>
      <c r="N10" s="71" t="s">
        <v>54</v>
      </c>
      <c r="O10" s="71" t="s">
        <v>55</v>
      </c>
      <c r="P10" s="71" t="s">
        <v>56</v>
      </c>
      <c r="Q10" s="71" t="s">
        <v>57</v>
      </c>
      <c r="R10" s="72" t="s">
        <v>58</v>
      </c>
      <c r="S10" s="75" t="s">
        <v>59</v>
      </c>
      <c r="T10" s="96" t="s">
        <v>79</v>
      </c>
    </row>
    <row r="11" spans="1:23" ht="51.75" customHeight="1" x14ac:dyDescent="0.2">
      <c r="A11" s="611" t="str">
        <f>DESCRIPCION!A10</f>
        <v>Posibilidad de omitir, retardar, negar o rehusarse a realizar actos propios que le corresponden de las funciones de servidor público y/o de apoderado para beneficio propio o de un tercero en las acciones legales</v>
      </c>
      <c r="B11" s="612"/>
      <c r="C11" s="222">
        <v>1</v>
      </c>
      <c r="D11" s="222">
        <v>1</v>
      </c>
      <c r="E11" s="222">
        <v>1</v>
      </c>
      <c r="F11" s="222">
        <v>1</v>
      </c>
      <c r="G11" s="222">
        <v>1</v>
      </c>
      <c r="H11" s="222">
        <v>1</v>
      </c>
      <c r="I11" s="222"/>
      <c r="J11" s="222"/>
      <c r="K11" s="222"/>
      <c r="L11" s="222"/>
      <c r="M11" s="222"/>
      <c r="N11" s="222"/>
      <c r="O11" s="222"/>
      <c r="P11" s="222"/>
      <c r="Q11" s="222"/>
      <c r="R11" s="110">
        <f>SUM(C11:Q11)</f>
        <v>6</v>
      </c>
      <c r="S11" s="117">
        <f t="shared" ref="S11:S20" si="0">IF(ISERROR(AVERAGE(C11:Q11)),0,AVERAGE(C11:Q11))</f>
        <v>1</v>
      </c>
      <c r="T11" s="78" t="str">
        <f>IF(AND(S11&gt;=1,S11&lt;1.5),"Rara Vez",IF(AND(S11&gt;=1.6,S11&lt;2.5),"Improbable",IF(AND(S11&gt;=2.6,S11&lt;3.5),"Posible",IF(AND(S11&gt;=3.6,S11&lt;4.5),"Probable",IF(AND(S11&gt;=4.6),"Casi Seguro"," ")))))</f>
        <v>Rara Vez</v>
      </c>
      <c r="W11" s="76"/>
    </row>
    <row r="12" spans="1:23" ht="38.25" customHeight="1" x14ac:dyDescent="0.2">
      <c r="A12" s="613" t="str">
        <f>DESCRIPCION!A13</f>
        <v>b</v>
      </c>
      <c r="B12" s="614"/>
      <c r="C12" s="222"/>
      <c r="D12" s="222"/>
      <c r="E12" s="222"/>
      <c r="F12" s="222"/>
      <c r="G12" s="222"/>
      <c r="H12" s="222"/>
      <c r="I12" s="222"/>
      <c r="J12" s="222"/>
      <c r="K12" s="222"/>
      <c r="L12" s="222"/>
      <c r="M12" s="222"/>
      <c r="N12" s="222"/>
      <c r="O12" s="222"/>
      <c r="P12" s="222"/>
      <c r="Q12" s="222"/>
      <c r="R12" s="110">
        <f>SUM(C12:Q12)</f>
        <v>0</v>
      </c>
      <c r="S12" s="117">
        <f t="shared" si="0"/>
        <v>0</v>
      </c>
      <c r="T12" s="78" t="str">
        <f>IF(AND(S12&gt;=1,S12&lt;1.5),"Rara Vez",IF(AND(S12&gt;=1.6,S12&lt;2.5),"Improbable",IF(AND(S12&gt;=2.6,S12&lt;3.5),"Posible",IF(AND(S12&gt;=3.6,S12&lt;4.5),"Probable",IF(AND(S12&gt;=4.6),"Casi Seguro"," ")))))</f>
        <v xml:space="preserve"> </v>
      </c>
      <c r="W12" s="76"/>
    </row>
    <row r="13" spans="1:23" ht="39.75" customHeight="1" x14ac:dyDescent="0.2">
      <c r="A13" s="611" t="str">
        <f>DESCRIPCION!A16</f>
        <v>c</v>
      </c>
      <c r="B13" s="612"/>
      <c r="C13" s="222"/>
      <c r="D13" s="222"/>
      <c r="E13" s="222"/>
      <c r="F13" s="222"/>
      <c r="G13" s="222"/>
      <c r="H13" s="222"/>
      <c r="I13" s="222"/>
      <c r="J13" s="222"/>
      <c r="K13" s="222"/>
      <c r="L13" s="222"/>
      <c r="M13" s="222"/>
      <c r="N13" s="222"/>
      <c r="O13" s="222"/>
      <c r="P13" s="222"/>
      <c r="Q13" s="222"/>
      <c r="R13" s="110">
        <f t="shared" ref="R13:R20" si="1">SUM(C13:Q13)</f>
        <v>0</v>
      </c>
      <c r="S13" s="117">
        <f t="shared" si="0"/>
        <v>0</v>
      </c>
      <c r="T13" s="78" t="str">
        <f t="shared" ref="T13:T20" si="2">IF(AND(S13&gt;=1,S13&lt;1.5),"Rara Vez",IF(AND(S13&gt;=1.6,S13&lt;2.5),"Improbable",IF(AND(S13&gt;=2.6,S13&lt;3.5),"Posible",IF(AND(S13&gt;=3.6,S13&lt;4.5),"Probable",IF(AND(S13&gt;=4.6),"Casi Seguro"," ")))))</f>
        <v xml:space="preserve"> </v>
      </c>
    </row>
    <row r="14" spans="1:23" ht="39.75" customHeight="1" x14ac:dyDescent="0.2">
      <c r="A14" s="599" t="str">
        <f>DESCRIPCION!A19</f>
        <v>d</v>
      </c>
      <c r="B14" s="600"/>
      <c r="C14" s="222"/>
      <c r="D14" s="222"/>
      <c r="E14" s="222"/>
      <c r="F14" s="222"/>
      <c r="G14" s="222"/>
      <c r="H14" s="222"/>
      <c r="I14" s="222"/>
      <c r="J14" s="222"/>
      <c r="K14" s="222"/>
      <c r="L14" s="222"/>
      <c r="M14" s="222"/>
      <c r="N14" s="222"/>
      <c r="O14" s="222"/>
      <c r="P14" s="222"/>
      <c r="Q14" s="222"/>
      <c r="R14" s="110">
        <f t="shared" si="1"/>
        <v>0</v>
      </c>
      <c r="S14" s="117">
        <f t="shared" si="0"/>
        <v>0</v>
      </c>
      <c r="T14" s="78" t="str">
        <f t="shared" si="2"/>
        <v xml:space="preserve"> </v>
      </c>
    </row>
    <row r="15" spans="1:23" ht="39.75" customHeight="1" x14ac:dyDescent="0.2">
      <c r="A15" s="599" t="str">
        <f>DESCRIPCION!A22</f>
        <v>e</v>
      </c>
      <c r="B15" s="600"/>
      <c r="C15" s="222"/>
      <c r="D15" s="222"/>
      <c r="E15" s="222"/>
      <c r="F15" s="222"/>
      <c r="G15" s="222"/>
      <c r="H15" s="222"/>
      <c r="I15" s="222"/>
      <c r="J15" s="222"/>
      <c r="K15" s="222"/>
      <c r="L15" s="222"/>
      <c r="M15" s="222"/>
      <c r="N15" s="222"/>
      <c r="O15" s="222"/>
      <c r="P15" s="222"/>
      <c r="Q15" s="222"/>
      <c r="R15" s="110">
        <f t="shared" si="1"/>
        <v>0</v>
      </c>
      <c r="S15" s="117">
        <f t="shared" si="0"/>
        <v>0</v>
      </c>
      <c r="T15" s="78" t="str">
        <f t="shared" si="2"/>
        <v xml:space="preserve"> </v>
      </c>
    </row>
    <row r="16" spans="1:23" ht="39.75" customHeight="1" x14ac:dyDescent="0.2">
      <c r="A16" s="599" t="str">
        <f>DESCRIPCION!A25</f>
        <v>f</v>
      </c>
      <c r="B16" s="600"/>
      <c r="C16" s="222"/>
      <c r="D16" s="222"/>
      <c r="E16" s="222"/>
      <c r="F16" s="222"/>
      <c r="G16" s="222"/>
      <c r="H16" s="222"/>
      <c r="I16" s="222"/>
      <c r="J16" s="222"/>
      <c r="K16" s="222"/>
      <c r="L16" s="222"/>
      <c r="M16" s="222"/>
      <c r="N16" s="222"/>
      <c r="O16" s="222"/>
      <c r="P16" s="222"/>
      <c r="Q16" s="222"/>
      <c r="R16" s="110">
        <f t="shared" si="1"/>
        <v>0</v>
      </c>
      <c r="S16" s="117">
        <f t="shared" si="0"/>
        <v>0</v>
      </c>
      <c r="T16" s="78" t="str">
        <f t="shared" si="2"/>
        <v xml:space="preserve"> </v>
      </c>
    </row>
    <row r="17" spans="1:20" ht="39.75" customHeight="1" x14ac:dyDescent="0.2">
      <c r="A17" s="599" t="str">
        <f>DESCRIPCION!A28</f>
        <v>g</v>
      </c>
      <c r="B17" s="600"/>
      <c r="C17" s="222"/>
      <c r="D17" s="222"/>
      <c r="E17" s="222"/>
      <c r="F17" s="222"/>
      <c r="G17" s="222"/>
      <c r="H17" s="222"/>
      <c r="I17" s="222"/>
      <c r="J17" s="222"/>
      <c r="K17" s="222"/>
      <c r="L17" s="222"/>
      <c r="M17" s="222"/>
      <c r="N17" s="222"/>
      <c r="O17" s="222"/>
      <c r="P17" s="222"/>
      <c r="Q17" s="222"/>
      <c r="R17" s="110">
        <f t="shared" si="1"/>
        <v>0</v>
      </c>
      <c r="S17" s="117">
        <f t="shared" si="0"/>
        <v>0</v>
      </c>
      <c r="T17" s="78" t="str">
        <f t="shared" si="2"/>
        <v xml:space="preserve"> </v>
      </c>
    </row>
    <row r="18" spans="1:20" ht="39.75" customHeight="1" x14ac:dyDescent="0.2">
      <c r="A18" s="599" t="str">
        <f>DESCRIPCION!A31</f>
        <v>h</v>
      </c>
      <c r="B18" s="600"/>
      <c r="C18" s="222"/>
      <c r="D18" s="222"/>
      <c r="E18" s="222"/>
      <c r="F18" s="222"/>
      <c r="G18" s="222"/>
      <c r="H18" s="222"/>
      <c r="I18" s="222"/>
      <c r="J18" s="222"/>
      <c r="K18" s="222"/>
      <c r="L18" s="222"/>
      <c r="M18" s="222"/>
      <c r="N18" s="222"/>
      <c r="O18" s="222"/>
      <c r="P18" s="222"/>
      <c r="Q18" s="222"/>
      <c r="R18" s="110">
        <f t="shared" si="1"/>
        <v>0</v>
      </c>
      <c r="S18" s="117">
        <f t="shared" si="0"/>
        <v>0</v>
      </c>
      <c r="T18" s="78" t="str">
        <f t="shared" si="2"/>
        <v xml:space="preserve"> </v>
      </c>
    </row>
    <row r="19" spans="1:20" ht="39.75" customHeight="1" x14ac:dyDescent="0.2">
      <c r="A19" s="599" t="str">
        <f>DESCRIPCION!A34</f>
        <v>i</v>
      </c>
      <c r="B19" s="600"/>
      <c r="C19" s="222"/>
      <c r="D19" s="222"/>
      <c r="E19" s="222"/>
      <c r="F19" s="222"/>
      <c r="G19" s="222"/>
      <c r="H19" s="222"/>
      <c r="I19" s="222"/>
      <c r="J19" s="222"/>
      <c r="K19" s="222"/>
      <c r="L19" s="222"/>
      <c r="M19" s="222"/>
      <c r="N19" s="222"/>
      <c r="O19" s="222"/>
      <c r="P19" s="222"/>
      <c r="Q19" s="222"/>
      <c r="R19" s="110">
        <f t="shared" si="1"/>
        <v>0</v>
      </c>
      <c r="S19" s="117">
        <f t="shared" si="0"/>
        <v>0</v>
      </c>
      <c r="T19" s="78" t="str">
        <f t="shared" si="2"/>
        <v xml:space="preserve"> </v>
      </c>
    </row>
    <row r="20" spans="1:20" ht="39.75" customHeight="1" thickBot="1" x14ac:dyDescent="0.25">
      <c r="A20" s="601" t="str">
        <f>DESCRIPCION!A37</f>
        <v>j</v>
      </c>
      <c r="B20" s="602"/>
      <c r="C20" s="222"/>
      <c r="D20" s="222"/>
      <c r="E20" s="222"/>
      <c r="F20" s="222"/>
      <c r="G20" s="222"/>
      <c r="H20" s="222"/>
      <c r="I20" s="222"/>
      <c r="J20" s="222"/>
      <c r="K20" s="222"/>
      <c r="L20" s="222"/>
      <c r="M20" s="222"/>
      <c r="N20" s="222"/>
      <c r="O20" s="222"/>
      <c r="P20" s="222"/>
      <c r="Q20" s="222"/>
      <c r="R20" s="111">
        <f t="shared" si="1"/>
        <v>0</v>
      </c>
      <c r="S20" s="118">
        <f t="shared" si="0"/>
        <v>0</v>
      </c>
      <c r="T20" s="97" t="str">
        <f t="shared" si="2"/>
        <v xml:space="preserve"> </v>
      </c>
    </row>
  </sheetData>
  <sheetProtection selectLockedCells="1"/>
  <mergeCells count="24">
    <mergeCell ref="A19:B19"/>
    <mergeCell ref="A20:B20"/>
    <mergeCell ref="B1:P2"/>
    <mergeCell ref="B3:P4"/>
    <mergeCell ref="A9:B10"/>
    <mergeCell ref="C9:T9"/>
    <mergeCell ref="A14:B14"/>
    <mergeCell ref="A15:B15"/>
    <mergeCell ref="A16:B16"/>
    <mergeCell ref="A17:B17"/>
    <mergeCell ref="A18:B18"/>
    <mergeCell ref="A11:B11"/>
    <mergeCell ref="A12:B12"/>
    <mergeCell ref="A13:B13"/>
    <mergeCell ref="T1:T4"/>
    <mergeCell ref="A6:T6"/>
    <mergeCell ref="A7:T7"/>
    <mergeCell ref="A8:T8"/>
    <mergeCell ref="Q1:S1"/>
    <mergeCell ref="Q2:S2"/>
    <mergeCell ref="Q3:S3"/>
    <mergeCell ref="Q4:S4"/>
    <mergeCell ref="A5:T5"/>
    <mergeCell ref="A1:A4"/>
  </mergeCells>
  <dataValidations count="1">
    <dataValidation type="whole" allowBlank="1" showInputMessage="1" showErrorMessage="1" error="DATO INVÁLIDO_x000a_Tenga en cuenta que la escala de calificación es de 1 a 5" sqref="C11:Q20" xr:uid="{00000000-0002-0000-0B00-000000000000}">
      <formula1>1</formula1>
      <formula2>5</formula2>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theme="5" tint="-0.249977111117893"/>
  </sheetPr>
  <dimension ref="A1:F124"/>
  <sheetViews>
    <sheetView topLeftCell="A16" zoomScale="80" zoomScaleNormal="80" workbookViewId="0">
      <selection activeCell="B22" sqref="B22:C22"/>
    </sheetView>
  </sheetViews>
  <sheetFormatPr baseColWidth="10" defaultColWidth="11.42578125" defaultRowHeight="14.25" x14ac:dyDescent="0.2"/>
  <cols>
    <col min="1" max="1" width="34" style="1" customWidth="1"/>
    <col min="2" max="2" width="91" style="1" customWidth="1"/>
    <col min="3" max="3" width="16.5703125" style="1" customWidth="1"/>
    <col min="4" max="4" width="10.28515625" style="1" customWidth="1"/>
    <col min="5" max="5" width="8.28515625" style="1" customWidth="1"/>
    <col min="6" max="6" width="15" style="1" customWidth="1"/>
    <col min="7" max="16384" width="11.42578125" style="1"/>
  </cols>
  <sheetData>
    <row r="1" spans="1:6" ht="22.5" customHeight="1" x14ac:dyDescent="0.2">
      <c r="A1" s="438"/>
      <c r="B1" s="390" t="str">
        <f>CONTEXTO!B1</f>
        <v xml:space="preserve">PROCESO:  SISTEMA INTEGRADO DE GESTIÓN </v>
      </c>
      <c r="C1" s="625" t="s">
        <v>397</v>
      </c>
      <c r="D1" s="625"/>
      <c r="E1" s="625"/>
      <c r="F1" s="626"/>
    </row>
    <row r="2" spans="1:6" ht="15.75" customHeight="1" x14ac:dyDescent="0.2">
      <c r="A2" s="439"/>
      <c r="B2" s="391"/>
      <c r="C2" s="575" t="s">
        <v>391</v>
      </c>
      <c r="D2" s="575"/>
      <c r="E2" s="575"/>
      <c r="F2" s="627"/>
    </row>
    <row r="3" spans="1:6" ht="15" customHeight="1" x14ac:dyDescent="0.2">
      <c r="A3" s="439"/>
      <c r="B3" s="391" t="s">
        <v>84</v>
      </c>
      <c r="C3" s="575" t="s">
        <v>392</v>
      </c>
      <c r="D3" s="575"/>
      <c r="E3" s="575"/>
      <c r="F3" s="627"/>
    </row>
    <row r="4" spans="1:6" ht="15.75" customHeight="1" x14ac:dyDescent="0.2">
      <c r="A4" s="439"/>
      <c r="B4" s="391"/>
      <c r="C4" s="575" t="s">
        <v>384</v>
      </c>
      <c r="D4" s="575"/>
      <c r="E4" s="575"/>
      <c r="F4" s="627"/>
    </row>
    <row r="5" spans="1:6" ht="15.75" customHeight="1" x14ac:dyDescent="0.2">
      <c r="A5" s="615"/>
      <c r="B5" s="616"/>
      <c r="C5" s="616"/>
      <c r="D5" s="616"/>
      <c r="E5" s="616"/>
      <c r="F5" s="617"/>
    </row>
    <row r="6" spans="1:6" x14ac:dyDescent="0.2">
      <c r="A6" s="447" t="str">
        <f>+CONTEXTO!A8</f>
        <v xml:space="preserve">PROCESO: GESTION JURIDICA Y MEJORA NORMATIVA </v>
      </c>
      <c r="B6" s="448"/>
      <c r="C6" s="448"/>
      <c r="D6" s="448"/>
      <c r="E6" s="448"/>
      <c r="F6" s="449"/>
    </row>
    <row r="7" spans="1:6" ht="12.75" customHeight="1" x14ac:dyDescent="0.2">
      <c r="A7" s="447"/>
      <c r="B7" s="448"/>
      <c r="C7" s="448"/>
      <c r="D7" s="448"/>
      <c r="E7" s="448"/>
      <c r="F7" s="449"/>
    </row>
    <row r="8" spans="1:6" ht="60.75" customHeight="1" x14ac:dyDescent="0.2">
      <c r="A8" s="450" t="str">
        <f>+CONTEXTO!A9</f>
        <v xml:space="preserve">OBJETIVO: ASUMIR Y EJERCER CON EFICIENCIA LA DEFENSA JURÍDICA DEL MUNICIPIO DE IBAGUÉ, LA ASESORÍA PERMANENTE DE LAS
ACTUACIONES DE LA ADMINISTRACIÓN CENTRAL Y PROMOVER EL USO DE HERRAMIENTAS Y BUENAS PRÁCTICAS
REGULATORIAS Y REGLAMENTARIAS, EN ARAS DE LOGRAR LA PROTECCIÓN DE SUS INTERESES Y GARANTIZAR LA CORRECTA
APLICACIÓN DEL ORDENAMIENTO JURÍDICO VIGENTE. 
</v>
      </c>
      <c r="B8" s="451"/>
      <c r="C8" s="451"/>
      <c r="D8" s="451"/>
      <c r="E8" s="451"/>
      <c r="F8" s="452"/>
    </row>
    <row r="9" spans="1:6" ht="3.75" customHeight="1" thickBot="1" x14ac:dyDescent="0.25">
      <c r="A9" s="453"/>
      <c r="B9" s="454"/>
      <c r="C9" s="454"/>
      <c r="D9" s="454"/>
      <c r="E9" s="454"/>
      <c r="F9" s="455"/>
    </row>
    <row r="10" spans="1:6" ht="13.5" customHeight="1" thickBot="1" x14ac:dyDescent="0.25">
      <c r="A10" s="456"/>
      <c r="B10" s="456"/>
      <c r="C10" s="456"/>
      <c r="D10" s="456"/>
      <c r="E10" s="456"/>
      <c r="F10" s="456"/>
    </row>
    <row r="11" spans="1:6" ht="34.5" customHeight="1" x14ac:dyDescent="0.25">
      <c r="A11" s="618" t="s">
        <v>85</v>
      </c>
      <c r="B11" s="459" t="s">
        <v>86</v>
      </c>
      <c r="C11" s="459"/>
      <c r="D11" s="632" t="s">
        <v>87</v>
      </c>
      <c r="E11" s="632"/>
      <c r="F11" s="628" t="s">
        <v>88</v>
      </c>
    </row>
    <row r="12" spans="1:6" ht="21" customHeight="1" x14ac:dyDescent="0.2">
      <c r="A12" s="619"/>
      <c r="B12" s="460"/>
      <c r="C12" s="460"/>
      <c r="D12" s="102" t="s">
        <v>89</v>
      </c>
      <c r="E12" s="102" t="s">
        <v>90</v>
      </c>
      <c r="F12" s="629"/>
    </row>
    <row r="13" spans="1:6" ht="26.25" customHeight="1" x14ac:dyDescent="0.2">
      <c r="A13" s="432" t="s">
        <v>508</v>
      </c>
      <c r="B13" s="436" t="s">
        <v>91</v>
      </c>
      <c r="C13" s="436"/>
      <c r="D13" s="220" t="s">
        <v>129</v>
      </c>
      <c r="E13" s="220"/>
      <c r="F13" s="620" t="str">
        <f>IF(D28="X","CATASTROFICO",IF(AND(D32&gt;0,D32&lt;=5),"MODERADO",IF(AND(D32&gt;=6,D32&lt;=11),"MAYOR",IF(AND(D32&gt;=12,D32&lt;=19),"CATASTROFICO",IF(AND(D32=0),"MENOR")))))</f>
        <v>MAYOR</v>
      </c>
    </row>
    <row r="14" spans="1:6" ht="26.25" customHeight="1" x14ac:dyDescent="0.2">
      <c r="A14" s="433"/>
      <c r="B14" s="436" t="s">
        <v>92</v>
      </c>
      <c r="C14" s="436"/>
      <c r="D14" s="220" t="s">
        <v>129</v>
      </c>
      <c r="E14" s="220"/>
      <c r="F14" s="621"/>
    </row>
    <row r="15" spans="1:6" ht="26.25" customHeight="1" x14ac:dyDescent="0.2">
      <c r="A15" s="433"/>
      <c r="B15" s="436" t="s">
        <v>93</v>
      </c>
      <c r="C15" s="436"/>
      <c r="D15" s="220"/>
      <c r="E15" s="220" t="s">
        <v>129</v>
      </c>
      <c r="F15" s="621"/>
    </row>
    <row r="16" spans="1:6" ht="26.25" customHeight="1" x14ac:dyDescent="0.2">
      <c r="A16" s="433"/>
      <c r="B16" s="436" t="s">
        <v>94</v>
      </c>
      <c r="C16" s="436"/>
      <c r="D16" s="220"/>
      <c r="E16" s="220" t="s">
        <v>129</v>
      </c>
      <c r="F16" s="621"/>
    </row>
    <row r="17" spans="1:6" ht="26.25" customHeight="1" x14ac:dyDescent="0.2">
      <c r="A17" s="433"/>
      <c r="B17" s="436" t="s">
        <v>95</v>
      </c>
      <c r="C17" s="436"/>
      <c r="D17" s="220" t="s">
        <v>129</v>
      </c>
      <c r="E17" s="220"/>
      <c r="F17" s="621"/>
    </row>
    <row r="18" spans="1:6" ht="26.25" customHeight="1" x14ac:dyDescent="0.2">
      <c r="A18" s="433"/>
      <c r="B18" s="436" t="s">
        <v>96</v>
      </c>
      <c r="C18" s="436"/>
      <c r="D18" s="220" t="s">
        <v>129</v>
      </c>
      <c r="E18" s="220"/>
      <c r="F18" s="621"/>
    </row>
    <row r="19" spans="1:6" ht="26.25" customHeight="1" x14ac:dyDescent="0.2">
      <c r="A19" s="433"/>
      <c r="B19" s="436" t="s">
        <v>97</v>
      </c>
      <c r="C19" s="436"/>
      <c r="D19" s="220" t="s">
        <v>129</v>
      </c>
      <c r="E19" s="220"/>
      <c r="F19" s="621"/>
    </row>
    <row r="20" spans="1:6" ht="33" customHeight="1" x14ac:dyDescent="0.2">
      <c r="A20" s="433"/>
      <c r="B20" s="436" t="s">
        <v>98</v>
      </c>
      <c r="C20" s="436"/>
      <c r="D20" s="220"/>
      <c r="E20" s="220" t="s">
        <v>129</v>
      </c>
      <c r="F20" s="621"/>
    </row>
    <row r="21" spans="1:6" ht="26.25" customHeight="1" x14ac:dyDescent="0.2">
      <c r="A21" s="433"/>
      <c r="B21" s="436" t="s">
        <v>99</v>
      </c>
      <c r="C21" s="436"/>
      <c r="D21" s="220"/>
      <c r="E21" s="220" t="s">
        <v>129</v>
      </c>
      <c r="F21" s="621"/>
    </row>
    <row r="22" spans="1:6" ht="26.25" customHeight="1" x14ac:dyDescent="0.2">
      <c r="A22" s="433"/>
      <c r="B22" s="436" t="s">
        <v>100</v>
      </c>
      <c r="C22" s="436"/>
      <c r="D22" s="220" t="s">
        <v>129</v>
      </c>
      <c r="E22" s="220"/>
      <c r="F22" s="621"/>
    </row>
    <row r="23" spans="1:6" ht="26.25" customHeight="1" x14ac:dyDescent="0.2">
      <c r="A23" s="433"/>
      <c r="B23" s="436" t="s">
        <v>101</v>
      </c>
      <c r="C23" s="436"/>
      <c r="D23" s="220" t="s">
        <v>129</v>
      </c>
      <c r="E23" s="220"/>
      <c r="F23" s="621"/>
    </row>
    <row r="24" spans="1:6" ht="26.25" customHeight="1" x14ac:dyDescent="0.2">
      <c r="A24" s="433"/>
      <c r="B24" s="436" t="s">
        <v>102</v>
      </c>
      <c r="C24" s="436"/>
      <c r="D24" s="220" t="s">
        <v>129</v>
      </c>
      <c r="E24" s="220"/>
      <c r="F24" s="621"/>
    </row>
    <row r="25" spans="1:6" ht="26.25" customHeight="1" x14ac:dyDescent="0.2">
      <c r="A25" s="433"/>
      <c r="B25" s="436" t="s">
        <v>103</v>
      </c>
      <c r="C25" s="436"/>
      <c r="D25" s="220" t="s">
        <v>129</v>
      </c>
      <c r="E25" s="220"/>
      <c r="F25" s="621"/>
    </row>
    <row r="26" spans="1:6" ht="26.25" customHeight="1" x14ac:dyDescent="0.2">
      <c r="A26" s="433"/>
      <c r="B26" s="436" t="s">
        <v>104</v>
      </c>
      <c r="C26" s="436"/>
      <c r="D26" s="220" t="s">
        <v>129</v>
      </c>
      <c r="E26" s="220"/>
      <c r="F26" s="621"/>
    </row>
    <row r="27" spans="1:6" ht="26.25" customHeight="1" x14ac:dyDescent="0.2">
      <c r="A27" s="433"/>
      <c r="B27" s="436" t="s">
        <v>105</v>
      </c>
      <c r="C27" s="436"/>
      <c r="D27" s="220"/>
      <c r="E27" s="220" t="s">
        <v>129</v>
      </c>
      <c r="F27" s="621"/>
    </row>
    <row r="28" spans="1:6" ht="26.25" customHeight="1" x14ac:dyDescent="0.2">
      <c r="A28" s="433"/>
      <c r="B28" s="436" t="s">
        <v>106</v>
      </c>
      <c r="C28" s="436"/>
      <c r="D28" s="220"/>
      <c r="E28" s="220" t="s">
        <v>129</v>
      </c>
      <c r="F28" s="621"/>
    </row>
    <row r="29" spans="1:6" ht="26.25" customHeight="1" x14ac:dyDescent="0.2">
      <c r="A29" s="433"/>
      <c r="B29" s="436" t="s">
        <v>107</v>
      </c>
      <c r="C29" s="436"/>
      <c r="D29" s="220"/>
      <c r="E29" s="220" t="s">
        <v>129</v>
      </c>
      <c r="F29" s="621"/>
    </row>
    <row r="30" spans="1:6" ht="26.25" customHeight="1" x14ac:dyDescent="0.2">
      <c r="A30" s="433"/>
      <c r="B30" s="436" t="s">
        <v>108</v>
      </c>
      <c r="C30" s="436"/>
      <c r="D30" s="220"/>
      <c r="E30" s="220" t="s">
        <v>129</v>
      </c>
      <c r="F30" s="621"/>
    </row>
    <row r="31" spans="1:6" ht="26.25" customHeight="1" x14ac:dyDescent="0.2">
      <c r="A31" s="433"/>
      <c r="B31" s="436" t="s">
        <v>109</v>
      </c>
      <c r="C31" s="436"/>
      <c r="D31" s="220"/>
      <c r="E31" s="220" t="s">
        <v>129</v>
      </c>
      <c r="F31" s="621"/>
    </row>
    <row r="32" spans="1:6" ht="16.5" thickBot="1" x14ac:dyDescent="0.3">
      <c r="A32" s="434"/>
      <c r="B32" s="623" t="s">
        <v>58</v>
      </c>
      <c r="C32" s="624"/>
      <c r="D32" s="98">
        <f>+NOOO!B54</f>
        <v>10</v>
      </c>
      <c r="E32" s="99"/>
      <c r="F32" s="622"/>
    </row>
    <row r="33" spans="1:6" ht="15.75" customHeight="1" thickBot="1" x14ac:dyDescent="0.25">
      <c r="A33" s="630"/>
      <c r="B33" s="351"/>
      <c r="C33" s="351"/>
      <c r="D33" s="351"/>
      <c r="E33" s="351"/>
      <c r="F33" s="631"/>
    </row>
    <row r="34" spans="1:6" ht="34.5" customHeight="1" x14ac:dyDescent="0.25">
      <c r="A34" s="618" t="s">
        <v>85</v>
      </c>
      <c r="B34" s="459" t="s">
        <v>86</v>
      </c>
      <c r="C34" s="459"/>
      <c r="D34" s="632" t="s">
        <v>87</v>
      </c>
      <c r="E34" s="632"/>
      <c r="F34" s="628" t="s">
        <v>88</v>
      </c>
    </row>
    <row r="35" spans="1:6" ht="21" customHeight="1" x14ac:dyDescent="0.25">
      <c r="A35" s="619"/>
      <c r="B35" s="460"/>
      <c r="C35" s="460"/>
      <c r="D35" s="79" t="s">
        <v>89</v>
      </c>
      <c r="E35" s="79" t="s">
        <v>90</v>
      </c>
      <c r="F35" s="629"/>
    </row>
    <row r="36" spans="1:6" ht="26.25" customHeight="1" x14ac:dyDescent="0.2">
      <c r="A36" s="433"/>
      <c r="B36" s="436" t="s">
        <v>91</v>
      </c>
      <c r="C36" s="436"/>
      <c r="D36" s="220"/>
      <c r="E36" s="220"/>
      <c r="F36" s="635" t="str">
        <f>IF(D51="X","CATASTROFICO",IF(AND(D55&gt;0,D55&lt;=5),"MODERADO",IF(AND(D55&gt;=6,D55&lt;=11),"MAYOR",IF(AND(D55&gt;=12,D55&lt;=19),"CATASTROFICO"," "))))</f>
        <v xml:space="preserve"> </v>
      </c>
    </row>
    <row r="37" spans="1:6" ht="26.25" customHeight="1" x14ac:dyDescent="0.2">
      <c r="A37" s="433"/>
      <c r="B37" s="436" t="s">
        <v>92</v>
      </c>
      <c r="C37" s="436"/>
      <c r="D37" s="220"/>
      <c r="E37" s="220"/>
      <c r="F37" s="635"/>
    </row>
    <row r="38" spans="1:6" ht="26.25" customHeight="1" x14ac:dyDescent="0.2">
      <c r="A38" s="433"/>
      <c r="B38" s="436" t="s">
        <v>93</v>
      </c>
      <c r="C38" s="436"/>
      <c r="D38" s="220"/>
      <c r="E38" s="220"/>
      <c r="F38" s="635"/>
    </row>
    <row r="39" spans="1:6" ht="26.25" customHeight="1" x14ac:dyDescent="0.2">
      <c r="A39" s="433"/>
      <c r="B39" s="436" t="s">
        <v>94</v>
      </c>
      <c r="C39" s="436"/>
      <c r="D39" s="220"/>
      <c r="E39" s="220"/>
      <c r="F39" s="635"/>
    </row>
    <row r="40" spans="1:6" ht="26.25" customHeight="1" x14ac:dyDescent="0.2">
      <c r="A40" s="433"/>
      <c r="B40" s="436" t="s">
        <v>95</v>
      </c>
      <c r="C40" s="436"/>
      <c r="D40" s="220"/>
      <c r="E40" s="220"/>
      <c r="F40" s="635"/>
    </row>
    <row r="41" spans="1:6" ht="26.25" customHeight="1" x14ac:dyDescent="0.2">
      <c r="A41" s="433"/>
      <c r="B41" s="436" t="s">
        <v>96</v>
      </c>
      <c r="C41" s="436"/>
      <c r="D41" s="220"/>
      <c r="E41" s="220"/>
      <c r="F41" s="635"/>
    </row>
    <row r="42" spans="1:6" ht="26.25" customHeight="1" x14ac:dyDescent="0.2">
      <c r="A42" s="433"/>
      <c r="B42" s="436" t="s">
        <v>97</v>
      </c>
      <c r="C42" s="436"/>
      <c r="D42" s="220"/>
      <c r="E42" s="220"/>
      <c r="F42" s="635"/>
    </row>
    <row r="43" spans="1:6" ht="33" customHeight="1" x14ac:dyDescent="0.2">
      <c r="A43" s="433"/>
      <c r="B43" s="436" t="s">
        <v>98</v>
      </c>
      <c r="C43" s="436"/>
      <c r="D43" s="220"/>
      <c r="E43" s="220"/>
      <c r="F43" s="635"/>
    </row>
    <row r="44" spans="1:6" ht="26.25" customHeight="1" x14ac:dyDescent="0.2">
      <c r="A44" s="433"/>
      <c r="B44" s="436" t="s">
        <v>99</v>
      </c>
      <c r="C44" s="436"/>
      <c r="D44" s="220"/>
      <c r="E44" s="220"/>
      <c r="F44" s="635"/>
    </row>
    <row r="45" spans="1:6" ht="26.25" customHeight="1" x14ac:dyDescent="0.2">
      <c r="A45" s="433"/>
      <c r="B45" s="436" t="s">
        <v>100</v>
      </c>
      <c r="C45" s="436"/>
      <c r="D45" s="220"/>
      <c r="E45" s="220"/>
      <c r="F45" s="635"/>
    </row>
    <row r="46" spans="1:6" ht="26.25" customHeight="1" x14ac:dyDescent="0.2">
      <c r="A46" s="433"/>
      <c r="B46" s="436" t="s">
        <v>101</v>
      </c>
      <c r="C46" s="436"/>
      <c r="D46" s="220"/>
      <c r="E46" s="220"/>
      <c r="F46" s="635"/>
    </row>
    <row r="47" spans="1:6" ht="26.25" customHeight="1" x14ac:dyDescent="0.2">
      <c r="A47" s="433"/>
      <c r="B47" s="436" t="s">
        <v>102</v>
      </c>
      <c r="C47" s="436"/>
      <c r="D47" s="227"/>
      <c r="E47" s="227"/>
      <c r="F47" s="635"/>
    </row>
    <row r="48" spans="1:6" ht="26.25" customHeight="1" x14ac:dyDescent="0.2">
      <c r="A48" s="433"/>
      <c r="B48" s="436" t="s">
        <v>103</v>
      </c>
      <c r="C48" s="436"/>
      <c r="D48" s="227"/>
      <c r="E48" s="227"/>
      <c r="F48" s="635"/>
    </row>
    <row r="49" spans="1:6" ht="26.25" customHeight="1" x14ac:dyDescent="0.2">
      <c r="A49" s="433"/>
      <c r="B49" s="436" t="s">
        <v>104</v>
      </c>
      <c r="C49" s="436"/>
      <c r="D49" s="227"/>
      <c r="E49" s="227"/>
      <c r="F49" s="635"/>
    </row>
    <row r="50" spans="1:6" ht="26.25" customHeight="1" x14ac:dyDescent="0.2">
      <c r="A50" s="433"/>
      <c r="B50" s="436" t="s">
        <v>105</v>
      </c>
      <c r="C50" s="436"/>
      <c r="D50" s="227"/>
      <c r="E50" s="227"/>
      <c r="F50" s="635"/>
    </row>
    <row r="51" spans="1:6" ht="26.25" customHeight="1" x14ac:dyDescent="0.2">
      <c r="A51" s="433"/>
      <c r="B51" s="436" t="s">
        <v>106</v>
      </c>
      <c r="C51" s="436"/>
      <c r="D51" s="227"/>
      <c r="E51" s="227"/>
      <c r="F51" s="635"/>
    </row>
    <row r="52" spans="1:6" ht="26.25" customHeight="1" x14ac:dyDescent="0.2">
      <c r="A52" s="433"/>
      <c r="B52" s="436" t="s">
        <v>107</v>
      </c>
      <c r="C52" s="436"/>
      <c r="D52" s="227"/>
      <c r="E52" s="227"/>
      <c r="F52" s="635"/>
    </row>
    <row r="53" spans="1:6" ht="26.25" customHeight="1" x14ac:dyDescent="0.2">
      <c r="A53" s="433"/>
      <c r="B53" s="436" t="s">
        <v>108</v>
      </c>
      <c r="C53" s="436"/>
      <c r="D53" s="227"/>
      <c r="E53" s="227"/>
      <c r="F53" s="635"/>
    </row>
    <row r="54" spans="1:6" ht="26.25" customHeight="1" x14ac:dyDescent="0.2">
      <c r="A54" s="433"/>
      <c r="B54" s="436" t="s">
        <v>109</v>
      </c>
      <c r="C54" s="436"/>
      <c r="D54" s="227"/>
      <c r="E54" s="227"/>
      <c r="F54" s="635"/>
    </row>
    <row r="55" spans="1:6" ht="16.5" thickBot="1" x14ac:dyDescent="0.3">
      <c r="A55" s="434"/>
      <c r="B55" s="623" t="s">
        <v>58</v>
      </c>
      <c r="C55" s="624"/>
      <c r="D55" s="98">
        <f>+NOOO!B77</f>
        <v>0</v>
      </c>
      <c r="E55" s="99"/>
      <c r="F55" s="636"/>
    </row>
    <row r="56" spans="1:6" ht="15" thickBot="1" x14ac:dyDescent="0.25"/>
    <row r="57" spans="1:6" ht="34.5" customHeight="1" x14ac:dyDescent="0.25">
      <c r="A57" s="618" t="s">
        <v>85</v>
      </c>
      <c r="B57" s="459" t="s">
        <v>86</v>
      </c>
      <c r="C57" s="459"/>
      <c r="D57" s="632" t="s">
        <v>87</v>
      </c>
      <c r="E57" s="632"/>
      <c r="F57" s="628" t="s">
        <v>88</v>
      </c>
    </row>
    <row r="58" spans="1:6" ht="21" customHeight="1" x14ac:dyDescent="0.25">
      <c r="A58" s="619"/>
      <c r="B58" s="460"/>
      <c r="C58" s="460"/>
      <c r="D58" s="79" t="s">
        <v>89</v>
      </c>
      <c r="E58" s="79" t="s">
        <v>90</v>
      </c>
      <c r="F58" s="629"/>
    </row>
    <row r="59" spans="1:6" ht="26.25" customHeight="1" x14ac:dyDescent="0.2">
      <c r="A59" s="633"/>
      <c r="B59" s="436" t="s">
        <v>91</v>
      </c>
      <c r="C59" s="436"/>
      <c r="D59" s="228"/>
      <c r="E59" s="228"/>
      <c r="F59" s="635" t="str">
        <f>IF(D74="X","CATASTROFICO",IF(AND(D78&gt;0,D78&lt;=5),"MODERADO",IF(AND(D78&gt;=6,D78&lt;=11),"MAYOR",IF(AND(D78&gt;=12,D78&lt;=19),"CATASTROFICO"," "))))</f>
        <v xml:space="preserve"> </v>
      </c>
    </row>
    <row r="60" spans="1:6" ht="26.25" customHeight="1" x14ac:dyDescent="0.2">
      <c r="A60" s="633"/>
      <c r="B60" s="436" t="s">
        <v>92</v>
      </c>
      <c r="C60" s="436"/>
      <c r="D60" s="228"/>
      <c r="E60" s="228"/>
      <c r="F60" s="635"/>
    </row>
    <row r="61" spans="1:6" ht="26.25" customHeight="1" x14ac:dyDescent="0.2">
      <c r="A61" s="633"/>
      <c r="B61" s="436" t="s">
        <v>93</v>
      </c>
      <c r="C61" s="436"/>
      <c r="D61" s="228"/>
      <c r="E61" s="228"/>
      <c r="F61" s="635"/>
    </row>
    <row r="62" spans="1:6" ht="26.25" customHeight="1" x14ac:dyDescent="0.2">
      <c r="A62" s="633"/>
      <c r="B62" s="436" t="s">
        <v>94</v>
      </c>
      <c r="C62" s="436"/>
      <c r="D62" s="228"/>
      <c r="E62" s="228"/>
      <c r="F62" s="635"/>
    </row>
    <row r="63" spans="1:6" ht="26.25" customHeight="1" x14ac:dyDescent="0.2">
      <c r="A63" s="633"/>
      <c r="B63" s="436" t="s">
        <v>95</v>
      </c>
      <c r="C63" s="436"/>
      <c r="D63" s="228"/>
      <c r="E63" s="228"/>
      <c r="F63" s="635"/>
    </row>
    <row r="64" spans="1:6" ht="26.25" customHeight="1" x14ac:dyDescent="0.2">
      <c r="A64" s="633"/>
      <c r="B64" s="436" t="s">
        <v>96</v>
      </c>
      <c r="C64" s="436"/>
      <c r="D64" s="228"/>
      <c r="E64" s="228"/>
      <c r="F64" s="635"/>
    </row>
    <row r="65" spans="1:6" ht="26.25" customHeight="1" x14ac:dyDescent="0.2">
      <c r="A65" s="633"/>
      <c r="B65" s="436" t="s">
        <v>97</v>
      </c>
      <c r="C65" s="436"/>
      <c r="D65" s="228"/>
      <c r="E65" s="228"/>
      <c r="F65" s="635"/>
    </row>
    <row r="66" spans="1:6" ht="32.25" customHeight="1" x14ac:dyDescent="0.2">
      <c r="A66" s="633"/>
      <c r="B66" s="436" t="s">
        <v>98</v>
      </c>
      <c r="C66" s="436"/>
      <c r="D66" s="228"/>
      <c r="E66" s="228"/>
      <c r="F66" s="635"/>
    </row>
    <row r="67" spans="1:6" ht="26.25" customHeight="1" x14ac:dyDescent="0.2">
      <c r="A67" s="633"/>
      <c r="B67" s="436" t="s">
        <v>99</v>
      </c>
      <c r="C67" s="436"/>
      <c r="D67" s="228"/>
      <c r="E67" s="228"/>
      <c r="F67" s="635"/>
    </row>
    <row r="68" spans="1:6" ht="26.25" customHeight="1" x14ac:dyDescent="0.2">
      <c r="A68" s="633"/>
      <c r="B68" s="436" t="s">
        <v>100</v>
      </c>
      <c r="C68" s="436"/>
      <c r="D68" s="228"/>
      <c r="E68" s="228"/>
      <c r="F68" s="635"/>
    </row>
    <row r="69" spans="1:6" ht="26.25" customHeight="1" x14ac:dyDescent="0.2">
      <c r="A69" s="633"/>
      <c r="B69" s="436" t="s">
        <v>101</v>
      </c>
      <c r="C69" s="436"/>
      <c r="D69" s="228"/>
      <c r="E69" s="228"/>
      <c r="F69" s="635"/>
    </row>
    <row r="70" spans="1:6" ht="26.25" customHeight="1" x14ac:dyDescent="0.2">
      <c r="A70" s="633"/>
      <c r="B70" s="436" t="s">
        <v>102</v>
      </c>
      <c r="C70" s="436"/>
      <c r="D70" s="228"/>
      <c r="E70" s="228"/>
      <c r="F70" s="635"/>
    </row>
    <row r="71" spans="1:6" ht="26.25" customHeight="1" x14ac:dyDescent="0.2">
      <c r="A71" s="633"/>
      <c r="B71" s="436" t="s">
        <v>103</v>
      </c>
      <c r="C71" s="436"/>
      <c r="D71" s="228"/>
      <c r="E71" s="228"/>
      <c r="F71" s="635"/>
    </row>
    <row r="72" spans="1:6" ht="26.25" customHeight="1" x14ac:dyDescent="0.2">
      <c r="A72" s="633"/>
      <c r="B72" s="436" t="s">
        <v>104</v>
      </c>
      <c r="C72" s="436"/>
      <c r="D72" s="228"/>
      <c r="E72" s="228"/>
      <c r="F72" s="635"/>
    </row>
    <row r="73" spans="1:6" ht="26.25" customHeight="1" x14ac:dyDescent="0.2">
      <c r="A73" s="633"/>
      <c r="B73" s="436" t="s">
        <v>105</v>
      </c>
      <c r="C73" s="436"/>
      <c r="D73" s="228"/>
      <c r="E73" s="228"/>
      <c r="F73" s="635"/>
    </row>
    <row r="74" spans="1:6" ht="26.25" customHeight="1" x14ac:dyDescent="0.2">
      <c r="A74" s="633"/>
      <c r="B74" s="436" t="s">
        <v>106</v>
      </c>
      <c r="C74" s="436"/>
      <c r="D74" s="228"/>
      <c r="E74" s="228"/>
      <c r="F74" s="635"/>
    </row>
    <row r="75" spans="1:6" ht="26.25" customHeight="1" x14ac:dyDescent="0.2">
      <c r="A75" s="633"/>
      <c r="B75" s="436" t="s">
        <v>107</v>
      </c>
      <c r="C75" s="436"/>
      <c r="D75" s="228"/>
      <c r="E75" s="228"/>
      <c r="F75" s="635"/>
    </row>
    <row r="76" spans="1:6" ht="26.25" customHeight="1" x14ac:dyDescent="0.2">
      <c r="A76" s="633"/>
      <c r="B76" s="436" t="s">
        <v>108</v>
      </c>
      <c r="C76" s="436"/>
      <c r="D76" s="228"/>
      <c r="E76" s="228"/>
      <c r="F76" s="635"/>
    </row>
    <row r="77" spans="1:6" ht="26.25" customHeight="1" x14ac:dyDescent="0.2">
      <c r="A77" s="633"/>
      <c r="B77" s="436" t="s">
        <v>109</v>
      </c>
      <c r="C77" s="436"/>
      <c r="D77" s="228"/>
      <c r="E77" s="228"/>
      <c r="F77" s="635"/>
    </row>
    <row r="78" spans="1:6" ht="16.5" thickBot="1" x14ac:dyDescent="0.3">
      <c r="A78" s="634"/>
      <c r="B78" s="623" t="s">
        <v>58</v>
      </c>
      <c r="C78" s="624"/>
      <c r="D78" s="98">
        <f>+NOOO!B100</f>
        <v>0</v>
      </c>
      <c r="E78" s="99"/>
      <c r="F78" s="636"/>
    </row>
    <row r="79" spans="1:6" ht="15" thickBot="1" x14ac:dyDescent="0.25"/>
    <row r="80" spans="1:6" ht="34.5" customHeight="1" x14ac:dyDescent="0.25">
      <c r="A80" s="618" t="s">
        <v>85</v>
      </c>
      <c r="B80" s="459" t="s">
        <v>86</v>
      </c>
      <c r="C80" s="459"/>
      <c r="D80" s="632" t="s">
        <v>87</v>
      </c>
      <c r="E80" s="632"/>
      <c r="F80" s="628" t="s">
        <v>88</v>
      </c>
    </row>
    <row r="81" spans="1:6" ht="21" customHeight="1" x14ac:dyDescent="0.25">
      <c r="A81" s="619"/>
      <c r="B81" s="460"/>
      <c r="C81" s="460"/>
      <c r="D81" s="79" t="s">
        <v>89</v>
      </c>
      <c r="E81" s="79" t="s">
        <v>90</v>
      </c>
      <c r="F81" s="629"/>
    </row>
    <row r="82" spans="1:6" ht="26.25" customHeight="1" x14ac:dyDescent="0.2">
      <c r="A82" s="633"/>
      <c r="B82" s="436" t="s">
        <v>91</v>
      </c>
      <c r="C82" s="436"/>
      <c r="D82" s="228"/>
      <c r="E82" s="228"/>
      <c r="F82" s="635" t="str">
        <f>IF(D97="X","CATASTROFICO",IF(AND(D101&gt;0,D101&lt;=5),"MODERADO",IF(AND(D101&gt;=6,D101&lt;=11),"MAYOR",IF(AND(D101&gt;=12,D101&lt;=19),"CATASTROFICO"," "))))</f>
        <v xml:space="preserve"> </v>
      </c>
    </row>
    <row r="83" spans="1:6" ht="26.25" customHeight="1" x14ac:dyDescent="0.2">
      <c r="A83" s="633"/>
      <c r="B83" s="436" t="s">
        <v>92</v>
      </c>
      <c r="C83" s="436"/>
      <c r="D83" s="228"/>
      <c r="E83" s="228"/>
      <c r="F83" s="635"/>
    </row>
    <row r="84" spans="1:6" ht="26.25" customHeight="1" x14ac:dyDescent="0.2">
      <c r="A84" s="633"/>
      <c r="B84" s="436" t="s">
        <v>93</v>
      </c>
      <c r="C84" s="436"/>
      <c r="D84" s="228"/>
      <c r="E84" s="228"/>
      <c r="F84" s="635"/>
    </row>
    <row r="85" spans="1:6" ht="26.25" customHeight="1" x14ac:dyDescent="0.2">
      <c r="A85" s="633"/>
      <c r="B85" s="436" t="s">
        <v>94</v>
      </c>
      <c r="C85" s="436"/>
      <c r="D85" s="228"/>
      <c r="E85" s="228"/>
      <c r="F85" s="635"/>
    </row>
    <row r="86" spans="1:6" ht="26.25" customHeight="1" x14ac:dyDescent="0.2">
      <c r="A86" s="633"/>
      <c r="B86" s="436" t="s">
        <v>95</v>
      </c>
      <c r="C86" s="436"/>
      <c r="D86" s="228"/>
      <c r="E86" s="228"/>
      <c r="F86" s="635"/>
    </row>
    <row r="87" spans="1:6" ht="26.25" customHeight="1" x14ac:dyDescent="0.2">
      <c r="A87" s="633"/>
      <c r="B87" s="436" t="s">
        <v>96</v>
      </c>
      <c r="C87" s="436"/>
      <c r="D87" s="228"/>
      <c r="E87" s="228"/>
      <c r="F87" s="635"/>
    </row>
    <row r="88" spans="1:6" ht="26.25" customHeight="1" x14ac:dyDescent="0.2">
      <c r="A88" s="633"/>
      <c r="B88" s="436" t="s">
        <v>97</v>
      </c>
      <c r="C88" s="436"/>
      <c r="D88" s="228"/>
      <c r="E88" s="228"/>
      <c r="F88" s="635"/>
    </row>
    <row r="89" spans="1:6" ht="33" customHeight="1" x14ac:dyDescent="0.2">
      <c r="A89" s="633"/>
      <c r="B89" s="436" t="s">
        <v>98</v>
      </c>
      <c r="C89" s="436"/>
      <c r="D89" s="228"/>
      <c r="E89" s="228"/>
      <c r="F89" s="635"/>
    </row>
    <row r="90" spans="1:6" ht="26.25" customHeight="1" x14ac:dyDescent="0.2">
      <c r="A90" s="633"/>
      <c r="B90" s="436" t="s">
        <v>99</v>
      </c>
      <c r="C90" s="436"/>
      <c r="D90" s="228"/>
      <c r="E90" s="228"/>
      <c r="F90" s="635"/>
    </row>
    <row r="91" spans="1:6" ht="26.25" customHeight="1" x14ac:dyDescent="0.2">
      <c r="A91" s="633"/>
      <c r="B91" s="436" t="s">
        <v>100</v>
      </c>
      <c r="C91" s="436"/>
      <c r="D91" s="228"/>
      <c r="E91" s="228"/>
      <c r="F91" s="635"/>
    </row>
    <row r="92" spans="1:6" ht="26.25" customHeight="1" x14ac:dyDescent="0.2">
      <c r="A92" s="633"/>
      <c r="B92" s="436" t="s">
        <v>101</v>
      </c>
      <c r="C92" s="436"/>
      <c r="D92" s="228"/>
      <c r="E92" s="228"/>
      <c r="F92" s="635"/>
    </row>
    <row r="93" spans="1:6" ht="26.25" customHeight="1" x14ac:dyDescent="0.2">
      <c r="A93" s="633"/>
      <c r="B93" s="436" t="s">
        <v>102</v>
      </c>
      <c r="C93" s="436"/>
      <c r="D93" s="228"/>
      <c r="E93" s="228"/>
      <c r="F93" s="635"/>
    </row>
    <row r="94" spans="1:6" ht="26.25" customHeight="1" x14ac:dyDescent="0.2">
      <c r="A94" s="633"/>
      <c r="B94" s="436" t="s">
        <v>103</v>
      </c>
      <c r="C94" s="436"/>
      <c r="D94" s="228"/>
      <c r="E94" s="228"/>
      <c r="F94" s="635"/>
    </row>
    <row r="95" spans="1:6" ht="26.25" customHeight="1" x14ac:dyDescent="0.2">
      <c r="A95" s="633"/>
      <c r="B95" s="436" t="s">
        <v>104</v>
      </c>
      <c r="C95" s="436"/>
      <c r="D95" s="228"/>
      <c r="E95" s="228"/>
      <c r="F95" s="635"/>
    </row>
    <row r="96" spans="1:6" ht="26.25" customHeight="1" x14ac:dyDescent="0.2">
      <c r="A96" s="633"/>
      <c r="B96" s="436" t="s">
        <v>105</v>
      </c>
      <c r="C96" s="436"/>
      <c r="D96" s="228"/>
      <c r="E96" s="228"/>
      <c r="F96" s="635"/>
    </row>
    <row r="97" spans="1:6" ht="26.25" customHeight="1" x14ac:dyDescent="0.2">
      <c r="A97" s="633"/>
      <c r="B97" s="436" t="s">
        <v>106</v>
      </c>
      <c r="C97" s="436"/>
      <c r="D97" s="228"/>
      <c r="E97" s="228"/>
      <c r="F97" s="635"/>
    </row>
    <row r="98" spans="1:6" ht="26.25" customHeight="1" x14ac:dyDescent="0.2">
      <c r="A98" s="633"/>
      <c r="B98" s="436" t="s">
        <v>107</v>
      </c>
      <c r="C98" s="436"/>
      <c r="D98" s="228"/>
      <c r="E98" s="228"/>
      <c r="F98" s="635"/>
    </row>
    <row r="99" spans="1:6" ht="26.25" customHeight="1" x14ac:dyDescent="0.2">
      <c r="A99" s="633"/>
      <c r="B99" s="436" t="s">
        <v>108</v>
      </c>
      <c r="C99" s="436"/>
      <c r="D99" s="228"/>
      <c r="E99" s="228"/>
      <c r="F99" s="635"/>
    </row>
    <row r="100" spans="1:6" ht="26.25" customHeight="1" x14ac:dyDescent="0.2">
      <c r="A100" s="633"/>
      <c r="B100" s="436" t="s">
        <v>109</v>
      </c>
      <c r="C100" s="436"/>
      <c r="D100" s="228"/>
      <c r="E100" s="228"/>
      <c r="F100" s="635"/>
    </row>
    <row r="101" spans="1:6" ht="16.5" thickBot="1" x14ac:dyDescent="0.3">
      <c r="A101" s="634"/>
      <c r="B101" s="623" t="s">
        <v>58</v>
      </c>
      <c r="C101" s="624"/>
      <c r="D101" s="98">
        <f>+NOOO!B123</f>
        <v>0</v>
      </c>
      <c r="E101" s="99"/>
      <c r="F101" s="636"/>
    </row>
    <row r="102" spans="1:6" ht="15" thickBot="1" x14ac:dyDescent="0.25"/>
    <row r="103" spans="1:6" ht="34.5" customHeight="1" x14ac:dyDescent="0.25">
      <c r="A103" s="618" t="s">
        <v>85</v>
      </c>
      <c r="B103" s="459" t="s">
        <v>86</v>
      </c>
      <c r="C103" s="459"/>
      <c r="D103" s="632" t="s">
        <v>87</v>
      </c>
      <c r="E103" s="632"/>
      <c r="F103" s="628" t="s">
        <v>88</v>
      </c>
    </row>
    <row r="104" spans="1:6" ht="21" customHeight="1" x14ac:dyDescent="0.25">
      <c r="A104" s="619"/>
      <c r="B104" s="460"/>
      <c r="C104" s="460"/>
      <c r="D104" s="79" t="s">
        <v>89</v>
      </c>
      <c r="E104" s="79" t="s">
        <v>90</v>
      </c>
      <c r="F104" s="629"/>
    </row>
    <row r="105" spans="1:6" ht="26.25" customHeight="1" x14ac:dyDescent="0.2">
      <c r="A105" s="633"/>
      <c r="B105" s="436" t="s">
        <v>91</v>
      </c>
      <c r="C105" s="436"/>
      <c r="D105" s="228"/>
      <c r="E105" s="228"/>
      <c r="F105" s="635" t="str">
        <f>IF(D120="X","CATASTROFICO",IF(AND(D124&gt;0,D124&lt;=5),"MODERADO",IF(AND(D124&gt;=6,D124&lt;=11),"MAYOR",IF(AND(D124&gt;=12,D124&lt;=19),"CATASTROFICO"," "))))</f>
        <v xml:space="preserve"> </v>
      </c>
    </row>
    <row r="106" spans="1:6" ht="26.25" customHeight="1" x14ac:dyDescent="0.2">
      <c r="A106" s="633"/>
      <c r="B106" s="436" t="s">
        <v>92</v>
      </c>
      <c r="C106" s="436"/>
      <c r="D106" s="228"/>
      <c r="E106" s="228"/>
      <c r="F106" s="635"/>
    </row>
    <row r="107" spans="1:6" ht="26.25" customHeight="1" x14ac:dyDescent="0.2">
      <c r="A107" s="633"/>
      <c r="B107" s="436" t="s">
        <v>93</v>
      </c>
      <c r="C107" s="436"/>
      <c r="D107" s="228"/>
      <c r="E107" s="228"/>
      <c r="F107" s="635"/>
    </row>
    <row r="108" spans="1:6" ht="26.25" customHeight="1" x14ac:dyDescent="0.2">
      <c r="A108" s="633"/>
      <c r="B108" s="436" t="s">
        <v>94</v>
      </c>
      <c r="C108" s="436"/>
      <c r="D108" s="228"/>
      <c r="E108" s="228"/>
      <c r="F108" s="635"/>
    </row>
    <row r="109" spans="1:6" ht="26.25" customHeight="1" x14ac:dyDescent="0.2">
      <c r="A109" s="633"/>
      <c r="B109" s="436" t="s">
        <v>95</v>
      </c>
      <c r="C109" s="436"/>
      <c r="D109" s="228"/>
      <c r="E109" s="228"/>
      <c r="F109" s="635"/>
    </row>
    <row r="110" spans="1:6" ht="26.25" customHeight="1" x14ac:dyDescent="0.2">
      <c r="A110" s="633"/>
      <c r="B110" s="436" t="s">
        <v>96</v>
      </c>
      <c r="C110" s="436"/>
      <c r="D110" s="228"/>
      <c r="E110" s="228"/>
      <c r="F110" s="635"/>
    </row>
    <row r="111" spans="1:6" ht="26.25" customHeight="1" x14ac:dyDescent="0.2">
      <c r="A111" s="633"/>
      <c r="B111" s="436" t="s">
        <v>97</v>
      </c>
      <c r="C111" s="436"/>
      <c r="D111" s="228"/>
      <c r="E111" s="228"/>
      <c r="F111" s="635"/>
    </row>
    <row r="112" spans="1:6" ht="36" customHeight="1" x14ac:dyDescent="0.2">
      <c r="A112" s="633"/>
      <c r="B112" s="436" t="s">
        <v>98</v>
      </c>
      <c r="C112" s="436"/>
      <c r="D112" s="228"/>
      <c r="E112" s="228"/>
      <c r="F112" s="635"/>
    </row>
    <row r="113" spans="1:6" ht="26.25" customHeight="1" x14ac:dyDescent="0.2">
      <c r="A113" s="633"/>
      <c r="B113" s="436" t="s">
        <v>99</v>
      </c>
      <c r="C113" s="436"/>
      <c r="D113" s="228"/>
      <c r="E113" s="228"/>
      <c r="F113" s="635"/>
    </row>
    <row r="114" spans="1:6" ht="26.25" customHeight="1" x14ac:dyDescent="0.2">
      <c r="A114" s="633"/>
      <c r="B114" s="436" t="s">
        <v>100</v>
      </c>
      <c r="C114" s="436"/>
      <c r="D114" s="228"/>
      <c r="E114" s="228"/>
      <c r="F114" s="635"/>
    </row>
    <row r="115" spans="1:6" ht="26.25" customHeight="1" x14ac:dyDescent="0.2">
      <c r="A115" s="633"/>
      <c r="B115" s="436" t="s">
        <v>101</v>
      </c>
      <c r="C115" s="436"/>
      <c r="D115" s="228"/>
      <c r="E115" s="228"/>
      <c r="F115" s="635"/>
    </row>
    <row r="116" spans="1:6" ht="26.25" customHeight="1" x14ac:dyDescent="0.2">
      <c r="A116" s="633"/>
      <c r="B116" s="436" t="s">
        <v>102</v>
      </c>
      <c r="C116" s="436"/>
      <c r="D116" s="228"/>
      <c r="E116" s="228"/>
      <c r="F116" s="635"/>
    </row>
    <row r="117" spans="1:6" ht="26.25" customHeight="1" x14ac:dyDescent="0.2">
      <c r="A117" s="633"/>
      <c r="B117" s="436" t="s">
        <v>103</v>
      </c>
      <c r="C117" s="436"/>
      <c r="D117" s="228"/>
      <c r="E117" s="228"/>
      <c r="F117" s="635"/>
    </row>
    <row r="118" spans="1:6" ht="26.25" customHeight="1" x14ac:dyDescent="0.2">
      <c r="A118" s="633"/>
      <c r="B118" s="436" t="s">
        <v>104</v>
      </c>
      <c r="C118" s="436"/>
      <c r="D118" s="228"/>
      <c r="E118" s="228"/>
      <c r="F118" s="635"/>
    </row>
    <row r="119" spans="1:6" ht="26.25" customHeight="1" x14ac:dyDescent="0.2">
      <c r="A119" s="633"/>
      <c r="B119" s="436" t="s">
        <v>105</v>
      </c>
      <c r="C119" s="436"/>
      <c r="D119" s="228"/>
      <c r="E119" s="228"/>
      <c r="F119" s="635"/>
    </row>
    <row r="120" spans="1:6" ht="26.25" customHeight="1" x14ac:dyDescent="0.2">
      <c r="A120" s="633"/>
      <c r="B120" s="436" t="s">
        <v>106</v>
      </c>
      <c r="C120" s="436"/>
      <c r="D120" s="228"/>
      <c r="E120" s="228"/>
      <c r="F120" s="635"/>
    </row>
    <row r="121" spans="1:6" ht="26.25" customHeight="1" x14ac:dyDescent="0.2">
      <c r="A121" s="633"/>
      <c r="B121" s="436" t="s">
        <v>107</v>
      </c>
      <c r="C121" s="436"/>
      <c r="D121" s="228"/>
      <c r="E121" s="228"/>
      <c r="F121" s="635"/>
    </row>
    <row r="122" spans="1:6" ht="26.25" customHeight="1" x14ac:dyDescent="0.2">
      <c r="A122" s="633"/>
      <c r="B122" s="436" t="s">
        <v>108</v>
      </c>
      <c r="C122" s="436"/>
      <c r="D122" s="228"/>
      <c r="E122" s="228"/>
      <c r="F122" s="635"/>
    </row>
    <row r="123" spans="1:6" ht="26.25" customHeight="1" x14ac:dyDescent="0.2">
      <c r="A123" s="633"/>
      <c r="B123" s="436" t="s">
        <v>109</v>
      </c>
      <c r="C123" s="436"/>
      <c r="D123" s="228"/>
      <c r="E123" s="228"/>
      <c r="F123" s="635"/>
    </row>
    <row r="124" spans="1:6" ht="16.5" thickBot="1" x14ac:dyDescent="0.3">
      <c r="A124" s="634"/>
      <c r="B124" s="623" t="s">
        <v>58</v>
      </c>
      <c r="C124" s="624"/>
      <c r="D124" s="98">
        <f>+NOOO!B146</f>
        <v>0</v>
      </c>
      <c r="E124" s="99"/>
      <c r="F124" s="636"/>
    </row>
  </sheetData>
  <sheetProtection selectLockedCells="1"/>
  <mergeCells count="143">
    <mergeCell ref="A82:A101"/>
    <mergeCell ref="B82:C82"/>
    <mergeCell ref="F82:F101"/>
    <mergeCell ref="B99:C99"/>
    <mergeCell ref="B100:C100"/>
    <mergeCell ref="B89:C89"/>
    <mergeCell ref="B90:C90"/>
    <mergeCell ref="B91:C91"/>
    <mergeCell ref="B92:C92"/>
    <mergeCell ref="B93:C93"/>
    <mergeCell ref="B94:C94"/>
    <mergeCell ref="B96:C96"/>
    <mergeCell ref="B97:C97"/>
    <mergeCell ref="B98:C98"/>
    <mergeCell ref="F80:F81"/>
    <mergeCell ref="A103:A104"/>
    <mergeCell ref="B103:C104"/>
    <mergeCell ref="D103:E103"/>
    <mergeCell ref="F103:F104"/>
    <mergeCell ref="A105:A124"/>
    <mergeCell ref="B105:C105"/>
    <mergeCell ref="F105:F124"/>
    <mergeCell ref="B106:C106"/>
    <mergeCell ref="B107:C107"/>
    <mergeCell ref="B124:C124"/>
    <mergeCell ref="B120:C120"/>
    <mergeCell ref="B121:C121"/>
    <mergeCell ref="B122:C122"/>
    <mergeCell ref="B123:C123"/>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01:C101"/>
    <mergeCell ref="A80:A81"/>
    <mergeCell ref="B80:C81"/>
    <mergeCell ref="D80:E80"/>
    <mergeCell ref="B78:C78"/>
    <mergeCell ref="B69:C69"/>
    <mergeCell ref="B70:C70"/>
    <mergeCell ref="B71:C71"/>
    <mergeCell ref="B72:C72"/>
    <mergeCell ref="B73:C73"/>
    <mergeCell ref="B74:C74"/>
    <mergeCell ref="B83:C83"/>
    <mergeCell ref="B84:C84"/>
    <mergeCell ref="B85:C85"/>
    <mergeCell ref="B86:C86"/>
    <mergeCell ref="B87:C87"/>
    <mergeCell ref="B88:C88"/>
    <mergeCell ref="B75:C75"/>
    <mergeCell ref="B76:C76"/>
    <mergeCell ref="B77:C77"/>
    <mergeCell ref="B95:C95"/>
    <mergeCell ref="A59:A78"/>
    <mergeCell ref="B59:C59"/>
    <mergeCell ref="F59:F78"/>
    <mergeCell ref="B60:C60"/>
    <mergeCell ref="B61:C61"/>
    <mergeCell ref="B62:C62"/>
    <mergeCell ref="B50:C50"/>
    <mergeCell ref="B51:C51"/>
    <mergeCell ref="B52:C52"/>
    <mergeCell ref="B53:C53"/>
    <mergeCell ref="B54:C54"/>
    <mergeCell ref="B63:C63"/>
    <mergeCell ref="B64:C64"/>
    <mergeCell ref="B65:C65"/>
    <mergeCell ref="B66:C66"/>
    <mergeCell ref="B67:C67"/>
    <mergeCell ref="B68:C68"/>
    <mergeCell ref="A57:A58"/>
    <mergeCell ref="B57:C58"/>
    <mergeCell ref="D57:E57"/>
    <mergeCell ref="B55:C55"/>
    <mergeCell ref="F36:F55"/>
    <mergeCell ref="B37:C37"/>
    <mergeCell ref="B38:C38"/>
    <mergeCell ref="F57:F58"/>
    <mergeCell ref="D11:E11"/>
    <mergeCell ref="B23:C23"/>
    <mergeCell ref="B44:C44"/>
    <mergeCell ref="B45:C45"/>
    <mergeCell ref="B46:C46"/>
    <mergeCell ref="B47:C47"/>
    <mergeCell ref="B48:C48"/>
    <mergeCell ref="B49:C49"/>
    <mergeCell ref="B11:C12"/>
    <mergeCell ref="B13:C13"/>
    <mergeCell ref="B14:C14"/>
    <mergeCell ref="B15:C15"/>
    <mergeCell ref="B16:C16"/>
    <mergeCell ref="B17:C17"/>
    <mergeCell ref="B26:C26"/>
    <mergeCell ref="A36:A55"/>
    <mergeCell ref="B36:C36"/>
    <mergeCell ref="A33:F33"/>
    <mergeCell ref="A34:A35"/>
    <mergeCell ref="B34:C35"/>
    <mergeCell ref="D34:E34"/>
    <mergeCell ref="F34:F35"/>
    <mergeCell ref="B18:C18"/>
    <mergeCell ref="B19:C19"/>
    <mergeCell ref="B20:C20"/>
    <mergeCell ref="B21:C21"/>
    <mergeCell ref="B22:C22"/>
    <mergeCell ref="B39:C39"/>
    <mergeCell ref="B40:C40"/>
    <mergeCell ref="B41:C41"/>
    <mergeCell ref="B42:C42"/>
    <mergeCell ref="B43:C43"/>
    <mergeCell ref="A6:F7"/>
    <mergeCell ref="A8:F9"/>
    <mergeCell ref="A10:F10"/>
    <mergeCell ref="A5:F5"/>
    <mergeCell ref="A11:A12"/>
    <mergeCell ref="A1:A4"/>
    <mergeCell ref="B1:B2"/>
    <mergeCell ref="B3:B4"/>
    <mergeCell ref="A13:A32"/>
    <mergeCell ref="F13:F32"/>
    <mergeCell ref="B32:C32"/>
    <mergeCell ref="C1:E1"/>
    <mergeCell ref="C2:E2"/>
    <mergeCell ref="C3:E3"/>
    <mergeCell ref="C4:E4"/>
    <mergeCell ref="F1:F4"/>
    <mergeCell ref="B30:C30"/>
    <mergeCell ref="B31:C31"/>
    <mergeCell ref="F11:F12"/>
    <mergeCell ref="B27:C27"/>
    <mergeCell ref="B28:C28"/>
    <mergeCell ref="B29:C29"/>
    <mergeCell ref="B24:C24"/>
    <mergeCell ref="B25:C2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r:uid="{00000000-0002-0000-0C00-000000000000}">
          <x14:formula1>
            <xm:f>NOOO!$C$35:$C$36</xm:f>
          </x14:formula1>
          <xm:sqref>D13:E31 D36:E54 D59:E77 D82:E100 D105:E123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4">
    <tabColor theme="8" tint="-0.249977111117893"/>
  </sheetPr>
  <dimension ref="A1:K210"/>
  <sheetViews>
    <sheetView topLeftCell="A16" zoomScaleNormal="100" workbookViewId="0">
      <selection activeCell="J12" sqref="J12:K12"/>
    </sheetView>
  </sheetViews>
  <sheetFormatPr baseColWidth="10" defaultColWidth="11.42578125" defaultRowHeight="14.25" x14ac:dyDescent="0.2"/>
  <cols>
    <col min="1" max="1" width="14.5703125" style="1" customWidth="1"/>
    <col min="2" max="2" width="15" style="1" customWidth="1"/>
    <col min="3" max="7" width="13.7109375" style="1" customWidth="1"/>
    <col min="8" max="8" width="3.85546875" style="1" customWidth="1"/>
    <col min="9" max="10" width="11.42578125" style="1"/>
    <col min="11" max="11" width="17.7109375" style="1" customWidth="1"/>
    <col min="12" max="43" width="11.42578125" style="1"/>
    <col min="44" max="44" width="14.28515625" style="1" customWidth="1"/>
    <col min="45" max="16384" width="11.42578125" style="1"/>
  </cols>
  <sheetData>
    <row r="1" spans="1:11" ht="15" customHeight="1" x14ac:dyDescent="0.2">
      <c r="A1" s="420"/>
      <c r="B1" s="724"/>
      <c r="C1" s="390" t="str">
        <f>CONTEXTO!B1</f>
        <v xml:space="preserve">PROCESO:  SISTEMA INTEGRADO DE GESTIÓN </v>
      </c>
      <c r="D1" s="390"/>
      <c r="E1" s="390"/>
      <c r="F1" s="390"/>
      <c r="G1" s="396" t="s">
        <v>393</v>
      </c>
      <c r="H1" s="329"/>
      <c r="I1" s="329"/>
      <c r="J1" s="722"/>
      <c r="K1" s="314"/>
    </row>
    <row r="2" spans="1:11" ht="15" customHeight="1" x14ac:dyDescent="0.2">
      <c r="A2" s="421"/>
      <c r="B2" s="415"/>
      <c r="C2" s="391"/>
      <c r="D2" s="391"/>
      <c r="E2" s="391"/>
      <c r="F2" s="391"/>
      <c r="G2" s="397" t="s">
        <v>398</v>
      </c>
      <c r="H2" s="398"/>
      <c r="I2" s="398"/>
      <c r="J2" s="723"/>
      <c r="K2" s="315"/>
    </row>
    <row r="3" spans="1:11" ht="34.5" customHeight="1" x14ac:dyDescent="0.2">
      <c r="A3" s="421"/>
      <c r="B3" s="415"/>
      <c r="C3" s="391" t="s">
        <v>32</v>
      </c>
      <c r="D3" s="391"/>
      <c r="E3" s="391"/>
      <c r="F3" s="391"/>
      <c r="G3" s="397" t="s">
        <v>392</v>
      </c>
      <c r="H3" s="398"/>
      <c r="I3" s="398"/>
      <c r="J3" s="723"/>
      <c r="K3" s="315"/>
    </row>
    <row r="4" spans="1:11" ht="15.75" customHeight="1" x14ac:dyDescent="0.2">
      <c r="A4" s="421"/>
      <c r="B4" s="415"/>
      <c r="C4" s="391"/>
      <c r="D4" s="391"/>
      <c r="E4" s="391"/>
      <c r="F4" s="391"/>
      <c r="G4" s="397" t="s">
        <v>385</v>
      </c>
      <c r="H4" s="398"/>
      <c r="I4" s="398"/>
      <c r="J4" s="723"/>
      <c r="K4" s="315"/>
    </row>
    <row r="5" spans="1:11" ht="15.75" customHeight="1" x14ac:dyDescent="0.2">
      <c r="A5" s="377"/>
      <c r="B5" s="378"/>
      <c r="C5" s="378"/>
      <c r="D5" s="378"/>
      <c r="E5" s="378"/>
      <c r="F5" s="378"/>
      <c r="G5" s="378"/>
      <c r="H5" s="378"/>
      <c r="I5" s="378"/>
      <c r="J5" s="378"/>
      <c r="K5" s="379"/>
    </row>
    <row r="6" spans="1:11" x14ac:dyDescent="0.2">
      <c r="A6" s="731" t="s">
        <v>110</v>
      </c>
      <c r="B6" s="732"/>
      <c r="C6" s="732"/>
      <c r="D6" s="732"/>
      <c r="E6" s="732"/>
      <c r="F6" s="732"/>
      <c r="G6" s="732"/>
      <c r="H6" s="732"/>
      <c r="I6" s="732"/>
      <c r="J6" s="732"/>
      <c r="K6" s="733"/>
    </row>
    <row r="7" spans="1:11" ht="11.25" customHeight="1" x14ac:dyDescent="0.2">
      <c r="A7" s="731"/>
      <c r="B7" s="732"/>
      <c r="C7" s="732"/>
      <c r="D7" s="732"/>
      <c r="E7" s="732"/>
      <c r="F7" s="732"/>
      <c r="G7" s="732"/>
      <c r="H7" s="732"/>
      <c r="I7" s="732"/>
      <c r="J7" s="732"/>
      <c r="K7" s="733"/>
    </row>
    <row r="8" spans="1:11" ht="24" customHeight="1" x14ac:dyDescent="0.2">
      <c r="A8" s="727" t="str">
        <f>CONTEXTO!A8</f>
        <v xml:space="preserve">PROCESO: GESTION JURIDICA Y MEJORA NORMATIVA </v>
      </c>
      <c r="B8" s="381"/>
      <c r="C8" s="381"/>
      <c r="D8" s="381"/>
      <c r="E8" s="381"/>
      <c r="F8" s="381"/>
      <c r="G8" s="381"/>
      <c r="H8" s="381"/>
      <c r="I8" s="381"/>
      <c r="J8" s="381"/>
      <c r="K8" s="382"/>
    </row>
    <row r="9" spans="1:11" ht="56.25" customHeight="1" thickBot="1" x14ac:dyDescent="0.25">
      <c r="A9" s="728" t="str">
        <f>CONTEXTO!A9</f>
        <v xml:space="preserve">OBJETIVO: ASUMIR Y EJERCER CON EFICIENCIA LA DEFENSA JURÍDICA DEL MUNICIPIO DE IBAGUÉ, LA ASESORÍA PERMANENTE DE LAS
ACTUACIONES DE LA ADMINISTRACIÓN CENTRAL Y PROMOVER EL USO DE HERRAMIENTAS Y BUENAS PRÁCTICAS
REGULATORIAS Y REGLAMENTARIAS, EN ARAS DE LOGRAR LA PROTECCIÓN DE SUS INTERESES Y GARANTIZAR LA CORRECTA
APLICACIÓN DEL ORDENAMIENTO JURÍDICO VIGENTE. 
</v>
      </c>
      <c r="B9" s="729"/>
      <c r="C9" s="729"/>
      <c r="D9" s="729"/>
      <c r="E9" s="729"/>
      <c r="F9" s="729"/>
      <c r="G9" s="729"/>
      <c r="H9" s="729"/>
      <c r="I9" s="729"/>
      <c r="J9" s="729"/>
      <c r="K9" s="730"/>
    </row>
    <row r="10" spans="1:11" ht="19.5" customHeight="1" thickBot="1" x14ac:dyDescent="0.25">
      <c r="A10" s="725"/>
      <c r="B10" s="726"/>
      <c r="C10" s="726"/>
      <c r="D10" s="726"/>
      <c r="E10" s="726"/>
      <c r="F10" s="726"/>
      <c r="G10" s="726"/>
      <c r="H10" s="726"/>
      <c r="I10" s="726"/>
      <c r="J10" s="726"/>
      <c r="K10" s="726"/>
    </row>
    <row r="11" spans="1:11" ht="29.25" customHeight="1" thickBot="1" x14ac:dyDescent="0.25">
      <c r="A11" s="146" t="s">
        <v>111</v>
      </c>
      <c r="B11" s="666" t="str">
        <f>DESCRIPCION!A10</f>
        <v>Posibilidad de omitir, retardar, negar o rehusarse a realizar actos propios que le corresponden de las funciones de servidor público y/o de apoderado para beneficio propio o de un tercero en las acciones legales</v>
      </c>
      <c r="C11" s="667"/>
      <c r="D11" s="667"/>
      <c r="E11" s="667"/>
      <c r="F11" s="667"/>
      <c r="G11" s="667"/>
      <c r="H11" s="667"/>
      <c r="I11" s="668"/>
      <c r="J11" s="147" t="s">
        <v>345</v>
      </c>
      <c r="K11" s="150" t="str">
        <f>IF(J17="x","EXTREMA",IF(J19="x","ALTA",IF(J21="x","MODERADA",IF(J23="x","BAJA",""))))</f>
        <v>ALTA</v>
      </c>
    </row>
    <row r="12" spans="1:11" ht="16.5" customHeight="1" thickBot="1" x14ac:dyDescent="0.25">
      <c r="A12" s="675" t="s">
        <v>113</v>
      </c>
      <c r="B12" s="676"/>
      <c r="C12" s="676"/>
      <c r="D12" s="677" t="str">
        <f>PROBABILIDAD!T11</f>
        <v>Rara Vez</v>
      </c>
      <c r="E12" s="678"/>
      <c r="F12" s="675" t="s">
        <v>346</v>
      </c>
      <c r="G12" s="676"/>
      <c r="H12" s="676"/>
      <c r="I12" s="679"/>
      <c r="J12" s="680" t="s">
        <v>125</v>
      </c>
      <c r="K12" s="681"/>
    </row>
    <row r="13" spans="1:11" x14ac:dyDescent="0.2">
      <c r="A13" s="179"/>
      <c r="B13" s="158"/>
      <c r="C13" s="158"/>
      <c r="D13" s="158"/>
      <c r="E13" s="158"/>
      <c r="F13" s="158"/>
      <c r="G13" s="158"/>
      <c r="H13" s="158"/>
      <c r="I13" s="158"/>
      <c r="J13" s="175"/>
      <c r="K13" s="176"/>
    </row>
    <row r="14" spans="1:11" x14ac:dyDescent="0.2">
      <c r="A14" s="179"/>
      <c r="B14" s="158"/>
      <c r="C14" s="180"/>
      <c r="D14" s="158"/>
      <c r="E14" s="158"/>
      <c r="F14" s="158"/>
      <c r="G14" s="158"/>
      <c r="H14" s="158"/>
      <c r="I14" s="158"/>
      <c r="J14" s="175"/>
      <c r="K14" s="176"/>
    </row>
    <row r="15" spans="1:11" ht="30" customHeight="1" x14ac:dyDescent="0.2">
      <c r="A15" s="661" t="s">
        <v>113</v>
      </c>
      <c r="B15" s="158">
        <v>5</v>
      </c>
      <c r="C15" s="662"/>
      <c r="D15" s="641"/>
      <c r="E15" s="642"/>
      <c r="F15" s="642"/>
      <c r="G15" s="642"/>
      <c r="H15" s="158"/>
      <c r="I15" s="158"/>
      <c r="J15" s="656" t="s">
        <v>112</v>
      </c>
      <c r="K15" s="657"/>
    </row>
    <row r="16" spans="1:11" ht="30" customHeight="1" x14ac:dyDescent="0.2">
      <c r="A16" s="661"/>
      <c r="B16" s="158" t="s">
        <v>115</v>
      </c>
      <c r="C16" s="663"/>
      <c r="D16" s="641"/>
      <c r="E16" s="642"/>
      <c r="F16" s="642"/>
      <c r="G16" s="642"/>
      <c r="H16" s="158"/>
      <c r="I16" s="158"/>
      <c r="J16" s="160"/>
      <c r="K16" s="161"/>
    </row>
    <row r="17" spans="1:11" ht="30" customHeight="1" x14ac:dyDescent="0.2">
      <c r="A17" s="661"/>
      <c r="B17" s="158">
        <v>4</v>
      </c>
      <c r="C17" s="664"/>
      <c r="D17" s="641"/>
      <c r="E17" s="641"/>
      <c r="F17" s="654"/>
      <c r="G17" s="642"/>
      <c r="H17" s="158"/>
      <c r="I17" s="158"/>
      <c r="J17" s="166" t="str">
        <f xml:space="preserve"> IF(OR(E15="X",F15="X",G15="x",F17="x",G17="X",F19="X",G19="X",G21="X" ),"x","")</f>
        <v/>
      </c>
      <c r="K17" s="161" t="s">
        <v>114</v>
      </c>
    </row>
    <row r="18" spans="1:11" ht="30" customHeight="1" x14ac:dyDescent="0.2">
      <c r="A18" s="661"/>
      <c r="B18" s="158" t="s">
        <v>117</v>
      </c>
      <c r="C18" s="665"/>
      <c r="D18" s="641"/>
      <c r="E18" s="641"/>
      <c r="F18" s="654"/>
      <c r="G18" s="642"/>
      <c r="H18" s="158"/>
      <c r="I18" s="158"/>
      <c r="J18" s="167"/>
      <c r="K18" s="161"/>
    </row>
    <row r="19" spans="1:11" ht="30" customHeight="1" x14ac:dyDescent="0.2">
      <c r="A19" s="661"/>
      <c r="B19" s="158">
        <v>3</v>
      </c>
      <c r="C19" s="644"/>
      <c r="D19" s="639"/>
      <c r="E19" s="640"/>
      <c r="F19" s="654"/>
      <c r="G19" s="642"/>
      <c r="H19" s="158"/>
      <c r="I19" s="158"/>
      <c r="J19" s="168" t="str">
        <f xml:space="preserve"> IF(OR(C15="X",D15="X",D17="x",E17="x",E19="X",F21="X",F23="X",G23="X" ),"x","")</f>
        <v>x</v>
      </c>
      <c r="K19" s="161" t="s">
        <v>116</v>
      </c>
    </row>
    <row r="20" spans="1:11" ht="30" customHeight="1" x14ac:dyDescent="0.2">
      <c r="A20" s="661"/>
      <c r="B20" s="158" t="s">
        <v>119</v>
      </c>
      <c r="C20" s="655"/>
      <c r="D20" s="639"/>
      <c r="E20" s="641"/>
      <c r="F20" s="654"/>
      <c r="G20" s="642"/>
      <c r="H20" s="158"/>
      <c r="I20" s="158"/>
      <c r="J20" s="169"/>
      <c r="K20" s="161"/>
    </row>
    <row r="21" spans="1:11" ht="30" customHeight="1" x14ac:dyDescent="0.2">
      <c r="A21" s="661"/>
      <c r="B21" s="158">
        <v>2</v>
      </c>
      <c r="C21" s="644"/>
      <c r="D21" s="637"/>
      <c r="E21" s="638"/>
      <c r="F21" s="640"/>
      <c r="G21" s="642"/>
      <c r="H21" s="158"/>
      <c r="I21" s="158"/>
      <c r="J21" s="170" t="str">
        <f xml:space="preserve"> IF(OR(C17="X",D19="X",E21="x",E23="x" ),"x","")</f>
        <v/>
      </c>
      <c r="K21" s="161" t="s">
        <v>118</v>
      </c>
    </row>
    <row r="22" spans="1:11" ht="30" customHeight="1" x14ac:dyDescent="0.2">
      <c r="A22" s="661"/>
      <c r="B22" s="158" t="s">
        <v>241</v>
      </c>
      <c r="C22" s="655"/>
      <c r="D22" s="637"/>
      <c r="E22" s="639"/>
      <c r="F22" s="641"/>
      <c r="G22" s="642"/>
      <c r="H22" s="158"/>
      <c r="I22" s="158"/>
      <c r="J22" s="169"/>
      <c r="K22" s="161"/>
    </row>
    <row r="23" spans="1:11" ht="30" customHeight="1" x14ac:dyDescent="0.2">
      <c r="A23" s="661"/>
      <c r="B23" s="158">
        <v>1</v>
      </c>
      <c r="C23" s="644"/>
      <c r="D23" s="646"/>
      <c r="E23" s="648"/>
      <c r="F23" s="650" t="s">
        <v>129</v>
      </c>
      <c r="G23" s="652"/>
      <c r="H23" s="158"/>
      <c r="I23" s="158"/>
      <c r="J23" s="171" t="str">
        <f xml:space="preserve"> IF(OR(C19="X",C21="X",C23="x",D21="x",D23="x" ),"x","")</f>
        <v/>
      </c>
      <c r="K23" s="161" t="s">
        <v>120</v>
      </c>
    </row>
    <row r="24" spans="1:11" ht="30" customHeight="1" x14ac:dyDescent="0.2">
      <c r="A24" s="661"/>
      <c r="B24" s="158" t="s">
        <v>121</v>
      </c>
      <c r="C24" s="645"/>
      <c r="D24" s="647"/>
      <c r="E24" s="649"/>
      <c r="F24" s="651"/>
      <c r="G24" s="653"/>
      <c r="H24" s="158"/>
      <c r="I24" s="158"/>
      <c r="J24" s="148"/>
      <c r="K24" s="149"/>
    </row>
    <row r="25" spans="1:11" x14ac:dyDescent="0.2">
      <c r="A25" s="179"/>
      <c r="B25" s="158"/>
      <c r="C25" s="158">
        <v>1</v>
      </c>
      <c r="D25" s="158">
        <v>2</v>
      </c>
      <c r="E25" s="158">
        <v>3</v>
      </c>
      <c r="F25" s="158">
        <v>4</v>
      </c>
      <c r="G25" s="158">
        <v>5</v>
      </c>
      <c r="H25" s="158"/>
      <c r="I25" s="158"/>
      <c r="J25" s="735"/>
      <c r="K25" s="736"/>
    </row>
    <row r="26" spans="1:11" x14ac:dyDescent="0.2">
      <c r="A26" s="179"/>
      <c r="B26" s="158"/>
      <c r="C26" s="158" t="s">
        <v>122</v>
      </c>
      <c r="D26" s="158" t="s">
        <v>123</v>
      </c>
      <c r="E26" s="158" t="s">
        <v>124</v>
      </c>
      <c r="F26" s="158" t="s">
        <v>125</v>
      </c>
      <c r="G26" s="158" t="s">
        <v>126</v>
      </c>
      <c r="H26" s="158"/>
      <c r="I26" s="158"/>
      <c r="J26" s="158"/>
      <c r="K26" s="176"/>
    </row>
    <row r="27" spans="1:11" x14ac:dyDescent="0.2">
      <c r="A27" s="179"/>
      <c r="B27" s="158"/>
      <c r="C27" s="643" t="s">
        <v>127</v>
      </c>
      <c r="D27" s="643"/>
      <c r="E27" s="643"/>
      <c r="F27" s="643"/>
      <c r="G27" s="643"/>
      <c r="H27" s="158"/>
      <c r="I27" s="158"/>
      <c r="J27" s="158"/>
      <c r="K27" s="176"/>
    </row>
    <row r="28" spans="1:11" x14ac:dyDescent="0.2">
      <c r="A28" s="179"/>
      <c r="B28" s="158"/>
      <c r="C28" s="643"/>
      <c r="D28" s="643"/>
      <c r="E28" s="643"/>
      <c r="F28" s="643"/>
      <c r="G28" s="643"/>
      <c r="H28" s="158"/>
      <c r="I28" s="158"/>
      <c r="J28" s="158"/>
      <c r="K28" s="176"/>
    </row>
    <row r="29" spans="1:11" ht="15.75" customHeight="1" thickBot="1" x14ac:dyDescent="0.25">
      <c r="A29" s="181"/>
      <c r="B29" s="182"/>
      <c r="C29" s="182"/>
      <c r="D29" s="182"/>
      <c r="E29" s="182"/>
      <c r="F29" s="182"/>
      <c r="G29" s="182"/>
      <c r="H29" s="182"/>
      <c r="I29" s="182"/>
      <c r="J29" s="182"/>
      <c r="K29" s="183"/>
    </row>
    <row r="30" spans="1:11" ht="15" thickBot="1" x14ac:dyDescent="0.25"/>
    <row r="31" spans="1:11" ht="28.5" customHeight="1" thickBot="1" x14ac:dyDescent="0.25">
      <c r="A31" s="100" t="s">
        <v>111</v>
      </c>
      <c r="B31" s="734" t="str">
        <f>DESCRIPCION!A13</f>
        <v>b</v>
      </c>
      <c r="C31" s="667"/>
      <c r="D31" s="667"/>
      <c r="E31" s="667"/>
      <c r="F31" s="667"/>
      <c r="G31" s="667"/>
      <c r="H31" s="667"/>
      <c r="I31" s="668"/>
      <c r="J31" s="147" t="s">
        <v>345</v>
      </c>
      <c r="K31" s="145" t="str">
        <f>IF(J37="x","EXTREMA",IF(J39="x","ALTA",IF(J41="x","MODERADA",IF(J43="x","BAJA",""))))</f>
        <v/>
      </c>
    </row>
    <row r="32" spans="1:11" ht="16.5" thickBot="1" x14ac:dyDescent="0.25">
      <c r="A32" s="675" t="s">
        <v>113</v>
      </c>
      <c r="B32" s="676"/>
      <c r="C32" s="676"/>
      <c r="D32" s="677" t="str">
        <f>PROBABILIDAD!T12</f>
        <v xml:space="preserve"> </v>
      </c>
      <c r="E32" s="678"/>
      <c r="F32" s="675" t="s">
        <v>346</v>
      </c>
      <c r="G32" s="676"/>
      <c r="H32" s="676"/>
      <c r="I32" s="679"/>
      <c r="J32" s="680"/>
      <c r="K32" s="681"/>
    </row>
    <row r="33" spans="1:11" ht="15" x14ac:dyDescent="0.2">
      <c r="A33" s="174"/>
      <c r="B33" s="173"/>
      <c r="C33" s="173"/>
      <c r="D33" s="173"/>
      <c r="E33" s="173"/>
      <c r="F33" s="173"/>
      <c r="G33" s="173"/>
      <c r="H33" s="173"/>
      <c r="I33" s="173"/>
      <c r="J33" s="175"/>
      <c r="K33" s="176"/>
    </row>
    <row r="34" spans="1:11" ht="15.75" thickBot="1" x14ac:dyDescent="0.25">
      <c r="A34" s="174"/>
      <c r="B34" s="172"/>
      <c r="C34" s="173"/>
      <c r="D34" s="173"/>
      <c r="E34" s="173"/>
      <c r="F34" s="173"/>
      <c r="G34" s="173"/>
      <c r="H34" s="173"/>
      <c r="I34" s="173"/>
      <c r="J34" s="175"/>
      <c r="K34" s="176"/>
    </row>
    <row r="35" spans="1:11" ht="30.75" customHeight="1" thickBot="1" x14ac:dyDescent="0.25">
      <c r="A35" s="706" t="s">
        <v>113</v>
      </c>
      <c r="B35" s="172">
        <v>5</v>
      </c>
      <c r="C35" s="707"/>
      <c r="D35" s="708"/>
      <c r="E35" s="702"/>
      <c r="F35" s="702"/>
      <c r="G35" s="702"/>
      <c r="H35" s="173"/>
      <c r="I35" s="173"/>
      <c r="J35" s="704" t="s">
        <v>112</v>
      </c>
      <c r="K35" s="705"/>
    </row>
    <row r="36" spans="1:11" ht="21" customHeight="1" thickBot="1" x14ac:dyDescent="0.25">
      <c r="A36" s="706"/>
      <c r="B36" s="172" t="s">
        <v>115</v>
      </c>
      <c r="C36" s="707"/>
      <c r="D36" s="708"/>
      <c r="E36" s="702"/>
      <c r="F36" s="702"/>
      <c r="G36" s="702"/>
      <c r="H36" s="173"/>
      <c r="I36" s="173"/>
      <c r="J36" s="177"/>
      <c r="K36" s="20"/>
    </row>
    <row r="37" spans="1:11" ht="34.5" customHeight="1" thickBot="1" x14ac:dyDescent="0.25">
      <c r="A37" s="706"/>
      <c r="B37" s="172">
        <v>4</v>
      </c>
      <c r="C37" s="709"/>
      <c r="D37" s="708"/>
      <c r="E37" s="708"/>
      <c r="F37" s="710"/>
      <c r="G37" s="702"/>
      <c r="H37" s="173"/>
      <c r="I37" s="173"/>
      <c r="J37" s="187" t="str">
        <f xml:space="preserve"> IF(OR(E35="X",F35="X",G35="x",F37="x",G37="X",F39="X",G39="X",G41="X" ),"x","")</f>
        <v/>
      </c>
      <c r="K37" s="20" t="s">
        <v>114</v>
      </c>
    </row>
    <row r="38" spans="1:11" ht="29.25" thickBot="1" x14ac:dyDescent="0.25">
      <c r="A38" s="706"/>
      <c r="B38" s="172" t="s">
        <v>117</v>
      </c>
      <c r="C38" s="709"/>
      <c r="D38" s="708"/>
      <c r="E38" s="708"/>
      <c r="F38" s="711"/>
      <c r="G38" s="702"/>
      <c r="H38" s="173"/>
      <c r="I38" s="173"/>
      <c r="J38" s="188"/>
      <c r="K38" s="20"/>
    </row>
    <row r="39" spans="1:11" ht="35.25" customHeight="1" thickBot="1" x14ac:dyDescent="0.25">
      <c r="A39" s="706"/>
      <c r="B39" s="172">
        <v>3</v>
      </c>
      <c r="C39" s="712"/>
      <c r="D39" s="699"/>
      <c r="E39" s="713"/>
      <c r="F39" s="710"/>
      <c r="G39" s="702"/>
      <c r="H39" s="173"/>
      <c r="I39" s="173"/>
      <c r="J39" s="189" t="str">
        <f xml:space="preserve"> IF(OR(C35="X",D35="X",D37="x",E37="x",E39="X",F41="X",F43="X",G43="X" ),"x","")</f>
        <v/>
      </c>
      <c r="K39" s="20" t="s">
        <v>116</v>
      </c>
    </row>
    <row r="40" spans="1:11" ht="29.25" thickBot="1" x14ac:dyDescent="0.25">
      <c r="A40" s="706"/>
      <c r="B40" s="172" t="s">
        <v>119</v>
      </c>
      <c r="C40" s="712"/>
      <c r="D40" s="699"/>
      <c r="E40" s="708"/>
      <c r="F40" s="711"/>
      <c r="G40" s="702"/>
      <c r="H40" s="173"/>
      <c r="I40" s="173"/>
      <c r="J40" s="190"/>
      <c r="K40" s="20"/>
    </row>
    <row r="41" spans="1:11" ht="36" customHeight="1" thickBot="1" x14ac:dyDescent="0.25">
      <c r="A41" s="706"/>
      <c r="B41" s="172">
        <v>2</v>
      </c>
      <c r="C41" s="712"/>
      <c r="D41" s="715"/>
      <c r="E41" s="698"/>
      <c r="F41" s="700"/>
      <c r="G41" s="702"/>
      <c r="H41" s="173"/>
      <c r="I41" s="173"/>
      <c r="J41" s="191" t="str">
        <f xml:space="preserve"> IF(OR(C37="X",D39="X",E41="x",E43="x" ),"x","")</f>
        <v/>
      </c>
      <c r="K41" s="20" t="s">
        <v>118</v>
      </c>
    </row>
    <row r="42" spans="1:11" ht="29.25" thickBot="1" x14ac:dyDescent="0.25">
      <c r="A42" s="706"/>
      <c r="B42" s="172" t="s">
        <v>241</v>
      </c>
      <c r="C42" s="712"/>
      <c r="D42" s="715"/>
      <c r="E42" s="699"/>
      <c r="F42" s="701"/>
      <c r="G42" s="702"/>
      <c r="H42" s="173"/>
      <c r="I42" s="173"/>
      <c r="J42" s="190"/>
      <c r="K42" s="20"/>
    </row>
    <row r="43" spans="1:11" ht="38.25" customHeight="1" thickBot="1" x14ac:dyDescent="0.25">
      <c r="A43" s="706"/>
      <c r="B43" s="172">
        <v>1</v>
      </c>
      <c r="C43" s="712"/>
      <c r="D43" s="715"/>
      <c r="E43" s="719"/>
      <c r="F43" s="720"/>
      <c r="G43" s="708"/>
      <c r="H43" s="173"/>
      <c r="I43" s="173"/>
      <c r="J43" s="192" t="str">
        <f xml:space="preserve"> IF(OR(C39="X",C41="X",D41="x",C43="x",D43="x" ),"x","")</f>
        <v/>
      </c>
      <c r="K43" s="20" t="s">
        <v>120</v>
      </c>
    </row>
    <row r="44" spans="1:11" ht="17.25" customHeight="1" thickBot="1" x14ac:dyDescent="0.25">
      <c r="A44" s="706"/>
      <c r="B44" s="172" t="s">
        <v>121</v>
      </c>
      <c r="C44" s="714"/>
      <c r="D44" s="716"/>
      <c r="E44" s="717"/>
      <c r="F44" s="721"/>
      <c r="G44" s="718"/>
      <c r="H44" s="178"/>
      <c r="I44" s="173"/>
      <c r="J44" s="173"/>
      <c r="K44" s="172"/>
    </row>
    <row r="45" spans="1:11" ht="15" x14ac:dyDescent="0.2">
      <c r="A45" s="174"/>
      <c r="B45" s="173"/>
      <c r="C45" s="173">
        <v>1</v>
      </c>
      <c r="D45" s="173">
        <v>2</v>
      </c>
      <c r="E45" s="173">
        <v>3</v>
      </c>
      <c r="F45" s="173">
        <v>4</v>
      </c>
      <c r="G45" s="173">
        <v>5</v>
      </c>
      <c r="H45" s="173"/>
      <c r="I45" s="173"/>
      <c r="J45" s="173"/>
      <c r="K45" s="172"/>
    </row>
    <row r="46" spans="1:11" ht="15" x14ac:dyDescent="0.2">
      <c r="A46" s="174"/>
      <c r="B46" s="173"/>
      <c r="C46" s="173" t="s">
        <v>122</v>
      </c>
      <c r="D46" s="173" t="s">
        <v>123</v>
      </c>
      <c r="E46" s="173" t="s">
        <v>124</v>
      </c>
      <c r="F46" s="173" t="s">
        <v>125</v>
      </c>
      <c r="G46" s="173" t="s">
        <v>126</v>
      </c>
      <c r="H46" s="173"/>
      <c r="I46" s="173"/>
      <c r="J46" s="173"/>
      <c r="K46" s="172"/>
    </row>
    <row r="47" spans="1:11" ht="15" x14ac:dyDescent="0.2">
      <c r="A47" s="174"/>
      <c r="B47" s="173"/>
      <c r="C47" s="703" t="s">
        <v>127</v>
      </c>
      <c r="D47" s="703"/>
      <c r="E47" s="703"/>
      <c r="F47" s="703"/>
      <c r="G47" s="703"/>
      <c r="H47" s="173"/>
      <c r="I47" s="173"/>
      <c r="J47" s="173"/>
      <c r="K47" s="172"/>
    </row>
    <row r="48" spans="1:11" ht="15" x14ac:dyDescent="0.2">
      <c r="A48" s="174"/>
      <c r="B48" s="173"/>
      <c r="C48" s="703"/>
      <c r="D48" s="703"/>
      <c r="E48" s="703"/>
      <c r="F48" s="703"/>
      <c r="G48" s="703"/>
      <c r="H48" s="173"/>
      <c r="I48" s="173"/>
      <c r="J48" s="173"/>
      <c r="K48" s="172"/>
    </row>
    <row r="49" spans="1:11" ht="22.5" customHeight="1" thickBot="1" x14ac:dyDescent="0.3">
      <c r="A49" s="21"/>
      <c r="B49" s="19"/>
      <c r="C49" s="19"/>
      <c r="D49" s="19"/>
      <c r="E49" s="19"/>
      <c r="F49" s="19"/>
      <c r="G49" s="19"/>
      <c r="H49" s="19"/>
      <c r="I49" s="19"/>
      <c r="J49" s="19"/>
      <c r="K49" s="144"/>
    </row>
    <row r="50" spans="1:11" ht="15" thickBot="1" x14ac:dyDescent="0.25"/>
    <row r="51" spans="1:11" ht="36.75" customHeight="1" thickBot="1" x14ac:dyDescent="0.25">
      <c r="A51" s="151" t="s">
        <v>111</v>
      </c>
      <c r="B51" s="666" t="str">
        <f>DESCRIPCION!A16</f>
        <v>c</v>
      </c>
      <c r="C51" s="667"/>
      <c r="D51" s="667"/>
      <c r="E51" s="667"/>
      <c r="F51" s="667"/>
      <c r="G51" s="667"/>
      <c r="H51" s="667"/>
      <c r="I51" s="668"/>
      <c r="J51" s="147" t="s">
        <v>345</v>
      </c>
      <c r="K51" s="145" t="str">
        <f>IF(J57="x","EXTREMA",IF(J59="x","ALTA",IF(J61="x","MODERADA",IF(J63="x","BAJA",""))))</f>
        <v/>
      </c>
    </row>
    <row r="52" spans="1:11" ht="16.5" thickBot="1" x14ac:dyDescent="0.25">
      <c r="A52" s="675" t="s">
        <v>113</v>
      </c>
      <c r="B52" s="676"/>
      <c r="C52" s="676"/>
      <c r="D52" s="677" t="str">
        <f>PROBABILIDAD!T13</f>
        <v xml:space="preserve"> </v>
      </c>
      <c r="E52" s="678"/>
      <c r="F52" s="675" t="s">
        <v>346</v>
      </c>
      <c r="G52" s="676"/>
      <c r="H52" s="676"/>
      <c r="I52" s="679"/>
      <c r="J52" s="680"/>
      <c r="K52" s="681"/>
    </row>
    <row r="53" spans="1:11" ht="15" x14ac:dyDescent="0.2">
      <c r="A53" s="174"/>
      <c r="B53" s="173"/>
      <c r="C53" s="173"/>
      <c r="D53" s="173"/>
      <c r="E53" s="173"/>
      <c r="F53" s="173"/>
      <c r="G53" s="173"/>
      <c r="H53" s="173"/>
      <c r="I53" s="173"/>
      <c r="J53" s="175"/>
      <c r="K53" s="176"/>
    </row>
    <row r="54" spans="1:11" ht="15.75" thickBot="1" x14ac:dyDescent="0.25">
      <c r="A54" s="174"/>
      <c r="B54" s="172"/>
      <c r="C54" s="173"/>
      <c r="D54" s="173"/>
      <c r="E54" s="173"/>
      <c r="F54" s="173"/>
      <c r="G54" s="173"/>
      <c r="H54" s="173"/>
      <c r="I54" s="173"/>
      <c r="J54" s="175"/>
      <c r="K54" s="176"/>
    </row>
    <row r="55" spans="1:11" ht="26.25" customHeight="1" thickBot="1" x14ac:dyDescent="0.25">
      <c r="A55" s="706" t="s">
        <v>113</v>
      </c>
      <c r="B55" s="172">
        <v>5</v>
      </c>
      <c r="C55" s="707"/>
      <c r="D55" s="708"/>
      <c r="E55" s="702"/>
      <c r="F55" s="702"/>
      <c r="G55" s="702"/>
      <c r="H55" s="173"/>
      <c r="I55" s="173"/>
      <c r="J55" s="704" t="s">
        <v>112</v>
      </c>
      <c r="K55" s="705"/>
    </row>
    <row r="56" spans="1:11" ht="18.75" customHeight="1" thickBot="1" x14ac:dyDescent="0.25">
      <c r="A56" s="706"/>
      <c r="B56" s="172" t="s">
        <v>115</v>
      </c>
      <c r="C56" s="707"/>
      <c r="D56" s="708"/>
      <c r="E56" s="702"/>
      <c r="F56" s="702"/>
      <c r="G56" s="702"/>
      <c r="H56" s="173"/>
      <c r="I56" s="173"/>
      <c r="J56" s="177"/>
      <c r="K56" s="20"/>
    </row>
    <row r="57" spans="1:11" ht="30.75" customHeight="1" thickBot="1" x14ac:dyDescent="0.25">
      <c r="A57" s="706"/>
      <c r="B57" s="172">
        <v>4</v>
      </c>
      <c r="C57" s="709"/>
      <c r="D57" s="708"/>
      <c r="E57" s="708"/>
      <c r="F57" s="710"/>
      <c r="G57" s="702"/>
      <c r="H57" s="173"/>
      <c r="I57" s="173"/>
      <c r="J57" s="187" t="str">
        <f xml:space="preserve"> IF(OR(E55="X",F55="X",G55="x",F57="x",G57="X",F59="X",G59="X",G61="X" ),"x","")</f>
        <v/>
      </c>
      <c r="K57" s="20" t="s">
        <v>114</v>
      </c>
    </row>
    <row r="58" spans="1:11" ht="29.25" thickBot="1" x14ac:dyDescent="0.25">
      <c r="A58" s="706"/>
      <c r="B58" s="172" t="s">
        <v>117</v>
      </c>
      <c r="C58" s="709"/>
      <c r="D58" s="708"/>
      <c r="E58" s="708"/>
      <c r="F58" s="711"/>
      <c r="G58" s="702"/>
      <c r="H58" s="173"/>
      <c r="I58" s="173"/>
      <c r="J58" s="188"/>
      <c r="K58" s="20"/>
    </row>
    <row r="59" spans="1:11" ht="26.25" customHeight="1" thickBot="1" x14ac:dyDescent="0.25">
      <c r="A59" s="706"/>
      <c r="B59" s="172">
        <v>3</v>
      </c>
      <c r="C59" s="712"/>
      <c r="D59" s="699"/>
      <c r="E59" s="713"/>
      <c r="F59" s="710"/>
      <c r="G59" s="702"/>
      <c r="H59" s="173"/>
      <c r="I59" s="173"/>
      <c r="J59" s="189" t="str">
        <f xml:space="preserve"> IF(OR(C55="X",D55="X",D57="x",E57="x",E59="X",F61="X",F63="X",G63="X" ),"x","")</f>
        <v/>
      </c>
      <c r="K59" s="20" t="s">
        <v>116</v>
      </c>
    </row>
    <row r="60" spans="1:11" ht="29.25" thickBot="1" x14ac:dyDescent="0.25">
      <c r="A60" s="706"/>
      <c r="B60" s="172" t="s">
        <v>119</v>
      </c>
      <c r="C60" s="712"/>
      <c r="D60" s="699"/>
      <c r="E60" s="708"/>
      <c r="F60" s="711"/>
      <c r="G60" s="702"/>
      <c r="H60" s="173"/>
      <c r="I60" s="173"/>
      <c r="J60" s="190"/>
      <c r="K60" s="20"/>
    </row>
    <row r="61" spans="1:11" ht="30" customHeight="1" thickBot="1" x14ac:dyDescent="0.25">
      <c r="A61" s="706"/>
      <c r="B61" s="172">
        <v>2</v>
      </c>
      <c r="C61" s="712"/>
      <c r="D61" s="715"/>
      <c r="E61" s="698"/>
      <c r="F61" s="700"/>
      <c r="G61" s="702"/>
      <c r="H61" s="173"/>
      <c r="I61" s="173"/>
      <c r="J61" s="191" t="str">
        <f xml:space="preserve"> IF(OR(C57="X",D59="X",E61="x",E63="x" ),"x","")</f>
        <v/>
      </c>
      <c r="K61" s="20" t="s">
        <v>118</v>
      </c>
    </row>
    <row r="62" spans="1:11" ht="29.25" thickBot="1" x14ac:dyDescent="0.25">
      <c r="A62" s="706"/>
      <c r="B62" s="172" t="s">
        <v>241</v>
      </c>
      <c r="C62" s="712"/>
      <c r="D62" s="715"/>
      <c r="E62" s="699"/>
      <c r="F62" s="701"/>
      <c r="G62" s="702"/>
      <c r="H62" s="173"/>
      <c r="I62" s="173"/>
      <c r="J62" s="190"/>
      <c r="K62" s="20"/>
    </row>
    <row r="63" spans="1:11" ht="30.75" customHeight="1" thickBot="1" x14ac:dyDescent="0.25">
      <c r="A63" s="706"/>
      <c r="B63" s="172">
        <v>1</v>
      </c>
      <c r="C63" s="712"/>
      <c r="D63" s="715"/>
      <c r="E63" s="699"/>
      <c r="F63" s="708"/>
      <c r="G63" s="708"/>
      <c r="H63" s="173"/>
      <c r="I63" s="173"/>
      <c r="J63" s="192" t="str">
        <f xml:space="preserve"> IF(OR(C59="X",C61="X",D61="x",C63="x",D63="x" ),"x","")</f>
        <v/>
      </c>
      <c r="K63" s="20" t="s">
        <v>120</v>
      </c>
    </row>
    <row r="64" spans="1:11" ht="20.25" customHeight="1" thickBot="1" x14ac:dyDescent="0.25">
      <c r="A64" s="706"/>
      <c r="B64" s="172" t="s">
        <v>121</v>
      </c>
      <c r="C64" s="714"/>
      <c r="D64" s="716"/>
      <c r="E64" s="717"/>
      <c r="F64" s="718"/>
      <c r="G64" s="718"/>
      <c r="H64" s="178"/>
      <c r="I64" s="173"/>
      <c r="J64" s="173"/>
      <c r="K64" s="172"/>
    </row>
    <row r="65" spans="1:11" ht="15" x14ac:dyDescent="0.2">
      <c r="A65" s="174"/>
      <c r="B65" s="173"/>
      <c r="C65" s="173">
        <v>1</v>
      </c>
      <c r="D65" s="173">
        <v>2</v>
      </c>
      <c r="E65" s="173">
        <v>3</v>
      </c>
      <c r="F65" s="173">
        <v>4</v>
      </c>
      <c r="G65" s="173">
        <v>5</v>
      </c>
      <c r="H65" s="173"/>
      <c r="I65" s="173"/>
      <c r="J65" s="173"/>
      <c r="K65" s="172"/>
    </row>
    <row r="66" spans="1:11" ht="15" x14ac:dyDescent="0.2">
      <c r="A66" s="174"/>
      <c r="B66" s="173"/>
      <c r="C66" s="173" t="s">
        <v>122</v>
      </c>
      <c r="D66" s="173" t="s">
        <v>123</v>
      </c>
      <c r="E66" s="173" t="s">
        <v>124</v>
      </c>
      <c r="F66" s="173" t="s">
        <v>125</v>
      </c>
      <c r="G66" s="173" t="s">
        <v>126</v>
      </c>
      <c r="H66" s="173"/>
      <c r="I66" s="173"/>
      <c r="J66" s="173"/>
      <c r="K66" s="172"/>
    </row>
    <row r="67" spans="1:11" ht="15" customHeight="1" x14ac:dyDescent="0.2">
      <c r="A67" s="174"/>
      <c r="B67" s="173"/>
      <c r="C67" s="703" t="s">
        <v>127</v>
      </c>
      <c r="D67" s="703"/>
      <c r="E67" s="703"/>
      <c r="F67" s="703"/>
      <c r="G67" s="703"/>
      <c r="H67" s="173"/>
      <c r="I67" s="173"/>
      <c r="J67" s="173"/>
      <c r="K67" s="172"/>
    </row>
    <row r="68" spans="1:11" ht="15" customHeight="1" x14ac:dyDescent="0.2">
      <c r="A68" s="174"/>
      <c r="B68" s="173"/>
      <c r="C68" s="703"/>
      <c r="D68" s="703"/>
      <c r="E68" s="703"/>
      <c r="F68" s="703"/>
      <c r="G68" s="703"/>
      <c r="H68" s="173"/>
      <c r="I68" s="173"/>
      <c r="J68" s="173"/>
      <c r="K68" s="172"/>
    </row>
    <row r="69" spans="1:11" ht="45.75" customHeight="1" thickBot="1" x14ac:dyDescent="0.25">
      <c r="A69" s="184"/>
      <c r="B69" s="185"/>
      <c r="C69" s="185"/>
      <c r="D69" s="185"/>
      <c r="E69" s="185"/>
      <c r="F69" s="185"/>
      <c r="G69" s="185"/>
      <c r="H69" s="185"/>
      <c r="I69" s="185"/>
      <c r="J69" s="185"/>
      <c r="K69" s="186"/>
    </row>
    <row r="70" spans="1:11" ht="15" thickBot="1" x14ac:dyDescent="0.25"/>
    <row r="71" spans="1:11" ht="30.75" customHeight="1" thickBot="1" x14ac:dyDescent="0.25">
      <c r="A71" s="100" t="s">
        <v>111</v>
      </c>
      <c r="B71" s="734" t="str">
        <f>DESCRIPCION!A19</f>
        <v>d</v>
      </c>
      <c r="C71" s="667"/>
      <c r="D71" s="667"/>
      <c r="E71" s="667"/>
      <c r="F71" s="667"/>
      <c r="G71" s="667"/>
      <c r="H71" s="667"/>
      <c r="I71" s="668"/>
      <c r="J71" s="147" t="s">
        <v>345</v>
      </c>
      <c r="K71" s="145" t="str">
        <f>IF(J77="x","EXTREMA",IF(J79="x","ALTA",IF(J81="x","MODERADA",IF(J83="x","BAJA",""))))</f>
        <v/>
      </c>
    </row>
    <row r="72" spans="1:11" ht="16.5" thickBot="1" x14ac:dyDescent="0.25">
      <c r="A72" s="675" t="s">
        <v>113</v>
      </c>
      <c r="B72" s="676"/>
      <c r="C72" s="676"/>
      <c r="D72" s="677" t="str">
        <f>PROBABILIDAD!T14</f>
        <v xml:space="preserve"> </v>
      </c>
      <c r="E72" s="678"/>
      <c r="F72" s="675" t="s">
        <v>346</v>
      </c>
      <c r="G72" s="676"/>
      <c r="H72" s="676"/>
      <c r="I72" s="679"/>
      <c r="J72" s="680"/>
      <c r="K72" s="681"/>
    </row>
    <row r="73" spans="1:11" ht="21.75" customHeight="1" x14ac:dyDescent="0.2">
      <c r="A73" s="179"/>
      <c r="B73" s="158"/>
      <c r="C73" s="158"/>
      <c r="D73" s="158"/>
      <c r="E73" s="158"/>
      <c r="F73" s="158"/>
      <c r="G73" s="158"/>
      <c r="H73" s="158"/>
      <c r="I73" s="158"/>
      <c r="J73" s="175"/>
      <c r="K73" s="176"/>
    </row>
    <row r="74" spans="1:11" ht="18.75" customHeight="1" x14ac:dyDescent="0.2">
      <c r="A74" s="179"/>
      <c r="B74" s="158"/>
      <c r="C74" s="180"/>
      <c r="D74" s="158"/>
      <c r="E74" s="158"/>
      <c r="F74" s="158"/>
      <c r="G74" s="158"/>
      <c r="H74" s="158"/>
      <c r="I74" s="158"/>
      <c r="J74" s="175"/>
      <c r="K74" s="176"/>
    </row>
    <row r="75" spans="1:11" ht="42.75" customHeight="1" x14ac:dyDescent="0.2">
      <c r="A75" s="661" t="s">
        <v>113</v>
      </c>
      <c r="B75" s="158">
        <v>5</v>
      </c>
      <c r="C75" s="662"/>
      <c r="D75" s="641"/>
      <c r="E75" s="642"/>
      <c r="F75" s="642"/>
      <c r="G75" s="642"/>
      <c r="H75" s="158"/>
      <c r="I75" s="158"/>
      <c r="J75" s="656" t="s">
        <v>112</v>
      </c>
      <c r="K75" s="657"/>
    </row>
    <row r="76" spans="1:11" ht="15" x14ac:dyDescent="0.2">
      <c r="A76" s="661"/>
      <c r="B76" s="158" t="s">
        <v>115</v>
      </c>
      <c r="C76" s="663"/>
      <c r="D76" s="641"/>
      <c r="E76" s="642"/>
      <c r="F76" s="642"/>
      <c r="G76" s="642"/>
      <c r="H76" s="158"/>
      <c r="I76" s="158"/>
      <c r="J76" s="160"/>
      <c r="K76" s="161"/>
    </row>
    <row r="77" spans="1:11" ht="29.25" customHeight="1" x14ac:dyDescent="0.2">
      <c r="A77" s="661"/>
      <c r="B77" s="158">
        <v>4</v>
      </c>
      <c r="C77" s="664"/>
      <c r="D77" s="641"/>
      <c r="E77" s="641"/>
      <c r="F77" s="654"/>
      <c r="G77" s="642"/>
      <c r="H77" s="158"/>
      <c r="I77" s="158"/>
      <c r="J77" s="166" t="str">
        <f xml:space="preserve"> IF(OR(E75="X",F75="X",G75="x",F77="x",G77="X",F79="X",G79="X",G81="X" ),"x","")</f>
        <v/>
      </c>
      <c r="K77" s="161" t="s">
        <v>114</v>
      </c>
    </row>
    <row r="78" spans="1:11" ht="27.75" x14ac:dyDescent="0.2">
      <c r="A78" s="661"/>
      <c r="B78" s="158" t="s">
        <v>117</v>
      </c>
      <c r="C78" s="665"/>
      <c r="D78" s="641"/>
      <c r="E78" s="641"/>
      <c r="F78" s="654"/>
      <c r="G78" s="642"/>
      <c r="H78" s="158"/>
      <c r="I78" s="158"/>
      <c r="J78" s="167"/>
      <c r="K78" s="161"/>
    </row>
    <row r="79" spans="1:11" ht="29.25" customHeight="1" x14ac:dyDescent="0.2">
      <c r="A79" s="661"/>
      <c r="B79" s="158">
        <v>3</v>
      </c>
      <c r="C79" s="644"/>
      <c r="D79" s="639"/>
      <c r="E79" s="640"/>
      <c r="F79" s="654"/>
      <c r="G79" s="642"/>
      <c r="H79" s="158"/>
      <c r="I79" s="158"/>
      <c r="J79" s="168" t="str">
        <f xml:space="preserve"> IF(OR(C75="X",D75="X",D77="x",E77="x",E79="X",F81="X",F83="X",G83="X" ),"x","")</f>
        <v/>
      </c>
      <c r="K79" s="161" t="s">
        <v>116</v>
      </c>
    </row>
    <row r="80" spans="1:11" ht="27.75" x14ac:dyDescent="0.2">
      <c r="A80" s="661"/>
      <c r="B80" s="158" t="s">
        <v>119</v>
      </c>
      <c r="C80" s="655"/>
      <c r="D80" s="639"/>
      <c r="E80" s="641"/>
      <c r="F80" s="654"/>
      <c r="G80" s="642"/>
      <c r="H80" s="158"/>
      <c r="I80" s="158"/>
      <c r="J80" s="169"/>
      <c r="K80" s="161"/>
    </row>
    <row r="81" spans="1:11" ht="29.25" customHeight="1" x14ac:dyDescent="0.2">
      <c r="A81" s="661"/>
      <c r="B81" s="158">
        <v>2</v>
      </c>
      <c r="C81" s="644"/>
      <c r="D81" s="637"/>
      <c r="E81" s="638"/>
      <c r="F81" s="640"/>
      <c r="G81" s="642"/>
      <c r="H81" s="158"/>
      <c r="I81" s="158"/>
      <c r="J81" s="170" t="str">
        <f xml:space="preserve"> IF(OR(C77="X",D79="X",E81="x",E83="x" ),"x","")</f>
        <v/>
      </c>
      <c r="K81" s="161" t="s">
        <v>118</v>
      </c>
    </row>
    <row r="82" spans="1:11" ht="27.75" x14ac:dyDescent="0.2">
      <c r="A82" s="661"/>
      <c r="B82" s="158" t="s">
        <v>241</v>
      </c>
      <c r="C82" s="655"/>
      <c r="D82" s="637"/>
      <c r="E82" s="639"/>
      <c r="F82" s="641"/>
      <c r="G82" s="642"/>
      <c r="H82" s="158"/>
      <c r="I82" s="158"/>
      <c r="J82" s="169"/>
      <c r="K82" s="161"/>
    </row>
    <row r="83" spans="1:11" ht="28.5" customHeight="1" x14ac:dyDescent="0.2">
      <c r="A83" s="661"/>
      <c r="B83" s="158">
        <v>1</v>
      </c>
      <c r="C83" s="644"/>
      <c r="D83" s="646"/>
      <c r="E83" s="648"/>
      <c r="F83" s="650"/>
      <c r="G83" s="652"/>
      <c r="H83" s="158"/>
      <c r="I83" s="158"/>
      <c r="J83" s="171" t="str">
        <f xml:space="preserve"> IF(OR(C79="X",C81="X",D81="x",D83="x",C83="x" ),"x","")</f>
        <v/>
      </c>
      <c r="K83" s="161" t="s">
        <v>120</v>
      </c>
    </row>
    <row r="84" spans="1:11" ht="19.5" customHeight="1" x14ac:dyDescent="0.2">
      <c r="A84" s="661"/>
      <c r="B84" s="158" t="s">
        <v>121</v>
      </c>
      <c r="C84" s="645"/>
      <c r="D84" s="647"/>
      <c r="E84" s="649"/>
      <c r="F84" s="651"/>
      <c r="G84" s="653"/>
      <c r="H84" s="158"/>
      <c r="I84" s="158"/>
      <c r="J84" s="158"/>
      <c r="K84" s="159"/>
    </row>
    <row r="85" spans="1:11" x14ac:dyDescent="0.2">
      <c r="A85" s="179"/>
      <c r="B85" s="158"/>
      <c r="C85" s="158">
        <v>1</v>
      </c>
      <c r="D85" s="158">
        <v>2</v>
      </c>
      <c r="E85" s="158">
        <v>3</v>
      </c>
      <c r="F85" s="158">
        <v>4</v>
      </c>
      <c r="G85" s="158">
        <v>5</v>
      </c>
      <c r="H85" s="158"/>
      <c r="I85" s="158"/>
      <c r="J85" s="158"/>
      <c r="K85" s="159"/>
    </row>
    <row r="86" spans="1:11" x14ac:dyDescent="0.2">
      <c r="A86" s="179"/>
      <c r="B86" s="158"/>
      <c r="C86" s="158" t="s">
        <v>122</v>
      </c>
      <c r="D86" s="158" t="s">
        <v>123</v>
      </c>
      <c r="E86" s="158" t="s">
        <v>124</v>
      </c>
      <c r="F86" s="158" t="s">
        <v>125</v>
      </c>
      <c r="G86" s="158" t="s">
        <v>126</v>
      </c>
      <c r="H86" s="158"/>
      <c r="I86" s="158"/>
      <c r="J86" s="158"/>
      <c r="K86" s="159"/>
    </row>
    <row r="87" spans="1:11" x14ac:dyDescent="0.2">
      <c r="A87" s="179"/>
      <c r="B87" s="158"/>
      <c r="C87" s="643" t="s">
        <v>127</v>
      </c>
      <c r="D87" s="643"/>
      <c r="E87" s="643"/>
      <c r="F87" s="643"/>
      <c r="G87" s="643"/>
      <c r="H87" s="158"/>
      <c r="I87" s="158"/>
      <c r="J87" s="158"/>
      <c r="K87" s="159"/>
    </row>
    <row r="88" spans="1:11" x14ac:dyDescent="0.2">
      <c r="A88" s="179"/>
      <c r="B88" s="158"/>
      <c r="C88" s="643"/>
      <c r="D88" s="643"/>
      <c r="E88" s="643"/>
      <c r="F88" s="643"/>
      <c r="G88" s="643"/>
      <c r="H88" s="158"/>
      <c r="I88" s="158"/>
      <c r="J88" s="158"/>
      <c r="K88" s="159"/>
    </row>
    <row r="89" spans="1:11" ht="15" thickBot="1" x14ac:dyDescent="0.25">
      <c r="A89" s="81"/>
      <c r="B89" s="82"/>
      <c r="C89" s="82"/>
      <c r="D89" s="82"/>
      <c r="E89" s="82"/>
      <c r="F89" s="82"/>
      <c r="G89" s="82"/>
      <c r="H89" s="82"/>
      <c r="I89" s="82"/>
      <c r="J89" s="82"/>
      <c r="K89" s="83"/>
    </row>
    <row r="90" spans="1:11" ht="15" thickBot="1" x14ac:dyDescent="0.25"/>
    <row r="91" spans="1:11" ht="33.75" customHeight="1" thickBot="1" x14ac:dyDescent="0.25">
      <c r="A91" s="146" t="s">
        <v>111</v>
      </c>
      <c r="B91" s="666" t="str">
        <f>DESCRIPCION!A22</f>
        <v>e</v>
      </c>
      <c r="C91" s="667"/>
      <c r="D91" s="667"/>
      <c r="E91" s="667"/>
      <c r="F91" s="667"/>
      <c r="G91" s="667"/>
      <c r="H91" s="667"/>
      <c r="I91" s="668"/>
      <c r="J91" s="147" t="s">
        <v>345</v>
      </c>
      <c r="K91" s="145" t="str">
        <f>IF(J97="x","EXTREMA",IF(J99="x","ALTA",IF(J101="x","MODERADA",IF(J103="x","BAJA",""))))</f>
        <v/>
      </c>
    </row>
    <row r="92" spans="1:11" ht="16.5" thickBot="1" x14ac:dyDescent="0.25">
      <c r="A92" s="675" t="s">
        <v>113</v>
      </c>
      <c r="B92" s="676"/>
      <c r="C92" s="676"/>
      <c r="D92" s="677" t="str">
        <f>PROBABILIDAD!T15</f>
        <v xml:space="preserve"> </v>
      </c>
      <c r="E92" s="678"/>
      <c r="F92" s="675" t="s">
        <v>346</v>
      </c>
      <c r="G92" s="676"/>
      <c r="H92" s="676"/>
      <c r="I92" s="679"/>
      <c r="J92" s="680"/>
      <c r="K92" s="681"/>
    </row>
    <row r="93" spans="1:11" x14ac:dyDescent="0.2">
      <c r="A93" s="80"/>
      <c r="B93" s="84"/>
      <c r="C93" s="84"/>
      <c r="D93" s="84"/>
      <c r="E93" s="84"/>
      <c r="F93" s="84"/>
      <c r="G93" s="84"/>
      <c r="H93" s="84"/>
      <c r="I93" s="84"/>
      <c r="K93" s="73"/>
    </row>
    <row r="94" spans="1:11" x14ac:dyDescent="0.2">
      <c r="A94" s="179"/>
      <c r="B94" s="158"/>
      <c r="C94" s="180"/>
      <c r="D94" s="158"/>
      <c r="E94" s="158"/>
      <c r="F94" s="158"/>
      <c r="G94" s="158"/>
      <c r="H94" s="158"/>
      <c r="I94" s="158"/>
      <c r="J94" s="175"/>
      <c r="K94" s="176"/>
    </row>
    <row r="95" spans="1:11" ht="56.25" customHeight="1" x14ac:dyDescent="0.2">
      <c r="A95" s="661" t="s">
        <v>113</v>
      </c>
      <c r="B95" s="158">
        <v>5</v>
      </c>
      <c r="C95" s="662"/>
      <c r="D95" s="641"/>
      <c r="E95" s="642"/>
      <c r="F95" s="642"/>
      <c r="G95" s="642"/>
      <c r="H95" s="158"/>
      <c r="I95" s="158"/>
      <c r="J95" s="656" t="s">
        <v>112</v>
      </c>
      <c r="K95" s="657"/>
    </row>
    <row r="96" spans="1:11" ht="5.25" customHeight="1" x14ac:dyDescent="0.2">
      <c r="A96" s="661"/>
      <c r="B96" s="158" t="s">
        <v>115</v>
      </c>
      <c r="C96" s="663"/>
      <c r="D96" s="641"/>
      <c r="E96" s="642"/>
      <c r="F96" s="642"/>
      <c r="G96" s="642"/>
      <c r="H96" s="158"/>
      <c r="I96" s="158"/>
      <c r="J96" s="160"/>
      <c r="K96" s="161"/>
    </row>
    <row r="97" spans="1:11" ht="27.75" customHeight="1" x14ac:dyDescent="0.2">
      <c r="A97" s="661"/>
      <c r="B97" s="158">
        <v>4</v>
      </c>
      <c r="C97" s="664"/>
      <c r="D97" s="641"/>
      <c r="E97" s="641"/>
      <c r="F97" s="654"/>
      <c r="G97" s="642"/>
      <c r="H97" s="158"/>
      <c r="I97" s="158"/>
      <c r="J97" s="166" t="str">
        <f xml:space="preserve"> IF(OR(E95="X",F95="X",G95="x",F97="x",G97="X",F99="X",G99="X",G101="X" ),"x","")</f>
        <v/>
      </c>
      <c r="K97" s="161" t="s">
        <v>114</v>
      </c>
    </row>
    <row r="98" spans="1:11" ht="27.75" x14ac:dyDescent="0.2">
      <c r="A98" s="661"/>
      <c r="B98" s="158" t="s">
        <v>117</v>
      </c>
      <c r="C98" s="665"/>
      <c r="D98" s="641"/>
      <c r="E98" s="641"/>
      <c r="F98" s="654"/>
      <c r="G98" s="642"/>
      <c r="H98" s="158"/>
      <c r="I98" s="158"/>
      <c r="J98" s="167"/>
      <c r="K98" s="161"/>
    </row>
    <row r="99" spans="1:11" ht="27" customHeight="1" x14ac:dyDescent="0.2">
      <c r="A99" s="661"/>
      <c r="B99" s="158">
        <v>3</v>
      </c>
      <c r="C99" s="644"/>
      <c r="D99" s="639"/>
      <c r="E99" s="640"/>
      <c r="F99" s="654"/>
      <c r="G99" s="642"/>
      <c r="H99" s="158"/>
      <c r="I99" s="158"/>
      <c r="J99" s="168" t="str">
        <f xml:space="preserve"> IF(OR(C95="X",D95="X",D97="x",E97="x",E99="X",F101="X",F103="X",G103="X" ),"x","")</f>
        <v/>
      </c>
      <c r="K99" s="161" t="s">
        <v>116</v>
      </c>
    </row>
    <row r="100" spans="1:11" ht="27.75" x14ac:dyDescent="0.2">
      <c r="A100" s="661"/>
      <c r="B100" s="158" t="s">
        <v>119</v>
      </c>
      <c r="C100" s="655"/>
      <c r="D100" s="639"/>
      <c r="E100" s="641"/>
      <c r="F100" s="654"/>
      <c r="G100" s="642"/>
      <c r="H100" s="158"/>
      <c r="I100" s="158"/>
      <c r="J100" s="169"/>
      <c r="K100" s="161"/>
    </row>
    <row r="101" spans="1:11" ht="25.5" customHeight="1" x14ac:dyDescent="0.2">
      <c r="A101" s="661"/>
      <c r="B101" s="158">
        <v>2</v>
      </c>
      <c r="C101" s="644"/>
      <c r="D101" s="637"/>
      <c r="E101" s="638"/>
      <c r="F101" s="640"/>
      <c r="G101" s="642"/>
      <c r="H101" s="158"/>
      <c r="I101" s="158"/>
      <c r="J101" s="170" t="str">
        <f xml:space="preserve"> IF(OR(C97="X",D99="X",E103="x",E101="x" ),"x","")</f>
        <v/>
      </c>
      <c r="K101" s="161" t="s">
        <v>118</v>
      </c>
    </row>
    <row r="102" spans="1:11" ht="27.75" x14ac:dyDescent="0.2">
      <c r="A102" s="661"/>
      <c r="B102" s="158" t="s">
        <v>241</v>
      </c>
      <c r="C102" s="655"/>
      <c r="D102" s="637"/>
      <c r="E102" s="639"/>
      <c r="F102" s="641"/>
      <c r="G102" s="642"/>
      <c r="H102" s="158"/>
      <c r="I102" s="158"/>
      <c r="J102" s="169"/>
      <c r="K102" s="161"/>
    </row>
    <row r="103" spans="1:11" ht="29.25" customHeight="1" x14ac:dyDescent="0.2">
      <c r="A103" s="661"/>
      <c r="B103" s="158">
        <v>1</v>
      </c>
      <c r="C103" s="644"/>
      <c r="D103" s="646"/>
      <c r="E103" s="648"/>
      <c r="F103" s="650"/>
      <c r="G103" s="652"/>
      <c r="H103" s="158"/>
      <c r="I103" s="158"/>
      <c r="J103" s="171" t="str">
        <f xml:space="preserve"> IF(OR(C99="X",C101="X",C103="x",D101="x",D103="x" ),"x","")</f>
        <v/>
      </c>
      <c r="K103" s="161" t="s">
        <v>120</v>
      </c>
    </row>
    <row r="104" spans="1:11" ht="13.5" customHeight="1" x14ac:dyDescent="0.2">
      <c r="A104" s="661"/>
      <c r="B104" s="158" t="s">
        <v>121</v>
      </c>
      <c r="C104" s="645"/>
      <c r="D104" s="647"/>
      <c r="E104" s="649"/>
      <c r="F104" s="651"/>
      <c r="G104" s="653"/>
      <c r="H104" s="158"/>
      <c r="I104" s="158"/>
      <c r="J104" s="158"/>
      <c r="K104" s="159"/>
    </row>
    <row r="105" spans="1:11" x14ac:dyDescent="0.2">
      <c r="A105" s="179"/>
      <c r="B105" s="158"/>
      <c r="C105" s="158">
        <v>1</v>
      </c>
      <c r="D105" s="158">
        <v>2</v>
      </c>
      <c r="E105" s="158">
        <v>3</v>
      </c>
      <c r="F105" s="158">
        <v>4</v>
      </c>
      <c r="G105" s="158">
        <v>5</v>
      </c>
      <c r="H105" s="158"/>
      <c r="I105" s="158"/>
      <c r="J105" s="158"/>
      <c r="K105" s="159"/>
    </row>
    <row r="106" spans="1:11" x14ac:dyDescent="0.2">
      <c r="A106" s="179"/>
      <c r="B106" s="158"/>
      <c r="C106" s="158" t="s">
        <v>122</v>
      </c>
      <c r="D106" s="158" t="s">
        <v>123</v>
      </c>
      <c r="E106" s="158" t="s">
        <v>124</v>
      </c>
      <c r="F106" s="158" t="s">
        <v>125</v>
      </c>
      <c r="G106" s="158" t="s">
        <v>126</v>
      </c>
      <c r="H106" s="158"/>
      <c r="I106" s="158"/>
      <c r="J106" s="158"/>
      <c r="K106" s="159"/>
    </row>
    <row r="107" spans="1:11" x14ac:dyDescent="0.2">
      <c r="A107" s="179"/>
      <c r="B107" s="158"/>
      <c r="C107" s="643" t="s">
        <v>127</v>
      </c>
      <c r="D107" s="643"/>
      <c r="E107" s="643"/>
      <c r="F107" s="643"/>
      <c r="G107" s="643"/>
      <c r="H107" s="158"/>
      <c r="I107" s="158"/>
      <c r="J107" s="158"/>
      <c r="K107" s="159"/>
    </row>
    <row r="108" spans="1:11" x14ac:dyDescent="0.2">
      <c r="A108" s="179"/>
      <c r="B108" s="158"/>
      <c r="C108" s="643"/>
      <c r="D108" s="643"/>
      <c r="E108" s="643"/>
      <c r="F108" s="643"/>
      <c r="G108" s="643"/>
      <c r="H108" s="158"/>
      <c r="I108" s="158"/>
      <c r="J108" s="158"/>
      <c r="K108" s="159"/>
    </row>
    <row r="109" spans="1:11" ht="15" thickBot="1" x14ac:dyDescent="0.25">
      <c r="A109" s="81"/>
      <c r="B109" s="82"/>
      <c r="C109" s="82"/>
      <c r="D109" s="82"/>
      <c r="E109" s="82"/>
      <c r="F109" s="82"/>
      <c r="G109" s="82"/>
      <c r="H109" s="82"/>
      <c r="I109" s="82"/>
      <c r="J109" s="82"/>
      <c r="K109" s="83"/>
    </row>
    <row r="110" spans="1:11" ht="15" thickBot="1" x14ac:dyDescent="0.25"/>
    <row r="111" spans="1:11" ht="33.75" customHeight="1" thickBot="1" x14ac:dyDescent="0.25">
      <c r="A111" s="146" t="s">
        <v>111</v>
      </c>
      <c r="B111" s="666" t="str">
        <f>DESCRIPCION!A25</f>
        <v>f</v>
      </c>
      <c r="C111" s="667"/>
      <c r="D111" s="667"/>
      <c r="E111" s="667"/>
      <c r="F111" s="667"/>
      <c r="G111" s="667"/>
      <c r="H111" s="667"/>
      <c r="I111" s="668"/>
      <c r="J111" s="147" t="s">
        <v>345</v>
      </c>
      <c r="K111" s="145" t="str">
        <f>IF(J117="x","EXTREMA",IF(J119="x","ALTA",IF(J121="x","MODERADA",IF(J123="x","BAJA",""))))</f>
        <v/>
      </c>
    </row>
    <row r="112" spans="1:11" ht="16.5" thickBot="1" x14ac:dyDescent="0.25">
      <c r="A112" s="675" t="s">
        <v>113</v>
      </c>
      <c r="B112" s="676"/>
      <c r="C112" s="676"/>
      <c r="D112" s="677" t="str">
        <f>PROBABILIDAD!T16</f>
        <v xml:space="preserve"> </v>
      </c>
      <c r="E112" s="678"/>
      <c r="F112" s="675" t="s">
        <v>346</v>
      </c>
      <c r="G112" s="676"/>
      <c r="H112" s="676"/>
      <c r="I112" s="679"/>
      <c r="J112" s="680"/>
      <c r="K112" s="681"/>
    </row>
    <row r="113" spans="1:11" x14ac:dyDescent="0.2">
      <c r="A113" s="179"/>
      <c r="B113" s="158"/>
      <c r="C113" s="158"/>
      <c r="D113" s="158"/>
      <c r="E113" s="158"/>
      <c r="F113" s="158"/>
      <c r="G113" s="158"/>
      <c r="H113" s="158"/>
      <c r="I113" s="158"/>
      <c r="K113" s="73"/>
    </row>
    <row r="114" spans="1:11" x14ac:dyDescent="0.2">
      <c r="A114" s="179"/>
      <c r="B114" s="158"/>
      <c r="C114" s="180"/>
      <c r="D114" s="158"/>
      <c r="E114" s="158"/>
      <c r="F114" s="158"/>
      <c r="G114" s="158"/>
      <c r="H114" s="158"/>
      <c r="I114" s="158"/>
      <c r="K114" s="73"/>
    </row>
    <row r="115" spans="1:11" ht="33" x14ac:dyDescent="0.2">
      <c r="A115" s="661" t="s">
        <v>113</v>
      </c>
      <c r="B115" s="158">
        <v>5</v>
      </c>
      <c r="C115" s="682"/>
      <c r="D115" s="673"/>
      <c r="E115" s="674"/>
      <c r="F115" s="674"/>
      <c r="G115" s="674"/>
      <c r="H115" s="193"/>
      <c r="I115" s="158"/>
      <c r="J115" s="656" t="s">
        <v>112</v>
      </c>
      <c r="K115" s="657"/>
    </row>
    <row r="116" spans="1:11" ht="33" x14ac:dyDescent="0.2">
      <c r="A116" s="661"/>
      <c r="B116" s="158" t="s">
        <v>115</v>
      </c>
      <c r="C116" s="683"/>
      <c r="D116" s="673"/>
      <c r="E116" s="674"/>
      <c r="F116" s="674"/>
      <c r="G116" s="674"/>
      <c r="H116" s="193"/>
      <c r="I116" s="158"/>
      <c r="J116" s="160"/>
      <c r="K116" s="161"/>
    </row>
    <row r="117" spans="1:11" ht="33" x14ac:dyDescent="0.2">
      <c r="A117" s="661"/>
      <c r="B117" s="158">
        <v>4</v>
      </c>
      <c r="C117" s="684"/>
      <c r="D117" s="673"/>
      <c r="E117" s="673"/>
      <c r="F117" s="686"/>
      <c r="G117" s="674"/>
      <c r="H117" s="193"/>
      <c r="I117" s="158"/>
      <c r="J117" s="166" t="str">
        <f xml:space="preserve"> IF(OR(E115="X",F115="X",G115="x",F117="x",G117="X",F119="X",G119="X",G121="X" ),"x","")</f>
        <v/>
      </c>
      <c r="K117" s="161" t="s">
        <v>114</v>
      </c>
    </row>
    <row r="118" spans="1:11" ht="33" x14ac:dyDescent="0.2">
      <c r="A118" s="661"/>
      <c r="B118" s="158" t="s">
        <v>117</v>
      </c>
      <c r="C118" s="685"/>
      <c r="D118" s="673"/>
      <c r="E118" s="673"/>
      <c r="F118" s="686"/>
      <c r="G118" s="674"/>
      <c r="H118" s="193"/>
      <c r="I118" s="158"/>
      <c r="J118" s="167"/>
      <c r="K118" s="161"/>
    </row>
    <row r="119" spans="1:11" ht="33" x14ac:dyDescent="0.2">
      <c r="A119" s="661"/>
      <c r="B119" s="158">
        <v>3</v>
      </c>
      <c r="C119" s="687"/>
      <c r="D119" s="671"/>
      <c r="E119" s="672"/>
      <c r="F119" s="686"/>
      <c r="G119" s="674"/>
      <c r="H119" s="193"/>
      <c r="I119" s="158"/>
      <c r="J119" s="168" t="str">
        <f xml:space="preserve"> IF(OR(C115="X",D115="X",D117="x",E117="x",E119="X",F121="X",F123="X",G123="X" ),"x","")</f>
        <v/>
      </c>
      <c r="K119" s="161" t="s">
        <v>116</v>
      </c>
    </row>
    <row r="120" spans="1:11" ht="33" x14ac:dyDescent="0.2">
      <c r="A120" s="661"/>
      <c r="B120" s="158" t="s">
        <v>119</v>
      </c>
      <c r="C120" s="688"/>
      <c r="D120" s="671"/>
      <c r="E120" s="673"/>
      <c r="F120" s="686"/>
      <c r="G120" s="674"/>
      <c r="H120" s="193"/>
      <c r="I120" s="158"/>
      <c r="J120" s="169"/>
      <c r="K120" s="161"/>
    </row>
    <row r="121" spans="1:11" ht="33" x14ac:dyDescent="0.2">
      <c r="A121" s="661"/>
      <c r="B121" s="158">
        <v>2</v>
      </c>
      <c r="C121" s="687"/>
      <c r="D121" s="669"/>
      <c r="E121" s="670"/>
      <c r="F121" s="672"/>
      <c r="G121" s="674"/>
      <c r="H121" s="193"/>
      <c r="I121" s="158"/>
      <c r="J121" s="170" t="str">
        <f xml:space="preserve"> IF(OR(C117="X",D119="X",E121="x",E123="x" ),"x","")</f>
        <v/>
      </c>
      <c r="K121" s="161" t="s">
        <v>118</v>
      </c>
    </row>
    <row r="122" spans="1:11" ht="33" x14ac:dyDescent="0.2">
      <c r="A122" s="661"/>
      <c r="B122" s="158" t="s">
        <v>241</v>
      </c>
      <c r="C122" s="688"/>
      <c r="D122" s="669"/>
      <c r="E122" s="671"/>
      <c r="F122" s="673"/>
      <c r="G122" s="674"/>
      <c r="H122" s="193"/>
      <c r="I122" s="158"/>
      <c r="J122" s="169"/>
      <c r="K122" s="161"/>
    </row>
    <row r="123" spans="1:11" ht="33" x14ac:dyDescent="0.2">
      <c r="A123" s="661"/>
      <c r="B123" s="158">
        <v>1</v>
      </c>
      <c r="C123" s="687"/>
      <c r="D123" s="690"/>
      <c r="E123" s="692"/>
      <c r="F123" s="694"/>
      <c r="G123" s="696"/>
      <c r="H123" s="193"/>
      <c r="I123" s="158"/>
      <c r="J123" s="171" t="str">
        <f xml:space="preserve"> IF(OR(C119="X",C121="X",D121="x",C123="x",D123="x" ),"x","")</f>
        <v/>
      </c>
      <c r="K123" s="161" t="s">
        <v>120</v>
      </c>
    </row>
    <row r="124" spans="1:11" ht="33" x14ac:dyDescent="0.2">
      <c r="A124" s="661"/>
      <c r="B124" s="158" t="s">
        <v>121</v>
      </c>
      <c r="C124" s="689"/>
      <c r="D124" s="691"/>
      <c r="E124" s="693"/>
      <c r="F124" s="695"/>
      <c r="G124" s="697"/>
      <c r="H124" s="193"/>
      <c r="I124" s="158"/>
      <c r="J124" s="158"/>
      <c r="K124" s="159"/>
    </row>
    <row r="125" spans="1:11" x14ac:dyDescent="0.2">
      <c r="A125" s="179"/>
      <c r="B125" s="158"/>
      <c r="C125" s="158">
        <v>1</v>
      </c>
      <c r="D125" s="158">
        <v>2</v>
      </c>
      <c r="E125" s="158">
        <v>3</v>
      </c>
      <c r="F125" s="158">
        <v>4</v>
      </c>
      <c r="G125" s="158">
        <v>5</v>
      </c>
      <c r="H125" s="158"/>
      <c r="I125" s="158"/>
      <c r="J125" s="158"/>
      <c r="K125" s="159"/>
    </row>
    <row r="126" spans="1:11" x14ac:dyDescent="0.2">
      <c r="A126" s="179"/>
      <c r="B126" s="158"/>
      <c r="C126" s="158" t="s">
        <v>122</v>
      </c>
      <c r="D126" s="158" t="s">
        <v>123</v>
      </c>
      <c r="E126" s="158" t="s">
        <v>124</v>
      </c>
      <c r="F126" s="158" t="s">
        <v>125</v>
      </c>
      <c r="G126" s="158" t="s">
        <v>126</v>
      </c>
      <c r="H126" s="158"/>
      <c r="I126" s="158"/>
      <c r="J126" s="158"/>
      <c r="K126" s="159"/>
    </row>
    <row r="127" spans="1:11" x14ac:dyDescent="0.2">
      <c r="A127" s="179"/>
      <c r="B127" s="158"/>
      <c r="C127" s="643" t="s">
        <v>127</v>
      </c>
      <c r="D127" s="643"/>
      <c r="E127" s="643"/>
      <c r="F127" s="643"/>
      <c r="G127" s="643"/>
      <c r="H127" s="158"/>
      <c r="I127" s="158"/>
      <c r="J127" s="158"/>
      <c r="K127" s="159"/>
    </row>
    <row r="128" spans="1:11" x14ac:dyDescent="0.2">
      <c r="A128" s="179"/>
      <c r="B128" s="158"/>
      <c r="C128" s="643"/>
      <c r="D128" s="643"/>
      <c r="E128" s="643"/>
      <c r="F128" s="643"/>
      <c r="G128" s="643"/>
      <c r="H128" s="158"/>
      <c r="I128" s="158"/>
      <c r="J128" s="158"/>
      <c r="K128" s="159"/>
    </row>
    <row r="129" spans="1:11" ht="15" thickBot="1" x14ac:dyDescent="0.25">
      <c r="A129" s="81"/>
      <c r="B129" s="82"/>
      <c r="C129" s="82"/>
      <c r="D129" s="82"/>
      <c r="E129" s="82"/>
      <c r="F129" s="82"/>
      <c r="G129" s="82"/>
      <c r="H129" s="82"/>
      <c r="I129" s="82"/>
      <c r="J129" s="82"/>
      <c r="K129" s="83"/>
    </row>
    <row r="130" spans="1:11" ht="15" thickBot="1" x14ac:dyDescent="0.25"/>
    <row r="131" spans="1:11" ht="38.25" customHeight="1" thickBot="1" x14ac:dyDescent="0.25">
      <c r="A131" s="146" t="s">
        <v>111</v>
      </c>
      <c r="B131" s="666" t="str">
        <f>DESCRIPCION!A28</f>
        <v>g</v>
      </c>
      <c r="C131" s="667"/>
      <c r="D131" s="667"/>
      <c r="E131" s="667"/>
      <c r="F131" s="667"/>
      <c r="G131" s="667"/>
      <c r="H131" s="667"/>
      <c r="I131" s="668"/>
      <c r="J131" s="147" t="s">
        <v>345</v>
      </c>
      <c r="K131" s="145" t="str">
        <f>IF(J137="x","EXTREMA",IF(J139="x","ALTA",IF(J141="x","MODERADA",IF(J143="x","BAJA",""))))</f>
        <v/>
      </c>
    </row>
    <row r="132" spans="1:11" ht="16.5" thickBot="1" x14ac:dyDescent="0.25">
      <c r="A132" s="675" t="s">
        <v>113</v>
      </c>
      <c r="B132" s="676"/>
      <c r="C132" s="676"/>
      <c r="D132" s="677" t="str">
        <f>PROBABILIDAD!T17</f>
        <v xml:space="preserve"> </v>
      </c>
      <c r="E132" s="678"/>
      <c r="F132" s="675" t="s">
        <v>346</v>
      </c>
      <c r="G132" s="676"/>
      <c r="H132" s="676"/>
      <c r="I132" s="679"/>
      <c r="J132" s="680"/>
      <c r="K132" s="681"/>
    </row>
    <row r="133" spans="1:11" x14ac:dyDescent="0.2">
      <c r="A133" s="179"/>
      <c r="B133" s="158"/>
      <c r="C133" s="158"/>
      <c r="D133" s="158"/>
      <c r="E133" s="158"/>
      <c r="F133" s="158"/>
      <c r="G133" s="158"/>
      <c r="H133" s="158"/>
      <c r="I133" s="158"/>
      <c r="J133" s="175"/>
      <c r="K133" s="176"/>
    </row>
    <row r="134" spans="1:11" x14ac:dyDescent="0.2">
      <c r="A134" s="179"/>
      <c r="B134" s="158"/>
      <c r="C134" s="180"/>
      <c r="D134" s="158"/>
      <c r="E134" s="158"/>
      <c r="F134" s="158"/>
      <c r="G134" s="158"/>
      <c r="H134" s="158"/>
      <c r="I134" s="158"/>
      <c r="J134" s="175"/>
      <c r="K134" s="176"/>
    </row>
    <row r="135" spans="1:11" ht="45.75" customHeight="1" x14ac:dyDescent="0.2">
      <c r="A135" s="661" t="s">
        <v>113</v>
      </c>
      <c r="B135" s="158">
        <v>5</v>
      </c>
      <c r="C135" s="662"/>
      <c r="D135" s="641"/>
      <c r="E135" s="642"/>
      <c r="F135" s="642"/>
      <c r="G135" s="642"/>
      <c r="H135" s="158"/>
      <c r="I135" s="158"/>
      <c r="J135" s="656" t="s">
        <v>112</v>
      </c>
      <c r="K135" s="657"/>
    </row>
    <row r="136" spans="1:11" ht="15" x14ac:dyDescent="0.2">
      <c r="A136" s="661"/>
      <c r="B136" s="158" t="s">
        <v>115</v>
      </c>
      <c r="C136" s="663"/>
      <c r="D136" s="641"/>
      <c r="E136" s="642"/>
      <c r="F136" s="642"/>
      <c r="G136" s="642"/>
      <c r="H136" s="158"/>
      <c r="I136" s="158"/>
      <c r="J136" s="160"/>
      <c r="K136" s="161"/>
    </row>
    <row r="137" spans="1:11" ht="27" customHeight="1" x14ac:dyDescent="0.2">
      <c r="A137" s="661"/>
      <c r="B137" s="158">
        <v>4</v>
      </c>
      <c r="C137" s="664"/>
      <c r="D137" s="641"/>
      <c r="E137" s="641"/>
      <c r="F137" s="654"/>
      <c r="G137" s="642"/>
      <c r="H137" s="158"/>
      <c r="I137" s="158"/>
      <c r="J137" s="166" t="str">
        <f xml:space="preserve"> IF(OR(E135="X",F135="X",G135="x",F137="x",G137="X",F139="X",G139="X",G141="X" ),"x","")</f>
        <v/>
      </c>
      <c r="K137" s="161" t="s">
        <v>114</v>
      </c>
    </row>
    <row r="138" spans="1:11" ht="27.75" x14ac:dyDescent="0.2">
      <c r="A138" s="661"/>
      <c r="B138" s="158" t="s">
        <v>117</v>
      </c>
      <c r="C138" s="665"/>
      <c r="D138" s="641"/>
      <c r="E138" s="641"/>
      <c r="F138" s="654"/>
      <c r="G138" s="642"/>
      <c r="H138" s="158"/>
      <c r="I138" s="158"/>
      <c r="J138" s="167"/>
      <c r="K138" s="161"/>
    </row>
    <row r="139" spans="1:11" ht="32.25" customHeight="1" x14ac:dyDescent="0.2">
      <c r="A139" s="661"/>
      <c r="B139" s="158">
        <v>3</v>
      </c>
      <c r="C139" s="644"/>
      <c r="D139" s="639"/>
      <c r="E139" s="640"/>
      <c r="F139" s="654"/>
      <c r="G139" s="642"/>
      <c r="H139" s="158"/>
      <c r="I139" s="158"/>
      <c r="J139" s="168" t="str">
        <f xml:space="preserve"> IF(OR(C135="X",D135="X",D137="x",E137="x",E139="X",F141="X",F143="X",G143="X" ),"x","")</f>
        <v/>
      </c>
      <c r="K139" s="161" t="s">
        <v>116</v>
      </c>
    </row>
    <row r="140" spans="1:11" ht="27.75" x14ac:dyDescent="0.2">
      <c r="A140" s="661"/>
      <c r="B140" s="158" t="s">
        <v>119</v>
      </c>
      <c r="C140" s="655"/>
      <c r="D140" s="639"/>
      <c r="E140" s="641"/>
      <c r="F140" s="654"/>
      <c r="G140" s="642"/>
      <c r="H140" s="158"/>
      <c r="I140" s="158"/>
      <c r="J140" s="169"/>
      <c r="K140" s="161"/>
    </row>
    <row r="141" spans="1:11" ht="27.75" customHeight="1" x14ac:dyDescent="0.2">
      <c r="A141" s="661"/>
      <c r="B141" s="158">
        <v>2</v>
      </c>
      <c r="C141" s="644"/>
      <c r="D141" s="637"/>
      <c r="E141" s="638"/>
      <c r="F141" s="640"/>
      <c r="G141" s="642"/>
      <c r="H141" s="158"/>
      <c r="I141" s="158"/>
      <c r="J141" s="170" t="str">
        <f xml:space="preserve"> IF(OR(C137="X",D139="X",E141="x",E143="x" ),"x","")</f>
        <v/>
      </c>
      <c r="K141" s="161" t="s">
        <v>118</v>
      </c>
    </row>
    <row r="142" spans="1:11" ht="27.75" x14ac:dyDescent="0.2">
      <c r="A142" s="661"/>
      <c r="B142" s="158" t="s">
        <v>241</v>
      </c>
      <c r="C142" s="655"/>
      <c r="D142" s="637"/>
      <c r="E142" s="639"/>
      <c r="F142" s="641"/>
      <c r="G142" s="642"/>
      <c r="H142" s="158"/>
      <c r="I142" s="158"/>
      <c r="J142" s="169"/>
      <c r="K142" s="161"/>
    </row>
    <row r="143" spans="1:11" ht="30" customHeight="1" x14ac:dyDescent="0.2">
      <c r="A143" s="661"/>
      <c r="B143" s="158">
        <v>1</v>
      </c>
      <c r="C143" s="644"/>
      <c r="D143" s="646"/>
      <c r="E143" s="648"/>
      <c r="F143" s="650"/>
      <c r="G143" s="652"/>
      <c r="H143" s="158"/>
      <c r="I143" s="158"/>
      <c r="J143" s="171" t="str">
        <f xml:space="preserve"> IF(OR(C139="X",C141="X",C143="x",D141="x",D143="x" ),"x","")</f>
        <v/>
      </c>
      <c r="K143" s="161" t="s">
        <v>120</v>
      </c>
    </row>
    <row r="144" spans="1:11" x14ac:dyDescent="0.2">
      <c r="A144" s="661"/>
      <c r="B144" s="158" t="s">
        <v>121</v>
      </c>
      <c r="C144" s="645"/>
      <c r="D144" s="647"/>
      <c r="E144" s="649"/>
      <c r="F144" s="651"/>
      <c r="G144" s="653"/>
      <c r="H144" s="158"/>
      <c r="I144" s="158"/>
      <c r="J144" s="158"/>
      <c r="K144" s="159"/>
    </row>
    <row r="145" spans="1:11" x14ac:dyDescent="0.2">
      <c r="A145" s="179"/>
      <c r="B145" s="158"/>
      <c r="C145" s="158">
        <v>1</v>
      </c>
      <c r="D145" s="158">
        <v>2</v>
      </c>
      <c r="E145" s="158">
        <v>3</v>
      </c>
      <c r="F145" s="158">
        <v>4</v>
      </c>
      <c r="G145" s="158">
        <v>5</v>
      </c>
      <c r="H145" s="158"/>
      <c r="I145" s="158"/>
      <c r="J145" s="158"/>
      <c r="K145" s="159"/>
    </row>
    <row r="146" spans="1:11" x14ac:dyDescent="0.2">
      <c r="A146" s="179"/>
      <c r="B146" s="158"/>
      <c r="C146" s="158" t="s">
        <v>122</v>
      </c>
      <c r="D146" s="158" t="s">
        <v>123</v>
      </c>
      <c r="E146" s="158" t="s">
        <v>124</v>
      </c>
      <c r="F146" s="158" t="s">
        <v>125</v>
      </c>
      <c r="G146" s="158" t="s">
        <v>126</v>
      </c>
      <c r="H146" s="158"/>
      <c r="I146" s="158"/>
      <c r="J146" s="158"/>
      <c r="K146" s="159"/>
    </row>
    <row r="147" spans="1:11" x14ac:dyDescent="0.2">
      <c r="A147" s="179"/>
      <c r="B147" s="158"/>
      <c r="C147" s="643" t="s">
        <v>127</v>
      </c>
      <c r="D147" s="643"/>
      <c r="E147" s="643"/>
      <c r="F147" s="643"/>
      <c r="G147" s="643"/>
      <c r="H147" s="158"/>
      <c r="I147" s="158"/>
      <c r="J147" s="158"/>
      <c r="K147" s="159"/>
    </row>
    <row r="148" spans="1:11" x14ac:dyDescent="0.2">
      <c r="A148" s="179"/>
      <c r="B148" s="158"/>
      <c r="C148" s="643"/>
      <c r="D148" s="643"/>
      <c r="E148" s="643"/>
      <c r="F148" s="643"/>
      <c r="G148" s="643"/>
      <c r="H148" s="158"/>
      <c r="I148" s="158"/>
      <c r="J148" s="158"/>
      <c r="K148" s="159"/>
    </row>
    <row r="149" spans="1:11" ht="15" thickBot="1" x14ac:dyDescent="0.25">
      <c r="A149" s="181"/>
      <c r="B149" s="182"/>
      <c r="C149" s="182"/>
      <c r="D149" s="182"/>
      <c r="E149" s="182"/>
      <c r="F149" s="182"/>
      <c r="G149" s="182"/>
      <c r="H149" s="182"/>
      <c r="I149" s="182"/>
      <c r="J149" s="182"/>
      <c r="K149" s="183"/>
    </row>
    <row r="150" spans="1:11" ht="15" thickBot="1" x14ac:dyDescent="0.25"/>
    <row r="151" spans="1:11" ht="31.5" customHeight="1" thickBot="1" x14ac:dyDescent="0.25">
      <c r="A151" s="146" t="s">
        <v>111</v>
      </c>
      <c r="B151" s="666" t="str">
        <f>DESCRIPCION!A31</f>
        <v>h</v>
      </c>
      <c r="C151" s="667"/>
      <c r="D151" s="667"/>
      <c r="E151" s="667"/>
      <c r="F151" s="667"/>
      <c r="G151" s="667"/>
      <c r="H151" s="667"/>
      <c r="I151" s="668"/>
      <c r="J151" s="147" t="s">
        <v>345</v>
      </c>
      <c r="K151" s="145" t="str">
        <f>IF(J157="x","EXTREMA",IF(J159="x","ALTA",IF(J161="x","MODERADA",IF(J163="x","BAJA",""))))</f>
        <v/>
      </c>
    </row>
    <row r="152" spans="1:11" ht="16.5" thickBot="1" x14ac:dyDescent="0.25">
      <c r="A152" s="675" t="s">
        <v>113</v>
      </c>
      <c r="B152" s="676"/>
      <c r="C152" s="676"/>
      <c r="D152" s="677" t="str">
        <f>PROBABILIDAD!T18</f>
        <v xml:space="preserve"> </v>
      </c>
      <c r="E152" s="678"/>
      <c r="F152" s="675" t="s">
        <v>346</v>
      </c>
      <c r="G152" s="676"/>
      <c r="H152" s="676"/>
      <c r="I152" s="679"/>
      <c r="J152" s="680"/>
      <c r="K152" s="681"/>
    </row>
    <row r="153" spans="1:11" x14ac:dyDescent="0.2">
      <c r="A153" s="179"/>
      <c r="B153" s="158"/>
      <c r="C153" s="158"/>
      <c r="D153" s="158"/>
      <c r="E153" s="158"/>
      <c r="F153" s="158"/>
      <c r="G153" s="158"/>
      <c r="H153" s="158"/>
      <c r="I153" s="158"/>
      <c r="J153" s="175"/>
      <c r="K153" s="176"/>
    </row>
    <row r="154" spans="1:11" x14ac:dyDescent="0.2">
      <c r="A154" s="179"/>
      <c r="B154" s="158"/>
      <c r="C154" s="180"/>
      <c r="D154" s="158"/>
      <c r="E154" s="158"/>
      <c r="F154" s="158"/>
      <c r="G154" s="158"/>
      <c r="H154" s="158"/>
      <c r="I154" s="158"/>
      <c r="J154" s="175"/>
      <c r="K154" s="176"/>
    </row>
    <row r="155" spans="1:11" ht="36" customHeight="1" x14ac:dyDescent="0.2">
      <c r="A155" s="661" t="s">
        <v>113</v>
      </c>
      <c r="B155" s="158">
        <v>5</v>
      </c>
      <c r="C155" s="662"/>
      <c r="D155" s="641"/>
      <c r="E155" s="642"/>
      <c r="F155" s="642"/>
      <c r="G155" s="642"/>
      <c r="H155" s="158"/>
      <c r="I155" s="158"/>
      <c r="J155" s="656" t="s">
        <v>112</v>
      </c>
      <c r="K155" s="657"/>
    </row>
    <row r="156" spans="1:11" ht="15" x14ac:dyDescent="0.2">
      <c r="A156" s="661"/>
      <c r="B156" s="158" t="s">
        <v>115</v>
      </c>
      <c r="C156" s="663"/>
      <c r="D156" s="641"/>
      <c r="E156" s="642"/>
      <c r="F156" s="642"/>
      <c r="G156" s="642"/>
      <c r="H156" s="158"/>
      <c r="I156" s="158"/>
      <c r="J156" s="160"/>
      <c r="K156" s="161"/>
    </row>
    <row r="157" spans="1:11" ht="27" customHeight="1" x14ac:dyDescent="0.2">
      <c r="A157" s="661"/>
      <c r="B157" s="158">
        <v>4</v>
      </c>
      <c r="C157" s="664"/>
      <c r="D157" s="641"/>
      <c r="E157" s="641"/>
      <c r="F157" s="654"/>
      <c r="G157" s="642"/>
      <c r="H157" s="158"/>
      <c r="I157" s="158"/>
      <c r="J157" s="166" t="str">
        <f xml:space="preserve"> IF(OR(E155="X",F155="X",G155="x",F157="x",G157="X",F159="X",G159="X",G161="X" ),"x","")</f>
        <v/>
      </c>
      <c r="K157" s="161" t="s">
        <v>114</v>
      </c>
    </row>
    <row r="158" spans="1:11" ht="27.75" x14ac:dyDescent="0.2">
      <c r="A158" s="661"/>
      <c r="B158" s="158" t="s">
        <v>117</v>
      </c>
      <c r="C158" s="665"/>
      <c r="D158" s="641"/>
      <c r="E158" s="641"/>
      <c r="F158" s="654"/>
      <c r="G158" s="642"/>
      <c r="H158" s="158"/>
      <c r="I158" s="158"/>
      <c r="J158" s="167"/>
      <c r="K158" s="161"/>
    </row>
    <row r="159" spans="1:11" ht="27.75" customHeight="1" x14ac:dyDescent="0.2">
      <c r="A159" s="661"/>
      <c r="B159" s="158">
        <v>3</v>
      </c>
      <c r="C159" s="644"/>
      <c r="D159" s="639"/>
      <c r="E159" s="640"/>
      <c r="F159" s="654"/>
      <c r="G159" s="642"/>
      <c r="H159" s="158"/>
      <c r="I159" s="158"/>
      <c r="J159" s="168" t="str">
        <f xml:space="preserve"> IF(OR(C155="X",D155="X",D157="x",E157="x",E159="X",F161="X",F163="X",G163="X" ),"x","")</f>
        <v/>
      </c>
      <c r="K159" s="161" t="s">
        <v>116</v>
      </c>
    </row>
    <row r="160" spans="1:11" ht="27.75" x14ac:dyDescent="0.2">
      <c r="A160" s="661"/>
      <c r="B160" s="158" t="s">
        <v>119</v>
      </c>
      <c r="C160" s="655"/>
      <c r="D160" s="639"/>
      <c r="E160" s="641"/>
      <c r="F160" s="654"/>
      <c r="G160" s="642"/>
      <c r="H160" s="158"/>
      <c r="I160" s="158"/>
      <c r="J160" s="169"/>
      <c r="K160" s="161"/>
    </row>
    <row r="161" spans="1:11" ht="27.75" customHeight="1" x14ac:dyDescent="0.2">
      <c r="A161" s="661"/>
      <c r="B161" s="158">
        <v>2</v>
      </c>
      <c r="C161" s="644"/>
      <c r="D161" s="637"/>
      <c r="E161" s="638"/>
      <c r="F161" s="640"/>
      <c r="G161" s="642"/>
      <c r="H161" s="158"/>
      <c r="I161" s="158"/>
      <c r="J161" s="170" t="str">
        <f xml:space="preserve"> IF(OR(C157="X",D159="X",E161="x",E163="x" ),"x","")</f>
        <v/>
      </c>
      <c r="K161" s="161" t="s">
        <v>118</v>
      </c>
    </row>
    <row r="162" spans="1:11" ht="27.75" x14ac:dyDescent="0.2">
      <c r="A162" s="661"/>
      <c r="B162" s="158" t="s">
        <v>241</v>
      </c>
      <c r="C162" s="655"/>
      <c r="D162" s="637"/>
      <c r="E162" s="639"/>
      <c r="F162" s="641"/>
      <c r="G162" s="642"/>
      <c r="H162" s="158"/>
      <c r="I162" s="158"/>
      <c r="J162" s="169"/>
      <c r="K162" s="161"/>
    </row>
    <row r="163" spans="1:11" ht="27.75" x14ac:dyDescent="0.2">
      <c r="A163" s="661"/>
      <c r="B163" s="158">
        <v>1</v>
      </c>
      <c r="C163" s="644"/>
      <c r="D163" s="646"/>
      <c r="E163" s="648"/>
      <c r="F163" s="650"/>
      <c r="G163" s="652"/>
      <c r="H163" s="158"/>
      <c r="I163" s="158"/>
      <c r="J163" s="171" t="str">
        <f xml:space="preserve"> IF(OR(C159="X",C161="X",C163="x",D161="x",D163="x" ),"x","")</f>
        <v/>
      </c>
      <c r="K163" s="161" t="s">
        <v>120</v>
      </c>
    </row>
    <row r="164" spans="1:11" ht="26.25" customHeight="1" x14ac:dyDescent="0.2">
      <c r="A164" s="661"/>
      <c r="B164" s="158" t="s">
        <v>121</v>
      </c>
      <c r="C164" s="645"/>
      <c r="D164" s="647"/>
      <c r="E164" s="649"/>
      <c r="F164" s="651"/>
      <c r="G164" s="653"/>
      <c r="H164" s="158"/>
      <c r="I164" s="158"/>
      <c r="J164" s="158"/>
      <c r="K164" s="159"/>
    </row>
    <row r="165" spans="1:11" x14ac:dyDescent="0.2">
      <c r="A165" s="179"/>
      <c r="B165" s="158"/>
      <c r="C165" s="158">
        <v>1</v>
      </c>
      <c r="D165" s="158">
        <v>2</v>
      </c>
      <c r="E165" s="158">
        <v>3</v>
      </c>
      <c r="F165" s="158">
        <v>4</v>
      </c>
      <c r="G165" s="158">
        <v>5</v>
      </c>
      <c r="H165" s="158"/>
      <c r="I165" s="158"/>
      <c r="J165" s="158"/>
      <c r="K165" s="159"/>
    </row>
    <row r="166" spans="1:11" x14ac:dyDescent="0.2">
      <c r="A166" s="179"/>
      <c r="B166" s="158"/>
      <c r="C166" s="158" t="s">
        <v>122</v>
      </c>
      <c r="D166" s="158" t="s">
        <v>123</v>
      </c>
      <c r="E166" s="158" t="s">
        <v>124</v>
      </c>
      <c r="F166" s="158" t="s">
        <v>125</v>
      </c>
      <c r="G166" s="158" t="s">
        <v>126</v>
      </c>
      <c r="H166" s="158"/>
      <c r="I166" s="158"/>
      <c r="J166" s="158"/>
      <c r="K166" s="159"/>
    </row>
    <row r="167" spans="1:11" x14ac:dyDescent="0.2">
      <c r="A167" s="179"/>
      <c r="B167" s="158"/>
      <c r="C167" s="643" t="s">
        <v>127</v>
      </c>
      <c r="D167" s="643"/>
      <c r="E167" s="643"/>
      <c r="F167" s="643"/>
      <c r="G167" s="643"/>
      <c r="H167" s="158"/>
      <c r="I167" s="158"/>
      <c r="J167" s="158"/>
      <c r="K167" s="159"/>
    </row>
    <row r="168" spans="1:11" x14ac:dyDescent="0.2">
      <c r="A168" s="179"/>
      <c r="B168" s="158"/>
      <c r="C168" s="643"/>
      <c r="D168" s="643"/>
      <c r="E168" s="643"/>
      <c r="F168" s="643"/>
      <c r="G168" s="643"/>
      <c r="H168" s="158"/>
      <c r="I168" s="158"/>
      <c r="J168" s="158"/>
      <c r="K168" s="159"/>
    </row>
    <row r="169" spans="1:11" ht="15" thickBot="1" x14ac:dyDescent="0.25">
      <c r="A169" s="181"/>
      <c r="B169" s="182"/>
      <c r="C169" s="182"/>
      <c r="D169" s="182"/>
      <c r="E169" s="182"/>
      <c r="F169" s="182"/>
      <c r="G169" s="182"/>
      <c r="H169" s="182"/>
      <c r="I169" s="182"/>
      <c r="J169" s="182"/>
      <c r="K169" s="183"/>
    </row>
    <row r="171" spans="1:11" ht="15" thickBot="1" x14ac:dyDescent="0.25"/>
    <row r="172" spans="1:11" ht="33.75" customHeight="1" thickBot="1" x14ac:dyDescent="0.25">
      <c r="A172" s="146" t="s">
        <v>111</v>
      </c>
      <c r="B172" s="658" t="str">
        <f>DESCRIPCION!A34</f>
        <v>i</v>
      </c>
      <c r="C172" s="659"/>
      <c r="D172" s="659"/>
      <c r="E172" s="659"/>
      <c r="F172" s="659"/>
      <c r="G172" s="659"/>
      <c r="H172" s="659"/>
      <c r="I172" s="660"/>
      <c r="J172" s="147" t="s">
        <v>345</v>
      </c>
      <c r="K172" s="145" t="str">
        <f>IF(J178="x","EXTREMA",IF(J180="x","ALTA",IF(J182="x","MODERADA",IF(J184="x","BAJA",""))))</f>
        <v/>
      </c>
    </row>
    <row r="173" spans="1:11" ht="16.5" thickBot="1" x14ac:dyDescent="0.25">
      <c r="A173" s="675" t="s">
        <v>113</v>
      </c>
      <c r="B173" s="676"/>
      <c r="C173" s="676"/>
      <c r="D173" s="677" t="str">
        <f>PROBABILIDAD!T19</f>
        <v xml:space="preserve"> </v>
      </c>
      <c r="E173" s="678"/>
      <c r="F173" s="675" t="s">
        <v>346</v>
      </c>
      <c r="G173" s="676"/>
      <c r="H173" s="676"/>
      <c r="I173" s="679"/>
      <c r="J173" s="680"/>
      <c r="K173" s="681"/>
    </row>
    <row r="174" spans="1:11" x14ac:dyDescent="0.2">
      <c r="A174" s="179"/>
      <c r="B174" s="158"/>
      <c r="C174" s="158"/>
      <c r="D174" s="158"/>
      <c r="E174" s="158"/>
      <c r="F174" s="158"/>
      <c r="G174" s="158"/>
      <c r="H174" s="158"/>
      <c r="I174" s="158"/>
      <c r="J174" s="175"/>
      <c r="K174" s="176"/>
    </row>
    <row r="175" spans="1:11" x14ac:dyDescent="0.2">
      <c r="A175" s="179"/>
      <c r="B175" s="158"/>
      <c r="C175" s="180"/>
      <c r="D175" s="158"/>
      <c r="E175" s="158"/>
      <c r="F175" s="158"/>
      <c r="G175" s="158"/>
      <c r="H175" s="158"/>
      <c r="I175" s="158"/>
      <c r="J175" s="175"/>
      <c r="K175" s="176"/>
    </row>
    <row r="176" spans="1:11" ht="31.5" customHeight="1" x14ac:dyDescent="0.2">
      <c r="A176" s="661" t="s">
        <v>113</v>
      </c>
      <c r="B176" s="158">
        <v>5</v>
      </c>
      <c r="C176" s="662"/>
      <c r="D176" s="641"/>
      <c r="E176" s="642"/>
      <c r="F176" s="642"/>
      <c r="G176" s="642"/>
      <c r="H176" s="158"/>
      <c r="I176" s="158"/>
      <c r="J176" s="656" t="s">
        <v>112</v>
      </c>
      <c r="K176" s="657"/>
    </row>
    <row r="177" spans="1:11" ht="15" x14ac:dyDescent="0.2">
      <c r="A177" s="661"/>
      <c r="B177" s="158" t="s">
        <v>115</v>
      </c>
      <c r="C177" s="663"/>
      <c r="D177" s="641"/>
      <c r="E177" s="642"/>
      <c r="F177" s="642"/>
      <c r="G177" s="642"/>
      <c r="H177" s="158"/>
      <c r="I177" s="158"/>
      <c r="J177" s="160"/>
      <c r="K177" s="161"/>
    </row>
    <row r="178" spans="1:11" ht="27.75" customHeight="1" x14ac:dyDescent="0.2">
      <c r="A178" s="661"/>
      <c r="B178" s="158">
        <v>4</v>
      </c>
      <c r="C178" s="664"/>
      <c r="D178" s="641"/>
      <c r="E178" s="641"/>
      <c r="F178" s="654"/>
      <c r="G178" s="642"/>
      <c r="H178" s="158"/>
      <c r="I178" s="158"/>
      <c r="J178" s="166" t="str">
        <f xml:space="preserve"> IF(OR(E176="X",F176="X",G176="x",F178="x",G178="X",F180="X",G180="X",G182="X" ),"x","")</f>
        <v/>
      </c>
      <c r="K178" s="161" t="s">
        <v>114</v>
      </c>
    </row>
    <row r="179" spans="1:11" ht="27.75" x14ac:dyDescent="0.2">
      <c r="A179" s="661"/>
      <c r="B179" s="158" t="s">
        <v>117</v>
      </c>
      <c r="C179" s="665"/>
      <c r="D179" s="641"/>
      <c r="E179" s="641"/>
      <c r="F179" s="654"/>
      <c r="G179" s="642"/>
      <c r="H179" s="158"/>
      <c r="I179" s="158"/>
      <c r="J179" s="167"/>
      <c r="K179" s="161"/>
    </row>
    <row r="180" spans="1:11" ht="32.25" customHeight="1" x14ac:dyDescent="0.2">
      <c r="A180" s="661"/>
      <c r="B180" s="158">
        <v>3</v>
      </c>
      <c r="C180" s="644"/>
      <c r="D180" s="639"/>
      <c r="E180" s="640"/>
      <c r="F180" s="654"/>
      <c r="G180" s="642"/>
      <c r="H180" s="158"/>
      <c r="I180" s="158"/>
      <c r="J180" s="168" t="str">
        <f xml:space="preserve"> IF(OR(C176="X",D176="X",D178="x",E178="x",E180="X",F182="X",F184="X",G184="X" ),"x","")</f>
        <v/>
      </c>
      <c r="K180" s="161" t="s">
        <v>116</v>
      </c>
    </row>
    <row r="181" spans="1:11" ht="27.75" x14ac:dyDescent="0.2">
      <c r="A181" s="661"/>
      <c r="B181" s="158" t="s">
        <v>119</v>
      </c>
      <c r="C181" s="655"/>
      <c r="D181" s="639"/>
      <c r="E181" s="641"/>
      <c r="F181" s="654"/>
      <c r="G181" s="642"/>
      <c r="H181" s="158"/>
      <c r="I181" s="158"/>
      <c r="J181" s="169"/>
      <c r="K181" s="161"/>
    </row>
    <row r="182" spans="1:11" ht="32.25" customHeight="1" x14ac:dyDescent="0.2">
      <c r="A182" s="661"/>
      <c r="B182" s="158">
        <v>2</v>
      </c>
      <c r="C182" s="644"/>
      <c r="D182" s="637"/>
      <c r="E182" s="638"/>
      <c r="F182" s="640"/>
      <c r="G182" s="642"/>
      <c r="H182" s="158"/>
      <c r="I182" s="158"/>
      <c r="J182" s="170" t="str">
        <f xml:space="preserve"> IF(OR(E182="X",D180="X",C178="x",E184="x" ),"x","")</f>
        <v/>
      </c>
      <c r="K182" s="161" t="s">
        <v>118</v>
      </c>
    </row>
    <row r="183" spans="1:11" ht="27.75" x14ac:dyDescent="0.2">
      <c r="A183" s="661"/>
      <c r="B183" s="158" t="s">
        <v>241</v>
      </c>
      <c r="C183" s="655"/>
      <c r="D183" s="637"/>
      <c r="E183" s="639"/>
      <c r="F183" s="641"/>
      <c r="G183" s="642"/>
      <c r="H183" s="158"/>
      <c r="I183" s="158"/>
      <c r="J183" s="169"/>
      <c r="K183" s="161"/>
    </row>
    <row r="184" spans="1:11" ht="27.75" x14ac:dyDescent="0.2">
      <c r="A184" s="661"/>
      <c r="B184" s="158">
        <v>1</v>
      </c>
      <c r="C184" s="644"/>
      <c r="D184" s="646"/>
      <c r="E184" s="648"/>
      <c r="F184" s="650"/>
      <c r="G184" s="652"/>
      <c r="H184" s="158"/>
      <c r="I184" s="158"/>
      <c r="J184" s="171" t="str">
        <f xml:space="preserve"> IF(OR(C180="X",C182="X",D182="x",D184="x",C184="x" ),"x","")</f>
        <v/>
      </c>
      <c r="K184" s="161" t="s">
        <v>120</v>
      </c>
    </row>
    <row r="185" spans="1:11" ht="24" customHeight="1" x14ac:dyDescent="0.2">
      <c r="A185" s="661"/>
      <c r="B185" s="158" t="s">
        <v>121</v>
      </c>
      <c r="C185" s="645"/>
      <c r="D185" s="647"/>
      <c r="E185" s="649"/>
      <c r="F185" s="651"/>
      <c r="G185" s="653"/>
      <c r="H185" s="158"/>
      <c r="I185" s="158"/>
      <c r="J185" s="158"/>
      <c r="K185" s="159"/>
    </row>
    <row r="186" spans="1:11" x14ac:dyDescent="0.2">
      <c r="A186" s="179"/>
      <c r="B186" s="158"/>
      <c r="C186" s="158">
        <v>1</v>
      </c>
      <c r="D186" s="158">
        <v>2</v>
      </c>
      <c r="E186" s="158">
        <v>3</v>
      </c>
      <c r="F186" s="158">
        <v>4</v>
      </c>
      <c r="G186" s="158">
        <v>5</v>
      </c>
      <c r="H186" s="158"/>
      <c r="I186" s="158"/>
      <c r="J186" s="158"/>
      <c r="K186" s="159"/>
    </row>
    <row r="187" spans="1:11" x14ac:dyDescent="0.2">
      <c r="A187" s="179"/>
      <c r="B187" s="158"/>
      <c r="C187" s="158" t="s">
        <v>122</v>
      </c>
      <c r="D187" s="158" t="s">
        <v>123</v>
      </c>
      <c r="E187" s="158" t="s">
        <v>124</v>
      </c>
      <c r="F187" s="158" t="s">
        <v>125</v>
      </c>
      <c r="G187" s="158" t="s">
        <v>126</v>
      </c>
      <c r="H187" s="158"/>
      <c r="I187" s="158"/>
      <c r="J187" s="158"/>
      <c r="K187" s="159"/>
    </row>
    <row r="188" spans="1:11" x14ac:dyDescent="0.2">
      <c r="A188" s="179"/>
      <c r="B188" s="158"/>
      <c r="C188" s="643" t="s">
        <v>127</v>
      </c>
      <c r="D188" s="643"/>
      <c r="E188" s="643"/>
      <c r="F188" s="643"/>
      <c r="G188" s="643"/>
      <c r="H188" s="158"/>
      <c r="I188" s="158"/>
      <c r="J188" s="158"/>
      <c r="K188" s="159"/>
    </row>
    <row r="189" spans="1:11" x14ac:dyDescent="0.2">
      <c r="A189" s="179"/>
      <c r="B189" s="158"/>
      <c r="C189" s="643"/>
      <c r="D189" s="643"/>
      <c r="E189" s="643"/>
      <c r="F189" s="643"/>
      <c r="G189" s="643"/>
      <c r="H189" s="158"/>
      <c r="I189" s="158"/>
      <c r="J189" s="158"/>
      <c r="K189" s="159"/>
    </row>
    <row r="190" spans="1:11" ht="15" thickBot="1" x14ac:dyDescent="0.25">
      <c r="A190" s="81"/>
      <c r="B190" s="82"/>
      <c r="C190" s="82"/>
      <c r="D190" s="82"/>
      <c r="E190" s="82"/>
      <c r="F190" s="82"/>
      <c r="G190" s="82"/>
      <c r="H190" s="82"/>
      <c r="I190" s="82"/>
      <c r="J190" s="82"/>
      <c r="K190" s="83"/>
    </row>
    <row r="191" spans="1:11" ht="15" thickBot="1" x14ac:dyDescent="0.25"/>
    <row r="192" spans="1:11" ht="33" customHeight="1" thickBot="1" x14ac:dyDescent="0.25">
      <c r="A192" s="146" t="s">
        <v>111</v>
      </c>
      <c r="B192" s="666" t="str">
        <f>DESCRIPCION!A37</f>
        <v>j</v>
      </c>
      <c r="C192" s="667"/>
      <c r="D192" s="667"/>
      <c r="E192" s="667"/>
      <c r="F192" s="667"/>
      <c r="G192" s="667"/>
      <c r="H192" s="667"/>
      <c r="I192" s="668"/>
      <c r="J192" s="147" t="s">
        <v>345</v>
      </c>
      <c r="K192" s="145" t="str">
        <f>IF(J198="x","EXTREMA",IF(J200="x","ALTA",IF(J202="x","MODERADA",IF(J204="x","BAJA",""))))</f>
        <v/>
      </c>
    </row>
    <row r="193" spans="1:11" ht="16.5" thickBot="1" x14ac:dyDescent="0.25">
      <c r="A193" s="675" t="s">
        <v>113</v>
      </c>
      <c r="B193" s="676"/>
      <c r="C193" s="676"/>
      <c r="D193" s="677" t="str">
        <f>PROBABILIDAD!T20</f>
        <v xml:space="preserve"> </v>
      </c>
      <c r="E193" s="678"/>
      <c r="F193" s="675" t="s">
        <v>346</v>
      </c>
      <c r="G193" s="676"/>
      <c r="H193" s="676"/>
      <c r="I193" s="679"/>
      <c r="J193" s="680"/>
      <c r="K193" s="681"/>
    </row>
    <row r="194" spans="1:11" x14ac:dyDescent="0.2">
      <c r="A194" s="179"/>
      <c r="B194" s="158"/>
      <c r="C194" s="158"/>
      <c r="D194" s="158"/>
      <c r="E194" s="158"/>
      <c r="F194" s="158"/>
      <c r="G194" s="158"/>
      <c r="H194" s="158"/>
      <c r="I194" s="158"/>
      <c r="J194" s="175"/>
      <c r="K194" s="176"/>
    </row>
    <row r="195" spans="1:11" x14ac:dyDescent="0.2">
      <c r="A195" s="179"/>
      <c r="B195" s="158"/>
      <c r="C195" s="180"/>
      <c r="D195" s="158"/>
      <c r="E195" s="158"/>
      <c r="F195" s="158"/>
      <c r="G195" s="158"/>
      <c r="H195" s="158"/>
      <c r="I195" s="158"/>
      <c r="J195" s="175"/>
      <c r="K195" s="176"/>
    </row>
    <row r="196" spans="1:11" ht="27" customHeight="1" x14ac:dyDescent="0.2">
      <c r="A196" s="661" t="s">
        <v>113</v>
      </c>
      <c r="B196" s="158">
        <v>5</v>
      </c>
      <c r="C196" s="662"/>
      <c r="D196" s="641"/>
      <c r="E196" s="642"/>
      <c r="F196" s="642"/>
      <c r="G196" s="642"/>
      <c r="H196" s="158"/>
      <c r="I196" s="158"/>
      <c r="J196" s="656" t="s">
        <v>112</v>
      </c>
      <c r="K196" s="657"/>
    </row>
    <row r="197" spans="1:11" ht="15" x14ac:dyDescent="0.2">
      <c r="A197" s="661"/>
      <c r="B197" s="158" t="s">
        <v>115</v>
      </c>
      <c r="C197" s="663"/>
      <c r="D197" s="641"/>
      <c r="E197" s="642"/>
      <c r="F197" s="642"/>
      <c r="G197" s="642"/>
      <c r="H197" s="158"/>
      <c r="I197" s="158"/>
      <c r="J197" s="160"/>
      <c r="K197" s="161"/>
    </row>
    <row r="198" spans="1:11" ht="30.75" customHeight="1" x14ac:dyDescent="0.2">
      <c r="A198" s="661"/>
      <c r="B198" s="158">
        <v>4</v>
      </c>
      <c r="C198" s="664"/>
      <c r="D198" s="641"/>
      <c r="E198" s="641"/>
      <c r="F198" s="654"/>
      <c r="G198" s="642"/>
      <c r="H198" s="158"/>
      <c r="I198" s="158"/>
      <c r="J198" s="166" t="str">
        <f xml:space="preserve"> IF(OR(E196="X",F196="X",G196="x",F198="x",G198="X",F200="X",G200="X",G202="X" ),"x","")</f>
        <v/>
      </c>
      <c r="K198" s="161" t="s">
        <v>114</v>
      </c>
    </row>
    <row r="199" spans="1:11" ht="27.75" x14ac:dyDescent="0.2">
      <c r="A199" s="661"/>
      <c r="B199" s="158" t="s">
        <v>117</v>
      </c>
      <c r="C199" s="665"/>
      <c r="D199" s="641"/>
      <c r="E199" s="641"/>
      <c r="F199" s="654"/>
      <c r="G199" s="642"/>
      <c r="H199" s="158"/>
      <c r="I199" s="158"/>
      <c r="J199" s="167"/>
      <c r="K199" s="161"/>
    </row>
    <row r="200" spans="1:11" ht="25.5" customHeight="1" x14ac:dyDescent="0.2">
      <c r="A200" s="661"/>
      <c r="B200" s="158">
        <v>3</v>
      </c>
      <c r="C200" s="644"/>
      <c r="D200" s="639"/>
      <c r="E200" s="640"/>
      <c r="F200" s="654"/>
      <c r="G200" s="642"/>
      <c r="H200" s="158"/>
      <c r="I200" s="158"/>
      <c r="J200" s="168" t="str">
        <f xml:space="preserve"> IF(OR(C196="X",D196="X",D198="x",E198="x",E200="X",F202="X",F204="X",G204="X" ),"x","")</f>
        <v/>
      </c>
      <c r="K200" s="161" t="s">
        <v>116</v>
      </c>
    </row>
    <row r="201" spans="1:11" ht="27.75" x14ac:dyDescent="0.2">
      <c r="A201" s="661"/>
      <c r="B201" s="158" t="s">
        <v>119</v>
      </c>
      <c r="C201" s="655"/>
      <c r="D201" s="639"/>
      <c r="E201" s="641"/>
      <c r="F201" s="654"/>
      <c r="G201" s="642"/>
      <c r="H201" s="158"/>
      <c r="I201" s="158"/>
      <c r="J201" s="169"/>
      <c r="K201" s="161"/>
    </row>
    <row r="202" spans="1:11" ht="32.25" customHeight="1" x14ac:dyDescent="0.2">
      <c r="A202" s="661"/>
      <c r="B202" s="158">
        <v>2</v>
      </c>
      <c r="C202" s="644"/>
      <c r="D202" s="637"/>
      <c r="E202" s="638"/>
      <c r="F202" s="640"/>
      <c r="G202" s="642"/>
      <c r="H202" s="158"/>
      <c r="I202" s="158"/>
      <c r="J202" s="170" t="str">
        <f xml:space="preserve"> IF(OR(C198="X",D200="X",E202="x",E204="x" ),"x","")</f>
        <v/>
      </c>
      <c r="K202" s="161" t="s">
        <v>118</v>
      </c>
    </row>
    <row r="203" spans="1:11" ht="27.75" x14ac:dyDescent="0.2">
      <c r="A203" s="661"/>
      <c r="B203" s="158" t="s">
        <v>241</v>
      </c>
      <c r="C203" s="655"/>
      <c r="D203" s="637"/>
      <c r="E203" s="639"/>
      <c r="F203" s="641"/>
      <c r="G203" s="642"/>
      <c r="H203" s="158"/>
      <c r="I203" s="158"/>
      <c r="J203" s="169"/>
      <c r="K203" s="161"/>
    </row>
    <row r="204" spans="1:11" ht="27.75" x14ac:dyDescent="0.2">
      <c r="A204" s="661"/>
      <c r="B204" s="158">
        <v>1</v>
      </c>
      <c r="C204" s="644"/>
      <c r="D204" s="646"/>
      <c r="E204" s="648"/>
      <c r="F204" s="650"/>
      <c r="G204" s="652"/>
      <c r="H204" s="158"/>
      <c r="I204" s="158"/>
      <c r="J204" s="171" t="str">
        <f xml:space="preserve"> IF(OR(C200="X",C202="X",D202="x",D204="x",C204="x" ),"x","")</f>
        <v/>
      </c>
      <c r="K204" s="161" t="s">
        <v>120</v>
      </c>
    </row>
    <row r="205" spans="1:11" ht="26.25" customHeight="1" x14ac:dyDescent="0.2">
      <c r="A205" s="661"/>
      <c r="B205" s="158" t="s">
        <v>121</v>
      </c>
      <c r="C205" s="645"/>
      <c r="D205" s="647"/>
      <c r="E205" s="649"/>
      <c r="F205" s="651"/>
      <c r="G205" s="653"/>
      <c r="H205" s="158"/>
      <c r="I205" s="158"/>
      <c r="J205" s="158"/>
      <c r="K205" s="159"/>
    </row>
    <row r="206" spans="1:11" x14ac:dyDescent="0.2">
      <c r="A206" s="179"/>
      <c r="B206" s="158"/>
      <c r="C206" s="158">
        <v>1</v>
      </c>
      <c r="D206" s="158">
        <v>2</v>
      </c>
      <c r="E206" s="158">
        <v>3</v>
      </c>
      <c r="F206" s="158">
        <v>4</v>
      </c>
      <c r="G206" s="158">
        <v>5</v>
      </c>
      <c r="H206" s="158"/>
      <c r="I206" s="158"/>
      <c r="J206" s="158"/>
      <c r="K206" s="159"/>
    </row>
    <row r="207" spans="1:11" x14ac:dyDescent="0.2">
      <c r="A207" s="179"/>
      <c r="B207" s="158"/>
      <c r="C207" s="158" t="s">
        <v>122</v>
      </c>
      <c r="D207" s="158" t="s">
        <v>123</v>
      </c>
      <c r="E207" s="158" t="s">
        <v>124</v>
      </c>
      <c r="F207" s="158" t="s">
        <v>125</v>
      </c>
      <c r="G207" s="158" t="s">
        <v>126</v>
      </c>
      <c r="H207" s="158"/>
      <c r="I207" s="158"/>
      <c r="J207" s="158"/>
      <c r="K207" s="159"/>
    </row>
    <row r="208" spans="1:11" x14ac:dyDescent="0.2">
      <c r="A208" s="179"/>
      <c r="B208" s="158"/>
      <c r="C208" s="643" t="s">
        <v>127</v>
      </c>
      <c r="D208" s="643"/>
      <c r="E208" s="643"/>
      <c r="F208" s="643"/>
      <c r="G208" s="643"/>
      <c r="H208" s="158"/>
      <c r="I208" s="158"/>
      <c r="J208" s="158"/>
      <c r="K208" s="159"/>
    </row>
    <row r="209" spans="1:11" x14ac:dyDescent="0.2">
      <c r="A209" s="179"/>
      <c r="B209" s="158"/>
      <c r="C209" s="643"/>
      <c r="D209" s="643"/>
      <c r="E209" s="643"/>
      <c r="F209" s="643"/>
      <c r="G209" s="643"/>
      <c r="H209" s="158"/>
      <c r="I209" s="158"/>
      <c r="J209" s="158"/>
      <c r="K209" s="159"/>
    </row>
    <row r="210" spans="1:11" ht="15" thickBot="1" x14ac:dyDescent="0.25">
      <c r="A210" s="81"/>
      <c r="B210" s="82"/>
      <c r="C210" s="82"/>
      <c r="D210" s="82"/>
      <c r="E210" s="82"/>
      <c r="F210" s="82"/>
      <c r="G210" s="82"/>
      <c r="H210" s="82"/>
      <c r="I210" s="82"/>
      <c r="J210" s="82"/>
      <c r="K210" s="83"/>
    </row>
  </sheetData>
  <sheetProtection selectLockedCells="1"/>
  <dataConsolidate/>
  <mergeCells count="344">
    <mergeCell ref="A152:C152"/>
    <mergeCell ref="D152:E152"/>
    <mergeCell ref="F152:I152"/>
    <mergeCell ref="J152:K152"/>
    <mergeCell ref="A173:C173"/>
    <mergeCell ref="D173:E173"/>
    <mergeCell ref="F173:I173"/>
    <mergeCell ref="J173:K173"/>
    <mergeCell ref="A193:C193"/>
    <mergeCell ref="D193:E193"/>
    <mergeCell ref="F193:I193"/>
    <mergeCell ref="J193:K193"/>
    <mergeCell ref="C161:C162"/>
    <mergeCell ref="D161:D162"/>
    <mergeCell ref="E161:E162"/>
    <mergeCell ref="F161:F162"/>
    <mergeCell ref="G161:G162"/>
    <mergeCell ref="C167:G168"/>
    <mergeCell ref="A176:A185"/>
    <mergeCell ref="C176:C177"/>
    <mergeCell ref="D176:D177"/>
    <mergeCell ref="E176:E177"/>
    <mergeCell ref="F176:F177"/>
    <mergeCell ref="G176:G177"/>
    <mergeCell ref="A72:C72"/>
    <mergeCell ref="D72:E72"/>
    <mergeCell ref="F72:I72"/>
    <mergeCell ref="J72:K72"/>
    <mergeCell ref="A92:C92"/>
    <mergeCell ref="D92:E92"/>
    <mergeCell ref="F92:I92"/>
    <mergeCell ref="J92:K92"/>
    <mergeCell ref="A112:C112"/>
    <mergeCell ref="D112:E112"/>
    <mergeCell ref="F112:I112"/>
    <mergeCell ref="J112:K112"/>
    <mergeCell ref="B111:I111"/>
    <mergeCell ref="F79:F80"/>
    <mergeCell ref="G79:G80"/>
    <mergeCell ref="C81:C82"/>
    <mergeCell ref="D81:D82"/>
    <mergeCell ref="E81:E82"/>
    <mergeCell ref="F81:F82"/>
    <mergeCell ref="G81:G82"/>
    <mergeCell ref="C87:G88"/>
    <mergeCell ref="J95:K95"/>
    <mergeCell ref="B91:I91"/>
    <mergeCell ref="A95:A104"/>
    <mergeCell ref="A12:C12"/>
    <mergeCell ref="D12:E12"/>
    <mergeCell ref="F12:I12"/>
    <mergeCell ref="J12:K12"/>
    <mergeCell ref="A32:C32"/>
    <mergeCell ref="D32:E32"/>
    <mergeCell ref="F32:I32"/>
    <mergeCell ref="J32:K32"/>
    <mergeCell ref="A52:C52"/>
    <mergeCell ref="D52:E52"/>
    <mergeCell ref="F52:I52"/>
    <mergeCell ref="J52:K52"/>
    <mergeCell ref="J25:K25"/>
    <mergeCell ref="J35:K35"/>
    <mergeCell ref="A35:A44"/>
    <mergeCell ref="E35:E36"/>
    <mergeCell ref="F35:F36"/>
    <mergeCell ref="G35:G36"/>
    <mergeCell ref="C37:C38"/>
    <mergeCell ref="D37:D38"/>
    <mergeCell ref="E37:E38"/>
    <mergeCell ref="F37:F38"/>
    <mergeCell ref="G37:G38"/>
    <mergeCell ref="C39:C40"/>
    <mergeCell ref="B31:I31"/>
    <mergeCell ref="B51:I51"/>
    <mergeCell ref="B71:I71"/>
    <mergeCell ref="F17:F18"/>
    <mergeCell ref="G17:G18"/>
    <mergeCell ref="C27:G28"/>
    <mergeCell ref="C19:C20"/>
    <mergeCell ref="D19:D20"/>
    <mergeCell ref="E19:E20"/>
    <mergeCell ref="F19:F20"/>
    <mergeCell ref="G19:G20"/>
    <mergeCell ref="C21:C22"/>
    <mergeCell ref="D21:D22"/>
    <mergeCell ref="E21:E22"/>
    <mergeCell ref="F21:F22"/>
    <mergeCell ref="G21:G22"/>
    <mergeCell ref="C23:C24"/>
    <mergeCell ref="D23:D24"/>
    <mergeCell ref="E23:E24"/>
    <mergeCell ref="F23:F24"/>
    <mergeCell ref="G23:G24"/>
    <mergeCell ref="C35:C36"/>
    <mergeCell ref="D35:D36"/>
    <mergeCell ref="D39:D40"/>
    <mergeCell ref="J1:K4"/>
    <mergeCell ref="G2:I2"/>
    <mergeCell ref="C3:F4"/>
    <mergeCell ref="G3:I3"/>
    <mergeCell ref="G4:I4"/>
    <mergeCell ref="E15:E16"/>
    <mergeCell ref="F15:F16"/>
    <mergeCell ref="A1:B4"/>
    <mergeCell ref="C1:F2"/>
    <mergeCell ref="G1:I1"/>
    <mergeCell ref="A5:K5"/>
    <mergeCell ref="A10:K10"/>
    <mergeCell ref="G15:G16"/>
    <mergeCell ref="J15:K15"/>
    <mergeCell ref="A8:K8"/>
    <mergeCell ref="A9:K9"/>
    <mergeCell ref="A6:K7"/>
    <mergeCell ref="A15:A24"/>
    <mergeCell ref="C15:C16"/>
    <mergeCell ref="D15:D16"/>
    <mergeCell ref="C17:C18"/>
    <mergeCell ref="D17:D18"/>
    <mergeCell ref="E17:E18"/>
    <mergeCell ref="B11:I11"/>
    <mergeCell ref="E39:E40"/>
    <mergeCell ref="C47:G48"/>
    <mergeCell ref="C43:C44"/>
    <mergeCell ref="D43:D44"/>
    <mergeCell ref="E43:E44"/>
    <mergeCell ref="F43:F44"/>
    <mergeCell ref="G43:G44"/>
    <mergeCell ref="F39:F40"/>
    <mergeCell ref="G39:G40"/>
    <mergeCell ref="C41:C42"/>
    <mergeCell ref="D41:D42"/>
    <mergeCell ref="E41:E42"/>
    <mergeCell ref="F41:F42"/>
    <mergeCell ref="G41:G42"/>
    <mergeCell ref="J55:K55"/>
    <mergeCell ref="A55:A64"/>
    <mergeCell ref="C55:C56"/>
    <mergeCell ref="D55:D56"/>
    <mergeCell ref="E55:E56"/>
    <mergeCell ref="F55:F56"/>
    <mergeCell ref="G55:G56"/>
    <mergeCell ref="C57:C58"/>
    <mergeCell ref="D57:D58"/>
    <mergeCell ref="E57:E58"/>
    <mergeCell ref="F57:F58"/>
    <mergeCell ref="G57:G58"/>
    <mergeCell ref="C59:C60"/>
    <mergeCell ref="D59:D60"/>
    <mergeCell ref="E59:E60"/>
    <mergeCell ref="F59:F60"/>
    <mergeCell ref="C63:C64"/>
    <mergeCell ref="D63:D64"/>
    <mergeCell ref="E63:E64"/>
    <mergeCell ref="F63:F64"/>
    <mergeCell ref="G63:G64"/>
    <mergeCell ref="G59:G60"/>
    <mergeCell ref="C61:C62"/>
    <mergeCell ref="D61:D62"/>
    <mergeCell ref="E61:E62"/>
    <mergeCell ref="F61:F62"/>
    <mergeCell ref="G61:G62"/>
    <mergeCell ref="C67:G68"/>
    <mergeCell ref="J75:K75"/>
    <mergeCell ref="A75:A84"/>
    <mergeCell ref="C75:C76"/>
    <mergeCell ref="D75:D76"/>
    <mergeCell ref="E75:E76"/>
    <mergeCell ref="F75:F76"/>
    <mergeCell ref="G75:G76"/>
    <mergeCell ref="C77:C78"/>
    <mergeCell ref="D77:D78"/>
    <mergeCell ref="E77:E78"/>
    <mergeCell ref="F77:F78"/>
    <mergeCell ref="G77:G78"/>
    <mergeCell ref="C79:C80"/>
    <mergeCell ref="D79:D80"/>
    <mergeCell ref="C83:C84"/>
    <mergeCell ref="D83:D84"/>
    <mergeCell ref="E83:E84"/>
    <mergeCell ref="F83:F84"/>
    <mergeCell ref="G83:G84"/>
    <mergeCell ref="E79:E80"/>
    <mergeCell ref="C95:C96"/>
    <mergeCell ref="D95:D96"/>
    <mergeCell ref="E95:E96"/>
    <mergeCell ref="F95:F96"/>
    <mergeCell ref="G95:G96"/>
    <mergeCell ref="C97:C98"/>
    <mergeCell ref="D97:D98"/>
    <mergeCell ref="E97:E98"/>
    <mergeCell ref="F97:F98"/>
    <mergeCell ref="G97:G98"/>
    <mergeCell ref="C99:C100"/>
    <mergeCell ref="D99:D100"/>
    <mergeCell ref="C103:C104"/>
    <mergeCell ref="D103:D104"/>
    <mergeCell ref="E103:E104"/>
    <mergeCell ref="F103:F104"/>
    <mergeCell ref="G103:G104"/>
    <mergeCell ref="E99:E100"/>
    <mergeCell ref="F99:F100"/>
    <mergeCell ref="G99:G100"/>
    <mergeCell ref="C101:C102"/>
    <mergeCell ref="D101:D102"/>
    <mergeCell ref="E101:E102"/>
    <mergeCell ref="F101:F102"/>
    <mergeCell ref="G101:G102"/>
    <mergeCell ref="C107:G108"/>
    <mergeCell ref="J115:K115"/>
    <mergeCell ref="A115:A124"/>
    <mergeCell ref="C115:C116"/>
    <mergeCell ref="D115:D116"/>
    <mergeCell ref="E115:E116"/>
    <mergeCell ref="F115:F116"/>
    <mergeCell ref="G115:G116"/>
    <mergeCell ref="C117:C118"/>
    <mergeCell ref="D117:D118"/>
    <mergeCell ref="E117:E118"/>
    <mergeCell ref="F117:F118"/>
    <mergeCell ref="G117:G118"/>
    <mergeCell ref="C119:C120"/>
    <mergeCell ref="D119:D120"/>
    <mergeCell ref="C123:C124"/>
    <mergeCell ref="D123:D124"/>
    <mergeCell ref="E123:E124"/>
    <mergeCell ref="F123:F124"/>
    <mergeCell ref="G123:G124"/>
    <mergeCell ref="E119:E120"/>
    <mergeCell ref="F119:F120"/>
    <mergeCell ref="G119:G120"/>
    <mergeCell ref="C121:C122"/>
    <mergeCell ref="D121:D122"/>
    <mergeCell ref="E121:E122"/>
    <mergeCell ref="F121:F122"/>
    <mergeCell ref="G121:G122"/>
    <mergeCell ref="C127:G128"/>
    <mergeCell ref="J135:K135"/>
    <mergeCell ref="B131:I131"/>
    <mergeCell ref="A132:C132"/>
    <mergeCell ref="D132:E132"/>
    <mergeCell ref="F132:I132"/>
    <mergeCell ref="J132:K132"/>
    <mergeCell ref="A135:A144"/>
    <mergeCell ref="C135:C136"/>
    <mergeCell ref="D135:D136"/>
    <mergeCell ref="E135:E136"/>
    <mergeCell ref="F135:F136"/>
    <mergeCell ref="G135:G136"/>
    <mergeCell ref="C137:C138"/>
    <mergeCell ref="D137:D138"/>
    <mergeCell ref="E137:E138"/>
    <mergeCell ref="F137:F138"/>
    <mergeCell ref="G137:G138"/>
    <mergeCell ref="C139:C140"/>
    <mergeCell ref="D139:D140"/>
    <mergeCell ref="C143:C144"/>
    <mergeCell ref="D143:D144"/>
    <mergeCell ref="E143:E144"/>
    <mergeCell ref="F143:F144"/>
    <mergeCell ref="G143:G144"/>
    <mergeCell ref="E139:E140"/>
    <mergeCell ref="F139:F140"/>
    <mergeCell ref="G139:G140"/>
    <mergeCell ref="C141:C142"/>
    <mergeCell ref="D141:D142"/>
    <mergeCell ref="E141:E142"/>
    <mergeCell ref="F141:F142"/>
    <mergeCell ref="G141:G142"/>
    <mergeCell ref="C147:G148"/>
    <mergeCell ref="J155:K155"/>
    <mergeCell ref="A155:A164"/>
    <mergeCell ref="C155:C156"/>
    <mergeCell ref="D155:D156"/>
    <mergeCell ref="E155:E156"/>
    <mergeCell ref="F155:F156"/>
    <mergeCell ref="G155:G156"/>
    <mergeCell ref="C157:C158"/>
    <mergeCell ref="D157:D158"/>
    <mergeCell ref="E157:E158"/>
    <mergeCell ref="F157:F158"/>
    <mergeCell ref="G157:G158"/>
    <mergeCell ref="C159:C160"/>
    <mergeCell ref="D159:D160"/>
    <mergeCell ref="B151:I151"/>
    <mergeCell ref="C163:C164"/>
    <mergeCell ref="D163:D164"/>
    <mergeCell ref="E163:E164"/>
    <mergeCell ref="F163:F164"/>
    <mergeCell ref="G163:G164"/>
    <mergeCell ref="E159:E160"/>
    <mergeCell ref="F159:F160"/>
    <mergeCell ref="G159:G160"/>
    <mergeCell ref="D178:D179"/>
    <mergeCell ref="E178:E179"/>
    <mergeCell ref="F178:F179"/>
    <mergeCell ref="G178:G179"/>
    <mergeCell ref="C180:C181"/>
    <mergeCell ref="D180:D181"/>
    <mergeCell ref="F180:F181"/>
    <mergeCell ref="G180:G181"/>
    <mergeCell ref="E180:E181"/>
    <mergeCell ref="J176:K176"/>
    <mergeCell ref="B172:I172"/>
    <mergeCell ref="A196:A205"/>
    <mergeCell ref="C196:C197"/>
    <mergeCell ref="D196:D197"/>
    <mergeCell ref="E196:E197"/>
    <mergeCell ref="F196:F197"/>
    <mergeCell ref="G196:G197"/>
    <mergeCell ref="C198:C199"/>
    <mergeCell ref="D198:D199"/>
    <mergeCell ref="E198:E199"/>
    <mergeCell ref="F198:F199"/>
    <mergeCell ref="G198:G199"/>
    <mergeCell ref="C200:C201"/>
    <mergeCell ref="D200:D201"/>
    <mergeCell ref="C188:G189"/>
    <mergeCell ref="J196:K196"/>
    <mergeCell ref="C184:C185"/>
    <mergeCell ref="D184:D185"/>
    <mergeCell ref="E184:E185"/>
    <mergeCell ref="B192:I192"/>
    <mergeCell ref="F184:F185"/>
    <mergeCell ref="G184:G185"/>
    <mergeCell ref="C178:C179"/>
    <mergeCell ref="D182:D183"/>
    <mergeCell ref="E182:E183"/>
    <mergeCell ref="F182:F183"/>
    <mergeCell ref="G182:G183"/>
    <mergeCell ref="C208:G209"/>
    <mergeCell ref="C204:C205"/>
    <mergeCell ref="D204:D205"/>
    <mergeCell ref="E204:E205"/>
    <mergeCell ref="F204:F205"/>
    <mergeCell ref="G204:G205"/>
    <mergeCell ref="E200:E201"/>
    <mergeCell ref="F200:F201"/>
    <mergeCell ref="G200:G201"/>
    <mergeCell ref="C202:C203"/>
    <mergeCell ref="D202:D203"/>
    <mergeCell ref="E202:E203"/>
    <mergeCell ref="F202:F203"/>
    <mergeCell ref="G202:G203"/>
    <mergeCell ref="C182:C18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Hoja3!$A$1:$A$5</xm:f>
          </x14:formula1>
          <xm:sqref>J12:K12 J32:K32 J52:K52 J72:K72 J92:K92 J112:K112 J132:K132 J152:K152 J173:K173 J193:K193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5"/>
  <sheetViews>
    <sheetView workbookViewId="0">
      <selection activeCell="A6" sqref="A6"/>
    </sheetView>
  </sheetViews>
  <sheetFormatPr baseColWidth="10"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5">
    <tabColor theme="6"/>
  </sheetPr>
  <dimension ref="A1:C190"/>
  <sheetViews>
    <sheetView topLeftCell="A170" workbookViewId="0">
      <selection activeCell="A186" sqref="A186"/>
    </sheetView>
  </sheetViews>
  <sheetFormatPr baseColWidth="10" defaultColWidth="11.42578125" defaultRowHeight="15" x14ac:dyDescent="0.25"/>
  <cols>
    <col min="1" max="1" width="37.5703125" customWidth="1"/>
    <col min="2" max="2" width="72.28515625" customWidth="1"/>
    <col min="3" max="3" width="59.85546875" style="24" customWidth="1"/>
  </cols>
  <sheetData>
    <row r="1" spans="1:1" x14ac:dyDescent="0.25">
      <c r="A1" s="38" t="s">
        <v>128</v>
      </c>
    </row>
    <row r="2" spans="1:1" x14ac:dyDescent="0.25">
      <c r="A2" s="8"/>
    </row>
    <row r="3" spans="1:1" x14ac:dyDescent="0.25">
      <c r="A3" s="8" t="s">
        <v>129</v>
      </c>
    </row>
    <row r="4" spans="1:1" x14ac:dyDescent="0.25">
      <c r="A4" s="8" t="s">
        <v>130</v>
      </c>
    </row>
    <row r="6" spans="1:1" x14ac:dyDescent="0.25">
      <c r="A6" s="38" t="s">
        <v>131</v>
      </c>
    </row>
    <row r="7" spans="1:1" x14ac:dyDescent="0.25">
      <c r="A7" t="s">
        <v>76</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9" spans="1:3" x14ac:dyDescent="0.25">
      <c r="A19" s="38" t="s">
        <v>127</v>
      </c>
    </row>
    <row r="20" spans="1:3" x14ac:dyDescent="0.25">
      <c r="A20" t="s">
        <v>83</v>
      </c>
    </row>
    <row r="21" spans="1:3" x14ac:dyDescent="0.25">
      <c r="A21" t="s">
        <v>141</v>
      </c>
    </row>
    <row r="22" spans="1:3" x14ac:dyDescent="0.25">
      <c r="A22" t="s">
        <v>142</v>
      </c>
    </row>
    <row r="23" spans="1:3" x14ac:dyDescent="0.25">
      <c r="A23" t="s">
        <v>143</v>
      </c>
    </row>
    <row r="24" spans="1:3" x14ac:dyDescent="0.25">
      <c r="A24" t="s">
        <v>144</v>
      </c>
    </row>
    <row r="25" spans="1:3" x14ac:dyDescent="0.25">
      <c r="A25" t="s">
        <v>145</v>
      </c>
    </row>
    <row r="28" spans="1:3" ht="141" customHeight="1" x14ac:dyDescent="0.25">
      <c r="A28" s="46" t="s">
        <v>146</v>
      </c>
      <c r="B28" s="48" t="s">
        <v>147</v>
      </c>
      <c r="C28" s="48" t="s">
        <v>148</v>
      </c>
    </row>
    <row r="29" spans="1:3" ht="144" customHeight="1" x14ac:dyDescent="0.25">
      <c r="A29" t="s">
        <v>149</v>
      </c>
      <c r="B29" s="39" t="s">
        <v>150</v>
      </c>
      <c r="C29" s="47" t="s">
        <v>151</v>
      </c>
    </row>
    <row r="30" spans="1:3" ht="135" x14ac:dyDescent="0.25">
      <c r="A30" s="44" t="s">
        <v>152</v>
      </c>
      <c r="B30" s="37" t="s">
        <v>153</v>
      </c>
      <c r="C30" s="47" t="s">
        <v>154</v>
      </c>
    </row>
    <row r="31" spans="1:3" ht="102.75" x14ac:dyDescent="0.25">
      <c r="A31" t="s">
        <v>155</v>
      </c>
      <c r="B31" s="37" t="s">
        <v>156</v>
      </c>
      <c r="C31" s="47" t="s">
        <v>157</v>
      </c>
    </row>
    <row r="32" spans="1:3" ht="102.75" x14ac:dyDescent="0.25">
      <c r="A32" t="s">
        <v>158</v>
      </c>
      <c r="B32" s="37" t="s">
        <v>159</v>
      </c>
      <c r="C32" s="47" t="s">
        <v>160</v>
      </c>
    </row>
    <row r="34" spans="1:3" x14ac:dyDescent="0.25">
      <c r="A34" t="s">
        <v>161</v>
      </c>
      <c r="C34" s="49" t="s">
        <v>162</v>
      </c>
    </row>
    <row r="35" spans="1:3" x14ac:dyDescent="0.25">
      <c r="A35">
        <v>1</v>
      </c>
      <c r="B35">
        <f>IF(' IMPACTO RIESGOS CORRUPCION'!D13="X",1,0)</f>
        <v>1</v>
      </c>
    </row>
    <row r="36" spans="1:3" x14ac:dyDescent="0.25">
      <c r="A36">
        <v>2</v>
      </c>
      <c r="B36">
        <f>IF(' IMPACTO RIESGOS CORRUPCION'!D14="X",1,0)</f>
        <v>1</v>
      </c>
      <c r="C36" s="24" t="s">
        <v>129</v>
      </c>
    </row>
    <row r="37" spans="1:3" x14ac:dyDescent="0.25">
      <c r="A37">
        <v>3</v>
      </c>
      <c r="B37">
        <f>IF(' IMPACTO RIESGOS CORRUPCION'!D15="X",1,0)</f>
        <v>0</v>
      </c>
    </row>
    <row r="38" spans="1:3" x14ac:dyDescent="0.25">
      <c r="A38">
        <v>4</v>
      </c>
      <c r="B38">
        <f>IF(' IMPACTO RIESGOS CORRUPCION'!D16="X",1,0)</f>
        <v>0</v>
      </c>
    </row>
    <row r="39" spans="1:3" x14ac:dyDescent="0.25">
      <c r="A39">
        <v>5</v>
      </c>
      <c r="B39">
        <f>IF(' IMPACTO RIESGOS CORRUPCION'!D17="X",1,0)</f>
        <v>1</v>
      </c>
    </row>
    <row r="40" spans="1:3" x14ac:dyDescent="0.25">
      <c r="A40">
        <v>6</v>
      </c>
      <c r="B40">
        <f>IF(' IMPACTO RIESGOS CORRUPCION'!D18="X",1,0)</f>
        <v>1</v>
      </c>
    </row>
    <row r="41" spans="1:3" x14ac:dyDescent="0.25">
      <c r="A41">
        <v>7</v>
      </c>
      <c r="B41">
        <f>IF(' IMPACTO RIESGOS CORRUPCION'!D19="X",1,0)</f>
        <v>1</v>
      </c>
    </row>
    <row r="42" spans="1:3" x14ac:dyDescent="0.25">
      <c r="A42">
        <v>8</v>
      </c>
      <c r="B42">
        <f>IF(' IMPACTO RIESGOS CORRUPCION'!D20="X",1,0)</f>
        <v>0</v>
      </c>
    </row>
    <row r="43" spans="1:3" x14ac:dyDescent="0.25">
      <c r="A43">
        <v>9</v>
      </c>
      <c r="B43">
        <f>IF(' IMPACTO RIESGOS CORRUPCION'!D21="X",1,0)</f>
        <v>0</v>
      </c>
    </row>
    <row r="44" spans="1:3" x14ac:dyDescent="0.25">
      <c r="A44">
        <v>10</v>
      </c>
      <c r="B44">
        <f>IF(' IMPACTO RIESGOS CORRUPCION'!D22="X",1,0)</f>
        <v>1</v>
      </c>
    </row>
    <row r="45" spans="1:3" x14ac:dyDescent="0.25">
      <c r="A45">
        <v>11</v>
      </c>
      <c r="B45">
        <f>IF(' IMPACTO RIESGOS CORRUPCION'!D23="X",1,0)</f>
        <v>1</v>
      </c>
    </row>
    <row r="46" spans="1:3" x14ac:dyDescent="0.25">
      <c r="A46">
        <v>12</v>
      </c>
      <c r="B46">
        <f>IF(' IMPACTO RIESGOS CORRUPCION'!D24="X",1,0)</f>
        <v>1</v>
      </c>
    </row>
    <row r="47" spans="1:3" x14ac:dyDescent="0.25">
      <c r="A47">
        <v>13</v>
      </c>
      <c r="B47">
        <f>IF(' IMPACTO RIESGOS CORRUPCION'!D25="X",1,0)</f>
        <v>1</v>
      </c>
    </row>
    <row r="48" spans="1:3" x14ac:dyDescent="0.25">
      <c r="A48">
        <v>14</v>
      </c>
      <c r="B48">
        <f>IF(' IMPACTO RIESGOS CORRUPCION'!D26="X",1,0)</f>
        <v>1</v>
      </c>
    </row>
    <row r="49" spans="1:2" x14ac:dyDescent="0.25">
      <c r="A49">
        <v>15</v>
      </c>
      <c r="B49">
        <f>IF(' IMPACTO RIESGOS CORRUPCION'!D27="X",1,0)</f>
        <v>0</v>
      </c>
    </row>
    <row r="50" spans="1:2" x14ac:dyDescent="0.25">
      <c r="A50">
        <v>16</v>
      </c>
      <c r="B50">
        <f>IF(' IMPACTO RIESGOS CORRUPCION'!D28="X",1,0)</f>
        <v>0</v>
      </c>
    </row>
    <row r="51" spans="1:2" x14ac:dyDescent="0.25">
      <c r="A51">
        <v>17</v>
      </c>
      <c r="B51">
        <f>IF(' IMPACTO RIESGOS CORRUPCION'!D29="X",1,0)</f>
        <v>0</v>
      </c>
    </row>
    <row r="52" spans="1:2" x14ac:dyDescent="0.25">
      <c r="A52">
        <v>18</v>
      </c>
      <c r="B52">
        <f>IF(' IMPACTO RIESGOS CORRUPCION'!D30="X",1,0)</f>
        <v>0</v>
      </c>
    </row>
    <row r="53" spans="1:2" x14ac:dyDescent="0.25">
      <c r="A53">
        <v>19</v>
      </c>
      <c r="B53">
        <f>IF(' IMPACTO RIESGOS CORRUPCION'!D31="X",1,0)</f>
        <v>0</v>
      </c>
    </row>
    <row r="54" spans="1:2" x14ac:dyDescent="0.25">
      <c r="A54" t="s">
        <v>163</v>
      </c>
      <c r="B54">
        <f>SUM(B35:B53)</f>
        <v>10</v>
      </c>
    </row>
    <row r="57" spans="1:2" x14ac:dyDescent="0.25">
      <c r="A57" t="s">
        <v>164</v>
      </c>
    </row>
    <row r="58" spans="1:2" x14ac:dyDescent="0.25">
      <c r="A58">
        <v>1</v>
      </c>
      <c r="B58">
        <f>IF(' IMPACTO RIESGOS CORRUPCION'!D36="X",1,0)</f>
        <v>0</v>
      </c>
    </row>
    <row r="59" spans="1:2" x14ac:dyDescent="0.25">
      <c r="A59">
        <v>2</v>
      </c>
      <c r="B59">
        <f>IF(' IMPACTO RIESGOS CORRUPCION'!D37="X",1,0)</f>
        <v>0</v>
      </c>
    </row>
    <row r="60" spans="1:2" x14ac:dyDescent="0.25">
      <c r="A60">
        <v>3</v>
      </c>
      <c r="B60">
        <f>IF(' IMPACTO RIESGOS CORRUPCION'!D38="X",1,0)</f>
        <v>0</v>
      </c>
    </row>
    <row r="61" spans="1:2" x14ac:dyDescent="0.25">
      <c r="A61">
        <v>4</v>
      </c>
      <c r="B61">
        <f>IF(' IMPACTO RIESGOS CORRUPCION'!D39="X",1,0)</f>
        <v>0</v>
      </c>
    </row>
    <row r="62" spans="1:2" x14ac:dyDescent="0.25">
      <c r="A62">
        <v>5</v>
      </c>
      <c r="B62">
        <f>IF(' IMPACTO RIESGOS CORRUPCION'!D40="X",1,0)</f>
        <v>0</v>
      </c>
    </row>
    <row r="63" spans="1:2" x14ac:dyDescent="0.25">
      <c r="A63">
        <v>6</v>
      </c>
      <c r="B63">
        <f>IF(' IMPACTO RIESGOS CORRUPCION'!D41="X",1,0)</f>
        <v>0</v>
      </c>
    </row>
    <row r="64" spans="1:2" x14ac:dyDescent="0.25">
      <c r="A64">
        <v>7</v>
      </c>
      <c r="B64">
        <f>IF(' IMPACTO RIESGOS CORRUPCION'!D42="X",1,0)</f>
        <v>0</v>
      </c>
    </row>
    <row r="65" spans="1:2" x14ac:dyDescent="0.25">
      <c r="A65">
        <v>8</v>
      </c>
      <c r="B65">
        <f>IF(' IMPACTO RIESGOS CORRUPCION'!D43="X",1,0)</f>
        <v>0</v>
      </c>
    </row>
    <row r="66" spans="1:2" x14ac:dyDescent="0.25">
      <c r="A66">
        <v>9</v>
      </c>
      <c r="B66">
        <f>IF(' IMPACTO RIESGOS CORRUPCION'!D44="X",1,0)</f>
        <v>0</v>
      </c>
    </row>
    <row r="67" spans="1:2" x14ac:dyDescent="0.25">
      <c r="A67">
        <v>10</v>
      </c>
      <c r="B67">
        <f>IF(' IMPACTO RIESGOS CORRUPCION'!D45="X",1,0)</f>
        <v>0</v>
      </c>
    </row>
    <row r="68" spans="1:2" x14ac:dyDescent="0.25">
      <c r="A68">
        <v>11</v>
      </c>
      <c r="B68">
        <f>IF(' IMPACTO RIESGOS CORRUPCION'!D46="X",1,0)</f>
        <v>0</v>
      </c>
    </row>
    <row r="69" spans="1:2" x14ac:dyDescent="0.25">
      <c r="A69">
        <v>12</v>
      </c>
      <c r="B69">
        <f>IF(' IMPACTO RIESGOS CORRUPCION'!D47="X",1,0)</f>
        <v>0</v>
      </c>
    </row>
    <row r="70" spans="1:2" x14ac:dyDescent="0.25">
      <c r="A70">
        <v>13</v>
      </c>
      <c r="B70">
        <f>IF(' IMPACTO RIESGOS CORRUPCION'!D48="X",1,0)</f>
        <v>0</v>
      </c>
    </row>
    <row r="71" spans="1:2" x14ac:dyDescent="0.25">
      <c r="A71">
        <v>14</v>
      </c>
      <c r="B71">
        <f>IF(' IMPACTO RIESGOS CORRUPCION'!D49="X",1,0)</f>
        <v>0</v>
      </c>
    </row>
    <row r="72" spans="1:2" x14ac:dyDescent="0.25">
      <c r="A72">
        <v>15</v>
      </c>
      <c r="B72">
        <f>IF(' IMPACTO RIESGOS CORRUPCION'!D50="X",1,0)</f>
        <v>0</v>
      </c>
    </row>
    <row r="73" spans="1:2" x14ac:dyDescent="0.25">
      <c r="A73">
        <v>16</v>
      </c>
      <c r="B73">
        <f>IF(' IMPACTO RIESGOS CORRUPCION'!D51="X",1,0)</f>
        <v>0</v>
      </c>
    </row>
    <row r="74" spans="1:2" x14ac:dyDescent="0.25">
      <c r="A74">
        <v>17</v>
      </c>
      <c r="B74">
        <f>IF(' IMPACTO RIESGOS CORRUPCION'!D52="X",1,0)</f>
        <v>0</v>
      </c>
    </row>
    <row r="75" spans="1:2" x14ac:dyDescent="0.25">
      <c r="A75">
        <v>18</v>
      </c>
      <c r="B75">
        <f>IF(' IMPACTO RIESGOS CORRUPCION'!D53="X",1,0)</f>
        <v>0</v>
      </c>
    </row>
    <row r="76" spans="1:2" x14ac:dyDescent="0.25">
      <c r="A76">
        <v>19</v>
      </c>
      <c r="B76">
        <f>IF(' IMPACTO RIESGOS CORRUPCION'!D54="X",1,0)</f>
        <v>0</v>
      </c>
    </row>
    <row r="77" spans="1:2" x14ac:dyDescent="0.25">
      <c r="A77" t="s">
        <v>163</v>
      </c>
      <c r="B77">
        <f>SUM(B58:B76)</f>
        <v>0</v>
      </c>
    </row>
    <row r="80" spans="1:2" x14ac:dyDescent="0.25">
      <c r="A80" t="s">
        <v>165</v>
      </c>
    </row>
    <row r="81" spans="1:2" x14ac:dyDescent="0.25">
      <c r="A81">
        <v>1</v>
      </c>
      <c r="B81">
        <f>IF(' IMPACTO RIESGOS CORRUPCION'!D59="X",1,0)</f>
        <v>0</v>
      </c>
    </row>
    <row r="82" spans="1:2" x14ac:dyDescent="0.25">
      <c r="A82">
        <v>2</v>
      </c>
      <c r="B82">
        <f>IF(' IMPACTO RIESGOS CORRUPCION'!D60="X",1,0)</f>
        <v>0</v>
      </c>
    </row>
    <row r="83" spans="1:2" x14ac:dyDescent="0.25">
      <c r="A83">
        <v>3</v>
      </c>
      <c r="B83">
        <f>IF(' IMPACTO RIESGOS CORRUPCION'!D61="X",1,0)</f>
        <v>0</v>
      </c>
    </row>
    <row r="84" spans="1:2" x14ac:dyDescent="0.25">
      <c r="A84">
        <v>4</v>
      </c>
      <c r="B84">
        <f>IF(' IMPACTO RIESGOS CORRUPCION'!D62="X",1,0)</f>
        <v>0</v>
      </c>
    </row>
    <row r="85" spans="1:2" x14ac:dyDescent="0.25">
      <c r="A85">
        <v>5</v>
      </c>
      <c r="B85">
        <f>IF(' IMPACTO RIESGOS CORRUPCION'!D63="X",1,0)</f>
        <v>0</v>
      </c>
    </row>
    <row r="86" spans="1:2" x14ac:dyDescent="0.25">
      <c r="A86">
        <v>6</v>
      </c>
      <c r="B86">
        <f>IF(' IMPACTO RIESGOS CORRUPCION'!D64="X",1,0)</f>
        <v>0</v>
      </c>
    </row>
    <row r="87" spans="1:2" x14ac:dyDescent="0.25">
      <c r="A87">
        <v>7</v>
      </c>
      <c r="B87">
        <f>IF(' IMPACTO RIESGOS CORRUPCION'!D65="X",1,0)</f>
        <v>0</v>
      </c>
    </row>
    <row r="88" spans="1:2" x14ac:dyDescent="0.25">
      <c r="A88">
        <v>8</v>
      </c>
      <c r="B88">
        <f>IF(' IMPACTO RIESGOS CORRUPCION'!D66="X",1,0)</f>
        <v>0</v>
      </c>
    </row>
    <row r="89" spans="1:2" x14ac:dyDescent="0.25">
      <c r="A89">
        <v>9</v>
      </c>
      <c r="B89">
        <f>IF(' IMPACTO RIESGOS CORRUPCION'!D67="X",1,0)</f>
        <v>0</v>
      </c>
    </row>
    <row r="90" spans="1:2" x14ac:dyDescent="0.25">
      <c r="A90">
        <v>10</v>
      </c>
      <c r="B90">
        <f>IF(' IMPACTO RIESGOS CORRUPCION'!D68="X",1,0)</f>
        <v>0</v>
      </c>
    </row>
    <row r="91" spans="1:2" x14ac:dyDescent="0.25">
      <c r="A91">
        <v>11</v>
      </c>
      <c r="B91">
        <f>IF(' IMPACTO RIESGOS CORRUPCION'!D69="X",1,0)</f>
        <v>0</v>
      </c>
    </row>
    <row r="92" spans="1:2" x14ac:dyDescent="0.25">
      <c r="A92">
        <v>12</v>
      </c>
      <c r="B92">
        <f>IF(' IMPACTO RIESGOS CORRUPCION'!D70="X",1,0)</f>
        <v>0</v>
      </c>
    </row>
    <row r="93" spans="1:2" x14ac:dyDescent="0.25">
      <c r="A93">
        <v>13</v>
      </c>
      <c r="B93">
        <f>IF(' IMPACTO RIESGOS CORRUPCION'!D71="X",1,0)</f>
        <v>0</v>
      </c>
    </row>
    <row r="94" spans="1:2" x14ac:dyDescent="0.25">
      <c r="A94">
        <v>14</v>
      </c>
      <c r="B94">
        <f>IF(' IMPACTO RIESGOS CORRUPCION'!D72="X",1,0)</f>
        <v>0</v>
      </c>
    </row>
    <row r="95" spans="1:2" x14ac:dyDescent="0.25">
      <c r="A95">
        <v>15</v>
      </c>
      <c r="B95">
        <f>IF(' IMPACTO RIESGOS CORRUPCION'!D73="X",1,0)</f>
        <v>0</v>
      </c>
    </row>
    <row r="96" spans="1:2" x14ac:dyDescent="0.25">
      <c r="A96">
        <v>16</v>
      </c>
      <c r="B96">
        <f>IF(' IMPACTO RIESGOS CORRUPCION'!D74="X",1,0)</f>
        <v>0</v>
      </c>
    </row>
    <row r="97" spans="1:2" x14ac:dyDescent="0.25">
      <c r="A97">
        <v>17</v>
      </c>
      <c r="B97">
        <f>IF(' IMPACTO RIESGOS CORRUPCION'!D75="X",1,0)</f>
        <v>0</v>
      </c>
    </row>
    <row r="98" spans="1:2" x14ac:dyDescent="0.25">
      <c r="A98">
        <v>18</v>
      </c>
      <c r="B98">
        <f>IF(' IMPACTO RIESGOS CORRUPCION'!D76="X",1,0)</f>
        <v>0</v>
      </c>
    </row>
    <row r="99" spans="1:2" x14ac:dyDescent="0.25">
      <c r="A99">
        <v>19</v>
      </c>
      <c r="B99">
        <f>IF(' IMPACTO RIESGOS CORRUPCION'!D77="X",1,0)</f>
        <v>0</v>
      </c>
    </row>
    <row r="100" spans="1:2" x14ac:dyDescent="0.25">
      <c r="A100" t="s">
        <v>163</v>
      </c>
      <c r="B100">
        <f>SUM(B81:B99)</f>
        <v>0</v>
      </c>
    </row>
    <row r="103" spans="1:2" x14ac:dyDescent="0.25">
      <c r="A103" t="s">
        <v>166</v>
      </c>
    </row>
    <row r="104" spans="1:2" x14ac:dyDescent="0.25">
      <c r="A104">
        <v>1</v>
      </c>
      <c r="B104">
        <f>IF(' IMPACTO RIESGOS CORRUPCION'!D82="X",1,0)</f>
        <v>0</v>
      </c>
    </row>
    <row r="105" spans="1:2" x14ac:dyDescent="0.25">
      <c r="A105">
        <v>2</v>
      </c>
      <c r="B105">
        <f>IF(' IMPACTO RIESGOS CORRUPCION'!D83="X",1,0)</f>
        <v>0</v>
      </c>
    </row>
    <row r="106" spans="1:2" x14ac:dyDescent="0.25">
      <c r="A106">
        <v>3</v>
      </c>
      <c r="B106">
        <f>IF(' IMPACTO RIESGOS CORRUPCION'!D84="X",1,0)</f>
        <v>0</v>
      </c>
    </row>
    <row r="107" spans="1:2" x14ac:dyDescent="0.25">
      <c r="A107">
        <v>4</v>
      </c>
      <c r="B107">
        <f>IF(' IMPACTO RIESGOS CORRUPCION'!D85="X",1,0)</f>
        <v>0</v>
      </c>
    </row>
    <row r="108" spans="1:2" x14ac:dyDescent="0.25">
      <c r="A108">
        <v>5</v>
      </c>
      <c r="B108">
        <f>IF(' IMPACTO RIESGOS CORRUPCION'!D86="X",1,0)</f>
        <v>0</v>
      </c>
    </row>
    <row r="109" spans="1:2" x14ac:dyDescent="0.25">
      <c r="A109">
        <v>6</v>
      </c>
      <c r="B109">
        <f>IF(' IMPACTO RIESGOS CORRUPCION'!D87="X",1,0)</f>
        <v>0</v>
      </c>
    </row>
    <row r="110" spans="1:2" x14ac:dyDescent="0.25">
      <c r="A110">
        <v>7</v>
      </c>
      <c r="B110">
        <f>IF(' IMPACTO RIESGOS CORRUPCION'!D88="X",1,0)</f>
        <v>0</v>
      </c>
    </row>
    <row r="111" spans="1:2" x14ac:dyDescent="0.25">
      <c r="A111">
        <v>8</v>
      </c>
      <c r="B111">
        <f>IF(' IMPACTO RIESGOS CORRUPCION'!D89="X",1,0)</f>
        <v>0</v>
      </c>
    </row>
    <row r="112" spans="1:2" x14ac:dyDescent="0.25">
      <c r="A112">
        <v>9</v>
      </c>
      <c r="B112">
        <f>IF(' IMPACTO RIESGOS CORRUPCION'!D90="X",1,0)</f>
        <v>0</v>
      </c>
    </row>
    <row r="113" spans="1:2" x14ac:dyDescent="0.25">
      <c r="A113">
        <v>10</v>
      </c>
      <c r="B113">
        <f>IF(' IMPACTO RIESGOS CORRUPCION'!D91="X",1,0)</f>
        <v>0</v>
      </c>
    </row>
    <row r="114" spans="1:2" x14ac:dyDescent="0.25">
      <c r="A114">
        <v>11</v>
      </c>
      <c r="B114">
        <f>IF(' IMPACTO RIESGOS CORRUPCION'!D92="X",1,0)</f>
        <v>0</v>
      </c>
    </row>
    <row r="115" spans="1:2" x14ac:dyDescent="0.25">
      <c r="A115">
        <v>12</v>
      </c>
      <c r="B115">
        <f>IF(' IMPACTO RIESGOS CORRUPCION'!D93="X",1,0)</f>
        <v>0</v>
      </c>
    </row>
    <row r="116" spans="1:2" x14ac:dyDescent="0.25">
      <c r="A116">
        <v>13</v>
      </c>
      <c r="B116">
        <f>IF(' IMPACTO RIESGOS CORRUPCION'!D94="X",1,0)</f>
        <v>0</v>
      </c>
    </row>
    <row r="117" spans="1:2" x14ac:dyDescent="0.25">
      <c r="A117">
        <v>14</v>
      </c>
      <c r="B117">
        <f>IF(' IMPACTO RIESGOS CORRUPCION'!D95="X",1,0)</f>
        <v>0</v>
      </c>
    </row>
    <row r="118" spans="1:2" x14ac:dyDescent="0.25">
      <c r="A118">
        <v>15</v>
      </c>
      <c r="B118">
        <f>IF(' IMPACTO RIESGOS CORRUPCION'!D96="X",1,0)</f>
        <v>0</v>
      </c>
    </row>
    <row r="119" spans="1:2" x14ac:dyDescent="0.25">
      <c r="A119">
        <v>16</v>
      </c>
      <c r="B119">
        <f>IF(' IMPACTO RIESGOS CORRUPCION'!D97="X",1,0)</f>
        <v>0</v>
      </c>
    </row>
    <row r="120" spans="1:2" x14ac:dyDescent="0.25">
      <c r="A120">
        <v>17</v>
      </c>
      <c r="B120">
        <f>IF(' IMPACTO RIESGOS CORRUPCION'!D98="X",1,0)</f>
        <v>0</v>
      </c>
    </row>
    <row r="121" spans="1:2" x14ac:dyDescent="0.25">
      <c r="A121">
        <v>18</v>
      </c>
      <c r="B121">
        <f>IF(' IMPACTO RIESGOS CORRUPCION'!D99="X",1,0)</f>
        <v>0</v>
      </c>
    </row>
    <row r="122" spans="1:2" x14ac:dyDescent="0.25">
      <c r="A122">
        <v>19</v>
      </c>
      <c r="B122">
        <f>IF(' IMPACTO RIESGOS CORRUPCION'!D100="X",1,0)</f>
        <v>0</v>
      </c>
    </row>
    <row r="123" spans="1:2" x14ac:dyDescent="0.25">
      <c r="A123" t="s">
        <v>163</v>
      </c>
      <c r="B123">
        <f>SUM(B104:B122)</f>
        <v>0</v>
      </c>
    </row>
    <row r="126" spans="1:2" x14ac:dyDescent="0.25">
      <c r="A126" t="s">
        <v>166</v>
      </c>
    </row>
    <row r="127" spans="1:2" x14ac:dyDescent="0.25">
      <c r="A127">
        <v>1</v>
      </c>
      <c r="B127">
        <f>IF(' IMPACTO RIESGOS CORRUPCION'!D105="X",1,0)</f>
        <v>0</v>
      </c>
    </row>
    <row r="128" spans="1:2" x14ac:dyDescent="0.25">
      <c r="A128">
        <v>2</v>
      </c>
      <c r="B128">
        <f>IF(' IMPACTO RIESGOS CORRUPCION'!D106="X",1,0)</f>
        <v>0</v>
      </c>
    </row>
    <row r="129" spans="1:2" x14ac:dyDescent="0.25">
      <c r="A129">
        <v>3</v>
      </c>
      <c r="B129">
        <f>IF(' IMPACTO RIESGOS CORRUPCION'!D107="X",1,0)</f>
        <v>0</v>
      </c>
    </row>
    <row r="130" spans="1:2" x14ac:dyDescent="0.25">
      <c r="A130">
        <v>4</v>
      </c>
      <c r="B130">
        <f>IF(' IMPACTO RIESGOS CORRUPCION'!D108="X",1,0)</f>
        <v>0</v>
      </c>
    </row>
    <row r="131" spans="1:2" x14ac:dyDescent="0.25">
      <c r="A131">
        <v>5</v>
      </c>
      <c r="B131">
        <f>IF(' IMPACTO RIESGOS CORRUPCION'!D109="X",1,0)</f>
        <v>0</v>
      </c>
    </row>
    <row r="132" spans="1:2" x14ac:dyDescent="0.25">
      <c r="A132">
        <v>6</v>
      </c>
      <c r="B132">
        <f>IF(' IMPACTO RIESGOS CORRUPCION'!D110="X",1,0)</f>
        <v>0</v>
      </c>
    </row>
    <row r="133" spans="1:2" x14ac:dyDescent="0.25">
      <c r="A133">
        <v>7</v>
      </c>
      <c r="B133">
        <f>IF(' IMPACTO RIESGOS CORRUPCION'!D111="X",1,0)</f>
        <v>0</v>
      </c>
    </row>
    <row r="134" spans="1:2" x14ac:dyDescent="0.25">
      <c r="A134">
        <v>8</v>
      </c>
      <c r="B134">
        <f>IF(' IMPACTO RIESGOS CORRUPCION'!D112="X",1,0)</f>
        <v>0</v>
      </c>
    </row>
    <row r="135" spans="1:2" x14ac:dyDescent="0.25">
      <c r="A135">
        <v>9</v>
      </c>
      <c r="B135">
        <f>IF(' IMPACTO RIESGOS CORRUPCION'!D113="X",1,0)</f>
        <v>0</v>
      </c>
    </row>
    <row r="136" spans="1:2" x14ac:dyDescent="0.25">
      <c r="A136">
        <v>10</v>
      </c>
      <c r="B136">
        <f>IF(' IMPACTO RIESGOS CORRUPCION'!D114="X",1,0)</f>
        <v>0</v>
      </c>
    </row>
    <row r="137" spans="1:2" x14ac:dyDescent="0.25">
      <c r="A137">
        <v>11</v>
      </c>
      <c r="B137">
        <f>IF(' IMPACTO RIESGOS CORRUPCION'!D115="X",1,0)</f>
        <v>0</v>
      </c>
    </row>
    <row r="138" spans="1:2" x14ac:dyDescent="0.25">
      <c r="A138">
        <v>12</v>
      </c>
      <c r="B138">
        <f>IF(' IMPACTO RIESGOS CORRUPCION'!D116="X",1,0)</f>
        <v>0</v>
      </c>
    </row>
    <row r="139" spans="1:2" x14ac:dyDescent="0.25">
      <c r="A139">
        <v>13</v>
      </c>
      <c r="B139">
        <f>IF(' IMPACTO RIESGOS CORRUPCION'!D117="X",1,0)</f>
        <v>0</v>
      </c>
    </row>
    <row r="140" spans="1:2" x14ac:dyDescent="0.25">
      <c r="A140">
        <v>14</v>
      </c>
      <c r="B140">
        <f>IF(' IMPACTO RIESGOS CORRUPCION'!D118="X",1,0)</f>
        <v>0</v>
      </c>
    </row>
    <row r="141" spans="1:2" x14ac:dyDescent="0.25">
      <c r="A141">
        <v>15</v>
      </c>
      <c r="B141">
        <f>IF(' IMPACTO RIESGOS CORRUPCION'!D119="X",1,0)</f>
        <v>0</v>
      </c>
    </row>
    <row r="142" spans="1:2" x14ac:dyDescent="0.25">
      <c r="A142">
        <v>16</v>
      </c>
      <c r="B142">
        <f>IF(' IMPACTO RIESGOS CORRUPCION'!D120="X",1,0)</f>
        <v>0</v>
      </c>
    </row>
    <row r="143" spans="1:2" x14ac:dyDescent="0.25">
      <c r="A143">
        <v>17</v>
      </c>
      <c r="B143">
        <f>IF(' IMPACTO RIESGOS CORRUPCION'!D121="X",1,0)</f>
        <v>0</v>
      </c>
    </row>
    <row r="144" spans="1:2" x14ac:dyDescent="0.25">
      <c r="A144">
        <v>18</v>
      </c>
      <c r="B144">
        <f>IF(' IMPACTO RIESGOS CORRUPCION'!D122="X",1,0)</f>
        <v>0</v>
      </c>
    </row>
    <row r="145" spans="1:2" x14ac:dyDescent="0.25">
      <c r="A145">
        <v>19</v>
      </c>
      <c r="B145">
        <f>IF(' IMPACTO RIESGOS CORRUPCION'!D123="X",1,0)</f>
        <v>0</v>
      </c>
    </row>
    <row r="146" spans="1:2" x14ac:dyDescent="0.25">
      <c r="A146" t="s">
        <v>163</v>
      </c>
      <c r="B146">
        <f>SUM(B127:B145)</f>
        <v>0</v>
      </c>
    </row>
    <row r="150" spans="1:2" x14ac:dyDescent="0.25">
      <c r="A150" t="s">
        <v>167</v>
      </c>
    </row>
    <row r="151" spans="1:2" x14ac:dyDescent="0.25">
      <c r="A151" s="43" t="s">
        <v>168</v>
      </c>
    </row>
    <row r="152" spans="1:2" x14ac:dyDescent="0.25">
      <c r="A152" t="s">
        <v>169</v>
      </c>
    </row>
    <row r="153" spans="1:2" x14ac:dyDescent="0.25">
      <c r="A153" t="s">
        <v>170</v>
      </c>
    </row>
    <row r="154" spans="1:2" x14ac:dyDescent="0.25">
      <c r="A154" t="s">
        <v>171</v>
      </c>
    </row>
    <row r="155" spans="1:2" x14ac:dyDescent="0.25">
      <c r="A155" t="s">
        <v>169</v>
      </c>
    </row>
    <row r="156" spans="1:2" x14ac:dyDescent="0.25">
      <c r="A156" t="s">
        <v>172</v>
      </c>
    </row>
    <row r="157" spans="1:2" x14ac:dyDescent="0.25">
      <c r="A157" t="s">
        <v>173</v>
      </c>
    </row>
    <row r="159" spans="1:2" x14ac:dyDescent="0.25">
      <c r="A159" s="43" t="s">
        <v>174</v>
      </c>
      <c r="B159" t="s">
        <v>130</v>
      </c>
    </row>
    <row r="160" spans="1:2" x14ac:dyDescent="0.25">
      <c r="A160" t="s">
        <v>169</v>
      </c>
    </row>
    <row r="161" spans="1:1" x14ac:dyDescent="0.25">
      <c r="A161" t="s">
        <v>175</v>
      </c>
    </row>
    <row r="162" spans="1:1" x14ac:dyDescent="0.25">
      <c r="A162" t="s">
        <v>176</v>
      </c>
    </row>
    <row r="164" spans="1:1" x14ac:dyDescent="0.25">
      <c r="A164" s="43" t="s">
        <v>177</v>
      </c>
    </row>
    <row r="165" spans="1:1" x14ac:dyDescent="0.25">
      <c r="A165" t="s">
        <v>169</v>
      </c>
    </row>
    <row r="166" spans="1:1" x14ac:dyDescent="0.25">
      <c r="A166" t="s">
        <v>178</v>
      </c>
    </row>
    <row r="167" spans="1:1" x14ac:dyDescent="0.25">
      <c r="A167" t="s">
        <v>179</v>
      </c>
    </row>
    <row r="168" spans="1:1" x14ac:dyDescent="0.25">
      <c r="A168" t="s">
        <v>180</v>
      </c>
    </row>
    <row r="170" spans="1:1" x14ac:dyDescent="0.25">
      <c r="A170" s="43" t="s">
        <v>181</v>
      </c>
    </row>
    <row r="171" spans="1:1" x14ac:dyDescent="0.25">
      <c r="A171" t="s">
        <v>169</v>
      </c>
    </row>
    <row r="172" spans="1:1" x14ac:dyDescent="0.25">
      <c r="A172" t="s">
        <v>182</v>
      </c>
    </row>
    <row r="173" spans="1:1" x14ac:dyDescent="0.25">
      <c r="A173" t="s">
        <v>183</v>
      </c>
    </row>
    <row r="175" spans="1:1" x14ac:dyDescent="0.25">
      <c r="A175" s="43" t="s">
        <v>184</v>
      </c>
    </row>
    <row r="176" spans="1:1" x14ac:dyDescent="0.25">
      <c r="A176" t="s">
        <v>169</v>
      </c>
    </row>
    <row r="177" spans="1:1" x14ac:dyDescent="0.25">
      <c r="A177" t="s">
        <v>185</v>
      </c>
    </row>
    <row r="178" spans="1:1" x14ac:dyDescent="0.25">
      <c r="A178" t="s">
        <v>186</v>
      </c>
    </row>
    <row r="180" spans="1:1" x14ac:dyDescent="0.25">
      <c r="A180" s="43" t="s">
        <v>187</v>
      </c>
    </row>
    <row r="181" spans="1:1" x14ac:dyDescent="0.25">
      <c r="A181" t="s">
        <v>169</v>
      </c>
    </row>
    <row r="182" spans="1:1" x14ac:dyDescent="0.25">
      <c r="A182" t="s">
        <v>188</v>
      </c>
    </row>
    <row r="183" spans="1:1" x14ac:dyDescent="0.25">
      <c r="A183" t="s">
        <v>189</v>
      </c>
    </row>
    <row r="184" spans="1:1" x14ac:dyDescent="0.25">
      <c r="A184" t="s">
        <v>190</v>
      </c>
    </row>
    <row r="186" spans="1:1" x14ac:dyDescent="0.25">
      <c r="A186" s="43" t="s">
        <v>191</v>
      </c>
    </row>
    <row r="187" spans="1:1" x14ac:dyDescent="0.25">
      <c r="A187" t="s">
        <v>169</v>
      </c>
    </row>
    <row r="188" spans="1:1" x14ac:dyDescent="0.25">
      <c r="A188" t="s">
        <v>192</v>
      </c>
    </row>
    <row r="189" spans="1:1" x14ac:dyDescent="0.25">
      <c r="A189" t="s">
        <v>193</v>
      </c>
    </row>
    <row r="190" spans="1:1" x14ac:dyDescent="0.25">
      <c r="A190" t="s">
        <v>194</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C5"/>
  <sheetViews>
    <sheetView workbookViewId="0">
      <selection activeCell="C7" sqref="C7"/>
    </sheetView>
  </sheetViews>
  <sheetFormatPr baseColWidth="10" defaultRowHeight="15" x14ac:dyDescent="0.25"/>
  <sheetData>
    <row r="1" spans="1:3" x14ac:dyDescent="0.25">
      <c r="A1" t="s">
        <v>347</v>
      </c>
      <c r="C1" t="s">
        <v>122</v>
      </c>
    </row>
    <row r="2" spans="1:3" x14ac:dyDescent="0.25">
      <c r="A2" t="s">
        <v>241</v>
      </c>
      <c r="C2" t="s">
        <v>123</v>
      </c>
    </row>
    <row r="3" spans="1:3" x14ac:dyDescent="0.25">
      <c r="A3" t="s">
        <v>119</v>
      </c>
      <c r="C3" t="s">
        <v>124</v>
      </c>
    </row>
    <row r="4" spans="1:3" x14ac:dyDescent="0.25">
      <c r="A4" t="s">
        <v>117</v>
      </c>
      <c r="C4" t="s">
        <v>125</v>
      </c>
    </row>
    <row r="5" spans="1:3" x14ac:dyDescent="0.25">
      <c r="A5" t="s">
        <v>348</v>
      </c>
      <c r="C5" t="s">
        <v>126</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6">
    <tabColor rgb="FF7030A0"/>
  </sheetPr>
  <dimension ref="A1:HV337"/>
  <sheetViews>
    <sheetView topLeftCell="E17" zoomScale="80" zoomScaleNormal="80" workbookViewId="0">
      <selection activeCell="F25" sqref="F25"/>
    </sheetView>
  </sheetViews>
  <sheetFormatPr baseColWidth="10" defaultColWidth="11.42578125" defaultRowHeight="14.25" x14ac:dyDescent="0.2"/>
  <cols>
    <col min="1" max="2" width="31.140625" style="1" customWidth="1"/>
    <col min="3" max="3" width="75.7109375" style="1" customWidth="1"/>
    <col min="4" max="4" width="29.28515625" style="1" customWidth="1"/>
    <col min="5" max="5" width="71.28515625" style="1" customWidth="1"/>
    <col min="6" max="7" width="15.7109375" style="1" customWidth="1"/>
    <col min="8" max="8" width="25.7109375" style="1" customWidth="1"/>
    <col min="9" max="9" width="26.7109375" style="1" customWidth="1"/>
    <col min="10" max="10" width="29" style="1" customWidth="1"/>
    <col min="11" max="11" width="22.5703125" style="1" customWidth="1"/>
    <col min="12" max="12" width="23.28515625" style="1" customWidth="1"/>
    <col min="13" max="16384" width="11.42578125" style="1"/>
  </cols>
  <sheetData>
    <row r="1" spans="1:230" customFormat="1" ht="15.75" customHeight="1" x14ac:dyDescent="0.25">
      <c r="A1" s="812"/>
      <c r="B1" s="793" t="str">
        <f>CONTEXTO!B1</f>
        <v xml:space="preserve">PROCESO:  SISTEMA INTEGRADO DE GESTIÓN </v>
      </c>
      <c r="C1" s="794"/>
      <c r="D1" s="794"/>
      <c r="E1" s="794"/>
      <c r="F1" s="794"/>
      <c r="G1" s="794"/>
      <c r="H1" s="795"/>
      <c r="I1" s="396" t="s">
        <v>390</v>
      </c>
      <c r="J1" s="329"/>
      <c r="K1" s="780"/>
    </row>
    <row r="2" spans="1:230" customFormat="1" ht="15.75" customHeight="1" x14ac:dyDescent="0.25">
      <c r="A2" s="418"/>
      <c r="B2" s="796"/>
      <c r="C2" s="797"/>
      <c r="D2" s="797"/>
      <c r="E2" s="797"/>
      <c r="F2" s="797"/>
      <c r="G2" s="797"/>
      <c r="H2" s="798"/>
      <c r="I2" s="397" t="s">
        <v>391</v>
      </c>
      <c r="J2" s="398"/>
      <c r="K2" s="781"/>
    </row>
    <row r="3" spans="1:230" customFormat="1" ht="36" customHeight="1" x14ac:dyDescent="0.25">
      <c r="A3" s="418"/>
      <c r="B3" s="799" t="s">
        <v>195</v>
      </c>
      <c r="C3" s="799"/>
      <c r="D3" s="799"/>
      <c r="E3" s="799"/>
      <c r="F3" s="799"/>
      <c r="G3" s="799"/>
      <c r="H3" s="799"/>
      <c r="I3" s="397" t="s">
        <v>392</v>
      </c>
      <c r="J3" s="398"/>
      <c r="K3" s="781"/>
    </row>
    <row r="4" spans="1:230" customFormat="1" ht="15.75" customHeight="1" thickBot="1" x14ac:dyDescent="0.3">
      <c r="A4" s="419"/>
      <c r="B4" s="800"/>
      <c r="C4" s="800"/>
      <c r="D4" s="800"/>
      <c r="E4" s="800"/>
      <c r="F4" s="800"/>
      <c r="G4" s="800"/>
      <c r="H4" s="800"/>
      <c r="I4" s="437" t="s">
        <v>386</v>
      </c>
      <c r="J4" s="300"/>
      <c r="K4" s="782"/>
    </row>
    <row r="5" spans="1:230" ht="15" thickBot="1" x14ac:dyDescent="0.25">
      <c r="B5" s="351"/>
      <c r="C5" s="351"/>
      <c r="D5" s="351"/>
      <c r="E5" s="351"/>
      <c r="F5" s="351"/>
      <c r="G5" s="351"/>
    </row>
    <row r="6" spans="1:230" customFormat="1" ht="24" customHeight="1" x14ac:dyDescent="0.25">
      <c r="A6" s="787" t="str">
        <f>CONTEXTO!A8</f>
        <v xml:space="preserve">PROCESO: GESTION JURIDICA Y MEJORA NORMATIVA </v>
      </c>
      <c r="B6" s="788"/>
      <c r="C6" s="788"/>
      <c r="D6" s="788"/>
      <c r="E6" s="788"/>
      <c r="F6" s="788"/>
      <c r="G6" s="788"/>
      <c r="H6" s="788"/>
      <c r="I6" s="788"/>
      <c r="J6" s="788"/>
      <c r="K6" s="789"/>
    </row>
    <row r="7" spans="1:230" customFormat="1" ht="54.75" customHeight="1" thickBot="1" x14ac:dyDescent="0.3">
      <c r="A7" s="790" t="str">
        <f>+CONTEXTO!A9</f>
        <v xml:space="preserve">OBJETIVO: ASUMIR Y EJERCER CON EFICIENCIA LA DEFENSA JURÍDICA DEL MUNICIPIO DE IBAGUÉ, LA ASESORÍA PERMANENTE DE LAS
ACTUACIONES DE LA ADMINISTRACIÓN CENTRAL Y PROMOVER EL USO DE HERRAMIENTAS Y BUENAS PRÁCTICAS
REGULATORIAS Y REGLAMENTARIAS, EN ARAS DE LOGRAR LA PROTECCIÓN DE SUS INTERESES Y GARANTIZAR LA CORRECTA
APLICACIÓN DEL ORDENAMIENTO JURÍDICO VIGENTE. 
</v>
      </c>
      <c r="B7" s="791"/>
      <c r="C7" s="791"/>
      <c r="D7" s="791"/>
      <c r="E7" s="791"/>
      <c r="F7" s="791"/>
      <c r="G7" s="791"/>
      <c r="H7" s="791"/>
      <c r="I7" s="791"/>
      <c r="J7" s="791"/>
      <c r="K7" s="792"/>
    </row>
    <row r="8" spans="1:230" ht="15" thickBot="1" x14ac:dyDescent="0.25">
      <c r="C8" s="32"/>
      <c r="D8" s="32"/>
      <c r="E8" s="32"/>
      <c r="F8" s="32"/>
      <c r="G8" s="32"/>
      <c r="H8" s="32"/>
    </row>
    <row r="9" spans="1:230" s="53" customFormat="1" ht="30" customHeight="1" x14ac:dyDescent="0.25">
      <c r="A9" s="774" t="s">
        <v>82</v>
      </c>
      <c r="B9" s="755" t="s">
        <v>223</v>
      </c>
      <c r="C9" s="776" t="s">
        <v>242</v>
      </c>
      <c r="D9" s="766" t="s">
        <v>197</v>
      </c>
      <c r="E9" s="766"/>
      <c r="F9" s="766"/>
      <c r="G9" s="766"/>
      <c r="H9" s="766"/>
      <c r="I9" s="108" t="s">
        <v>198</v>
      </c>
      <c r="J9" s="767" t="s">
        <v>199</v>
      </c>
      <c r="K9" s="769" t="s">
        <v>200</v>
      </c>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row>
    <row r="10" spans="1:230" s="54" customFormat="1" ht="60.75" thickBot="1" x14ac:dyDescent="0.3">
      <c r="A10" s="775"/>
      <c r="B10" s="756"/>
      <c r="C10" s="777"/>
      <c r="D10" s="109" t="s">
        <v>201</v>
      </c>
      <c r="E10" s="51" t="s">
        <v>202</v>
      </c>
      <c r="F10" s="156" t="s">
        <v>203</v>
      </c>
      <c r="G10" s="156" t="s">
        <v>204</v>
      </c>
      <c r="H10" s="109" t="s">
        <v>205</v>
      </c>
      <c r="I10" s="52" t="s">
        <v>206</v>
      </c>
      <c r="J10" s="768"/>
      <c r="K10" s="770"/>
    </row>
    <row r="11" spans="1:230" ht="20.25" customHeight="1" x14ac:dyDescent="0.2">
      <c r="A11" s="949" t="s">
        <v>508</v>
      </c>
      <c r="B11" s="951" t="s">
        <v>416</v>
      </c>
      <c r="C11" s="952" t="s">
        <v>513</v>
      </c>
      <c r="D11" s="743" t="s">
        <v>207</v>
      </c>
      <c r="E11" s="129" t="s">
        <v>208</v>
      </c>
      <c r="F11" s="268" t="s">
        <v>170</v>
      </c>
      <c r="G11" s="130">
        <f>IF(F11="Asignado",15,0)</f>
        <v>15</v>
      </c>
      <c r="H11" s="771" t="str">
        <f>IF(AND(G18&gt;0,G18&lt;=85),"Débil",IF(AND(G18&gt;85,G18&lt;=95),"Moderado",IF(G18&gt;96,"Fuerte"," ")))</f>
        <v>Fuerte</v>
      </c>
      <c r="I11" s="749" t="s">
        <v>193</v>
      </c>
      <c r="J11" s="746"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Moderado</v>
      </c>
      <c r="K11" s="783" t="str">
        <f>IF(J11="Fuerte","NO",IF(J11=" "," ","SI"))</f>
        <v>SI</v>
      </c>
      <c r="L11" s="61"/>
    </row>
    <row r="12" spans="1:230" ht="29.25" customHeight="1" x14ac:dyDescent="0.2">
      <c r="A12" s="740"/>
      <c r="B12" s="745"/>
      <c r="C12" s="785"/>
      <c r="D12" s="743"/>
      <c r="E12" s="103" t="s">
        <v>209</v>
      </c>
      <c r="F12" s="67" t="s">
        <v>172</v>
      </c>
      <c r="G12" s="66">
        <f>IF(F12="Adecuado",15,0)</f>
        <v>15</v>
      </c>
      <c r="H12" s="771"/>
      <c r="I12" s="773"/>
      <c r="J12" s="764"/>
      <c r="K12" s="784"/>
    </row>
    <row r="13" spans="1:230" ht="43.5" customHeight="1" x14ac:dyDescent="0.2">
      <c r="A13" s="740"/>
      <c r="B13" s="745"/>
      <c r="C13" s="785"/>
      <c r="D13" s="50" t="s">
        <v>210</v>
      </c>
      <c r="E13" s="103" t="s">
        <v>211</v>
      </c>
      <c r="F13" s="67" t="s">
        <v>175</v>
      </c>
      <c r="G13" s="66">
        <f>IF(F13="Oportuna",15,0)</f>
        <v>15</v>
      </c>
      <c r="H13" s="771"/>
      <c r="I13" s="773"/>
      <c r="J13" s="764"/>
      <c r="K13" s="784"/>
      <c r="N13" s="219"/>
    </row>
    <row r="14" spans="1:230" ht="43.5" customHeight="1" x14ac:dyDescent="0.2">
      <c r="A14" s="740"/>
      <c r="B14" s="745"/>
      <c r="C14" s="785"/>
      <c r="D14" s="50" t="s">
        <v>212</v>
      </c>
      <c r="E14" s="103" t="s">
        <v>213</v>
      </c>
      <c r="F14" s="220" t="s">
        <v>178</v>
      </c>
      <c r="G14" s="66">
        <f>IF(F14="Prevenir",15,IF(F14="Detectar",10,0))</f>
        <v>15</v>
      </c>
      <c r="H14" s="771"/>
      <c r="I14" s="773"/>
      <c r="J14" s="764"/>
      <c r="K14" s="784"/>
    </row>
    <row r="15" spans="1:230" ht="29.25" customHeight="1" x14ac:dyDescent="0.2">
      <c r="A15" s="740"/>
      <c r="B15" s="745"/>
      <c r="C15" s="785"/>
      <c r="D15" s="50" t="s">
        <v>272</v>
      </c>
      <c r="E15" s="103" t="s">
        <v>215</v>
      </c>
      <c r="F15" s="67" t="s">
        <v>182</v>
      </c>
      <c r="G15" s="66">
        <f>IF(F15="Confiable",15,0)</f>
        <v>15</v>
      </c>
      <c r="H15" s="771"/>
      <c r="I15" s="773"/>
      <c r="J15" s="764"/>
      <c r="K15" s="784"/>
    </row>
    <row r="16" spans="1:230" ht="43.5" customHeight="1" x14ac:dyDescent="0.2">
      <c r="A16" s="740"/>
      <c r="B16" s="745"/>
      <c r="C16" s="785"/>
      <c r="D16" s="50" t="s">
        <v>273</v>
      </c>
      <c r="E16" s="103" t="s">
        <v>217</v>
      </c>
      <c r="F16" s="220" t="s">
        <v>185</v>
      </c>
      <c r="G16" s="66">
        <f>IF(F16="Se investigan y se resuelven oportunamente",15,0)</f>
        <v>15</v>
      </c>
      <c r="H16" s="771"/>
      <c r="I16" s="773"/>
      <c r="J16" s="764"/>
      <c r="K16" s="784"/>
    </row>
    <row r="17" spans="1:76" ht="29.25" customHeight="1" x14ac:dyDescent="0.2">
      <c r="A17" s="741"/>
      <c r="B17" s="745"/>
      <c r="C17" s="786"/>
      <c r="D17" s="45" t="s">
        <v>218</v>
      </c>
      <c r="E17" s="103" t="s">
        <v>219</v>
      </c>
      <c r="F17" s="67" t="s">
        <v>188</v>
      </c>
      <c r="G17" s="66">
        <f>IF(F17="Completa",10,IF(F17="Incompleta",5,0))</f>
        <v>10</v>
      </c>
      <c r="H17" s="772"/>
      <c r="I17" s="773"/>
      <c r="J17" s="764"/>
      <c r="K17" s="784"/>
    </row>
    <row r="18" spans="1:76" ht="15.75" thickBot="1" x14ac:dyDescent="0.25">
      <c r="A18" s="121"/>
      <c r="B18" s="120"/>
      <c r="C18" s="119"/>
      <c r="D18" s="57"/>
      <c r="E18" s="58" t="s">
        <v>220</v>
      </c>
      <c r="F18" s="16"/>
      <c r="G18" s="131">
        <f>SUM(G11:G17)</f>
        <v>100</v>
      </c>
      <c r="H18" s="59"/>
      <c r="I18" s="122"/>
      <c r="J18" s="122"/>
      <c r="K18" s="123"/>
    </row>
    <row r="19" spans="1:76" ht="15" thickBot="1" x14ac:dyDescent="0.25">
      <c r="A19" s="55"/>
    </row>
    <row r="20" spans="1:76" s="54" customFormat="1" ht="30" customHeight="1" x14ac:dyDescent="0.25">
      <c r="A20" s="774" t="s">
        <v>82</v>
      </c>
      <c r="B20" s="755" t="s">
        <v>223</v>
      </c>
      <c r="C20" s="776" t="s">
        <v>196</v>
      </c>
      <c r="D20" s="766" t="s">
        <v>197</v>
      </c>
      <c r="E20" s="766"/>
      <c r="F20" s="766"/>
      <c r="G20" s="766"/>
      <c r="H20" s="766"/>
      <c r="I20" s="108" t="s">
        <v>198</v>
      </c>
      <c r="J20" s="767" t="s">
        <v>199</v>
      </c>
      <c r="K20" s="769" t="s">
        <v>200</v>
      </c>
    </row>
    <row r="21" spans="1:76" s="54" customFormat="1" ht="60.75" thickBot="1" x14ac:dyDescent="0.3">
      <c r="A21" s="775"/>
      <c r="B21" s="806"/>
      <c r="C21" s="777"/>
      <c r="D21" s="109" t="s">
        <v>201</v>
      </c>
      <c r="E21" s="51" t="s">
        <v>202</v>
      </c>
      <c r="F21" s="109" t="s">
        <v>203</v>
      </c>
      <c r="G21" s="109" t="s">
        <v>204</v>
      </c>
      <c r="H21" s="109" t="s">
        <v>221</v>
      </c>
      <c r="I21" s="52" t="s">
        <v>206</v>
      </c>
      <c r="J21" s="768"/>
      <c r="K21" s="770"/>
    </row>
    <row r="22" spans="1:76" ht="20.25" customHeight="1" x14ac:dyDescent="0.2">
      <c r="A22" s="950" t="s">
        <v>508</v>
      </c>
      <c r="B22" s="950" t="s">
        <v>419</v>
      </c>
      <c r="C22" s="953" t="s">
        <v>514</v>
      </c>
      <c r="D22" s="742" t="s">
        <v>207</v>
      </c>
      <c r="E22" s="105" t="s">
        <v>208</v>
      </c>
      <c r="F22" s="221" t="s">
        <v>170</v>
      </c>
      <c r="G22" s="133">
        <f>IF(F22="Asignado",15,0)</f>
        <v>15</v>
      </c>
      <c r="H22" s="802" t="str">
        <f>IF(AND(G29&gt;0,G29&lt;=85),"Débil",IF(AND(G29&gt;85,G29&lt;=95),"Moderado",IF(G29&gt;96,"Fuerte"," ")))</f>
        <v>Fuerte</v>
      </c>
      <c r="I22" s="803" t="s">
        <v>193</v>
      </c>
      <c r="J22" s="804"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805" t="str">
        <f>IF(J22="Fuerte","NO",IF(J22=" "," ","SI"))</f>
        <v>SI</v>
      </c>
    </row>
    <row r="23" spans="1:76" ht="29.25" customHeight="1" x14ac:dyDescent="0.2">
      <c r="A23" s="807"/>
      <c r="B23" s="807"/>
      <c r="C23" s="778"/>
      <c r="D23" s="743"/>
      <c r="E23" s="103" t="s">
        <v>209</v>
      </c>
      <c r="F23" s="67" t="s">
        <v>172</v>
      </c>
      <c r="G23" s="66">
        <f>IF(F23="Adecuado",15,0)</f>
        <v>15</v>
      </c>
      <c r="H23" s="771"/>
      <c r="I23" s="773"/>
      <c r="J23" s="764"/>
      <c r="K23" s="765"/>
    </row>
    <row r="24" spans="1:76" ht="43.5" customHeight="1" x14ac:dyDescent="0.2">
      <c r="A24" s="807"/>
      <c r="B24" s="807"/>
      <c r="C24" s="778"/>
      <c r="D24" s="50" t="s">
        <v>210</v>
      </c>
      <c r="E24" s="103" t="s">
        <v>211</v>
      </c>
      <c r="F24" s="67" t="s">
        <v>175</v>
      </c>
      <c r="G24" s="66">
        <f>IF(F24="Oportuna",15,0)</f>
        <v>15</v>
      </c>
      <c r="H24" s="771"/>
      <c r="I24" s="773"/>
      <c r="J24" s="764"/>
      <c r="K24" s="765"/>
    </row>
    <row r="25" spans="1:76" ht="43.5" customHeight="1" x14ac:dyDescent="0.2">
      <c r="A25" s="807"/>
      <c r="B25" s="807"/>
      <c r="C25" s="778"/>
      <c r="D25" s="50" t="s">
        <v>212</v>
      </c>
      <c r="E25" s="103" t="s">
        <v>213</v>
      </c>
      <c r="F25" s="220" t="s">
        <v>178</v>
      </c>
      <c r="G25" s="66">
        <f>IF(F25="Prevenir",15,IF(F25="Detectar",10,0))</f>
        <v>15</v>
      </c>
      <c r="H25" s="771"/>
      <c r="I25" s="773"/>
      <c r="J25" s="764"/>
      <c r="K25" s="765"/>
    </row>
    <row r="26" spans="1:76" ht="29.25" customHeight="1" x14ac:dyDescent="0.2">
      <c r="A26" s="807"/>
      <c r="B26" s="807"/>
      <c r="C26" s="778"/>
      <c r="D26" s="50" t="s">
        <v>214</v>
      </c>
      <c r="E26" s="103" t="s">
        <v>215</v>
      </c>
      <c r="F26" s="67" t="s">
        <v>182</v>
      </c>
      <c r="G26" s="66">
        <f>IF(F26="Confiable",15,0)</f>
        <v>15</v>
      </c>
      <c r="H26" s="771"/>
      <c r="I26" s="773"/>
      <c r="J26" s="764"/>
      <c r="K26" s="765"/>
    </row>
    <row r="27" spans="1:76" ht="43.5" customHeight="1" x14ac:dyDescent="0.2">
      <c r="A27" s="807"/>
      <c r="B27" s="807"/>
      <c r="C27" s="778"/>
      <c r="D27" s="50" t="s">
        <v>216</v>
      </c>
      <c r="E27" s="103" t="s">
        <v>217</v>
      </c>
      <c r="F27" s="220" t="s">
        <v>185</v>
      </c>
      <c r="G27" s="66">
        <f>IF(F27="Se investigan y se resuelven oportunamente",15,0)</f>
        <v>15</v>
      </c>
      <c r="H27" s="771"/>
      <c r="I27" s="773"/>
      <c r="J27" s="764"/>
      <c r="K27" s="765"/>
    </row>
    <row r="28" spans="1:76" ht="29.25" customHeight="1" x14ac:dyDescent="0.2">
      <c r="A28" s="808"/>
      <c r="B28" s="807"/>
      <c r="C28" s="779"/>
      <c r="D28" s="45" t="s">
        <v>218</v>
      </c>
      <c r="E28" s="103" t="s">
        <v>219</v>
      </c>
      <c r="F28" s="67" t="s">
        <v>188</v>
      </c>
      <c r="G28" s="66">
        <f>IF(F28="Completa",10,IF(F28="Incompleta",5,0))</f>
        <v>10</v>
      </c>
      <c r="H28" s="772"/>
      <c r="I28" s="773"/>
      <c r="J28" s="764"/>
      <c r="K28" s="765"/>
    </row>
    <row r="29" spans="1:76" s="60" customFormat="1" ht="15.75" thickBot="1" x14ac:dyDescent="0.25">
      <c r="A29" s="121"/>
      <c r="B29" s="124"/>
      <c r="C29" s="56"/>
      <c r="D29" s="57"/>
      <c r="E29" s="132" t="s">
        <v>220</v>
      </c>
      <c r="F29" s="131"/>
      <c r="G29" s="131">
        <f>SUM(G22:G28)</f>
        <v>100</v>
      </c>
      <c r="H29" s="59"/>
      <c r="I29" s="122"/>
      <c r="J29" s="122"/>
      <c r="K29" s="123"/>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thickBot="1" x14ac:dyDescent="0.25"/>
    <row r="31" spans="1:76" s="53" customFormat="1" ht="30" customHeight="1" x14ac:dyDescent="0.25">
      <c r="A31" s="774" t="s">
        <v>82</v>
      </c>
      <c r="B31" s="755" t="s">
        <v>223</v>
      </c>
      <c r="C31" s="776" t="s">
        <v>196</v>
      </c>
      <c r="D31" s="766" t="s">
        <v>197</v>
      </c>
      <c r="E31" s="766"/>
      <c r="F31" s="766"/>
      <c r="G31" s="766"/>
      <c r="H31" s="766"/>
      <c r="I31" s="108" t="s">
        <v>198</v>
      </c>
      <c r="J31" s="767" t="s">
        <v>199</v>
      </c>
      <c r="K31" s="769" t="s">
        <v>200</v>
      </c>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row>
    <row r="32" spans="1:76" s="54" customFormat="1" ht="60.75" thickBot="1" x14ac:dyDescent="0.3">
      <c r="A32" s="775"/>
      <c r="B32" s="756"/>
      <c r="C32" s="777"/>
      <c r="D32" s="109" t="s">
        <v>201</v>
      </c>
      <c r="E32" s="51" t="s">
        <v>202</v>
      </c>
      <c r="F32" s="109" t="s">
        <v>203</v>
      </c>
      <c r="G32" s="109" t="s">
        <v>204</v>
      </c>
      <c r="H32" s="109" t="s">
        <v>221</v>
      </c>
      <c r="I32" s="52" t="s">
        <v>206</v>
      </c>
      <c r="J32" s="768"/>
      <c r="K32" s="770"/>
    </row>
    <row r="33" spans="1:11" ht="20.25" customHeight="1" x14ac:dyDescent="0.2">
      <c r="A33" s="739"/>
      <c r="B33" s="744"/>
      <c r="C33" s="785"/>
      <c r="D33" s="743" t="s">
        <v>207</v>
      </c>
      <c r="E33" s="129" t="s">
        <v>208</v>
      </c>
      <c r="F33" s="70" t="s">
        <v>169</v>
      </c>
      <c r="G33" s="130">
        <f>IF(F33="Asignado",15,0)</f>
        <v>0</v>
      </c>
      <c r="H33" s="771"/>
      <c r="I33" s="749" t="s">
        <v>169</v>
      </c>
      <c r="J33" s="746"/>
      <c r="K33" s="752"/>
    </row>
    <row r="34" spans="1:11" ht="28.5" x14ac:dyDescent="0.2">
      <c r="A34" s="740"/>
      <c r="B34" s="745"/>
      <c r="C34" s="785"/>
      <c r="D34" s="743"/>
      <c r="E34" s="103" t="s">
        <v>209</v>
      </c>
      <c r="F34" s="67" t="s">
        <v>169</v>
      </c>
      <c r="G34" s="66">
        <f>IF(F34="Adecuado",15,0)</f>
        <v>0</v>
      </c>
      <c r="H34" s="771"/>
      <c r="I34" s="773"/>
      <c r="J34" s="764"/>
      <c r="K34" s="765"/>
    </row>
    <row r="35" spans="1:11" ht="42.75" x14ac:dyDescent="0.2">
      <c r="A35" s="740"/>
      <c r="B35" s="745"/>
      <c r="C35" s="785"/>
      <c r="D35" s="50" t="s">
        <v>210</v>
      </c>
      <c r="E35" s="103" t="s">
        <v>211</v>
      </c>
      <c r="F35" s="67" t="s">
        <v>169</v>
      </c>
      <c r="G35" s="66">
        <f>IF(F35="Oportuna",15,0)</f>
        <v>0</v>
      </c>
      <c r="H35" s="771"/>
      <c r="I35" s="773"/>
      <c r="J35" s="764"/>
      <c r="K35" s="765"/>
    </row>
    <row r="36" spans="1:11" ht="42.75" x14ac:dyDescent="0.2">
      <c r="A36" s="740"/>
      <c r="B36" s="745"/>
      <c r="C36" s="785"/>
      <c r="D36" s="50" t="s">
        <v>212</v>
      </c>
      <c r="E36" s="103" t="s">
        <v>213</v>
      </c>
      <c r="F36" s="220" t="s">
        <v>169</v>
      </c>
      <c r="G36" s="66">
        <f>IF(F36="Prevenir",15,IF(F36="Detectar",10,0))</f>
        <v>0</v>
      </c>
      <c r="H36" s="771"/>
      <c r="I36" s="773"/>
      <c r="J36" s="764"/>
      <c r="K36" s="765"/>
    </row>
    <row r="37" spans="1:11" ht="28.5" x14ac:dyDescent="0.2">
      <c r="A37" s="740"/>
      <c r="B37" s="745"/>
      <c r="C37" s="785"/>
      <c r="D37" s="50" t="s">
        <v>214</v>
      </c>
      <c r="E37" s="103" t="s">
        <v>215</v>
      </c>
      <c r="F37" s="67" t="s">
        <v>169</v>
      </c>
      <c r="G37" s="66">
        <f>IF(F37="Confiable",15,0)</f>
        <v>0</v>
      </c>
      <c r="H37" s="771"/>
      <c r="I37" s="773"/>
      <c r="J37" s="764"/>
      <c r="K37" s="765"/>
    </row>
    <row r="38" spans="1:11" ht="42.75" x14ac:dyDescent="0.2">
      <c r="A38" s="740"/>
      <c r="B38" s="745"/>
      <c r="C38" s="785"/>
      <c r="D38" s="50" t="s">
        <v>216</v>
      </c>
      <c r="E38" s="103" t="s">
        <v>217</v>
      </c>
      <c r="F38" s="220" t="s">
        <v>169</v>
      </c>
      <c r="G38" s="66">
        <f>IF(F38="Se investigan y se resuelven oportunamente",15,0)</f>
        <v>0</v>
      </c>
      <c r="H38" s="771"/>
      <c r="I38" s="773"/>
      <c r="J38" s="764"/>
      <c r="K38" s="765"/>
    </row>
    <row r="39" spans="1:11" ht="28.5" x14ac:dyDescent="0.2">
      <c r="A39" s="741"/>
      <c r="B39" s="746"/>
      <c r="C39" s="786"/>
      <c r="D39" s="45" t="s">
        <v>218</v>
      </c>
      <c r="E39" s="103" t="s">
        <v>219</v>
      </c>
      <c r="F39" s="67" t="s">
        <v>169</v>
      </c>
      <c r="G39" s="66">
        <f>IF(F39="Completa",10,IF(F39="Incompleta",5,0))</f>
        <v>0</v>
      </c>
      <c r="H39" s="772"/>
      <c r="I39" s="773"/>
      <c r="J39" s="764"/>
      <c r="K39" s="765"/>
    </row>
    <row r="40" spans="1:11" ht="15.75" thickBot="1" x14ac:dyDescent="0.25">
      <c r="A40" s="125"/>
      <c r="B40" s="126"/>
      <c r="C40" s="119"/>
      <c r="D40" s="57"/>
      <c r="E40" s="134" t="s">
        <v>220</v>
      </c>
      <c r="F40" s="131"/>
      <c r="G40" s="131">
        <f>SUM(G33:G39)</f>
        <v>0</v>
      </c>
      <c r="H40" s="59"/>
      <c r="I40" s="122"/>
      <c r="J40" s="122"/>
      <c r="K40" s="123"/>
    </row>
    <row r="41" spans="1:11" ht="15" thickBot="1" x14ac:dyDescent="0.25">
      <c r="A41" s="55"/>
    </row>
    <row r="42" spans="1:11" s="54" customFormat="1" ht="30" customHeight="1" x14ac:dyDescent="0.25">
      <c r="A42" s="774" t="s">
        <v>82</v>
      </c>
      <c r="B42" s="755" t="s">
        <v>223</v>
      </c>
      <c r="C42" s="776" t="s">
        <v>196</v>
      </c>
      <c r="D42" s="766" t="s">
        <v>197</v>
      </c>
      <c r="E42" s="766"/>
      <c r="F42" s="766"/>
      <c r="G42" s="766"/>
      <c r="H42" s="766"/>
      <c r="I42" s="108" t="s">
        <v>198</v>
      </c>
      <c r="J42" s="767" t="s">
        <v>199</v>
      </c>
      <c r="K42" s="769" t="s">
        <v>200</v>
      </c>
    </row>
    <row r="43" spans="1:11" s="54" customFormat="1" ht="60.75" thickBot="1" x14ac:dyDescent="0.3">
      <c r="A43" s="775"/>
      <c r="B43" s="756"/>
      <c r="C43" s="777"/>
      <c r="D43" s="109" t="s">
        <v>201</v>
      </c>
      <c r="E43" s="51" t="s">
        <v>202</v>
      </c>
      <c r="F43" s="109" t="s">
        <v>203</v>
      </c>
      <c r="G43" s="109" t="s">
        <v>204</v>
      </c>
      <c r="H43" s="109" t="s">
        <v>221</v>
      </c>
      <c r="I43" s="52" t="s">
        <v>206</v>
      </c>
      <c r="J43" s="768"/>
      <c r="K43" s="770"/>
    </row>
    <row r="44" spans="1:11" ht="20.25" customHeight="1" x14ac:dyDescent="0.2">
      <c r="A44" s="739"/>
      <c r="B44" s="489"/>
      <c r="C44" s="778"/>
      <c r="D44" s="743" t="s">
        <v>207</v>
      </c>
      <c r="E44" s="129" t="s">
        <v>208</v>
      </c>
      <c r="F44" s="70" t="s">
        <v>169</v>
      </c>
      <c r="G44" s="130">
        <f>IF(F44="Asignado",15,0)</f>
        <v>0</v>
      </c>
      <c r="H44" s="771" t="str">
        <f>IF(AND(G51&gt;0,G51&lt;=85),"Débil",IF(AND(G51&gt;85,G51&lt;=95),"Moderado",IF(G51&gt;96,"Fuerte"," ")))</f>
        <v xml:space="preserve"> </v>
      </c>
      <c r="I44" s="749" t="s">
        <v>169</v>
      </c>
      <c r="J44" s="746"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 xml:space="preserve"> </v>
      </c>
      <c r="K44" s="752" t="str">
        <f>IF(J44="Fuerte","NO",IF(J44=" "," ","SI"))</f>
        <v xml:space="preserve"> </v>
      </c>
    </row>
    <row r="45" spans="1:11" ht="28.5" x14ac:dyDescent="0.2">
      <c r="A45" s="740"/>
      <c r="B45" s="490"/>
      <c r="C45" s="778"/>
      <c r="D45" s="743"/>
      <c r="E45" s="103" t="s">
        <v>209</v>
      </c>
      <c r="F45" s="67" t="s">
        <v>169</v>
      </c>
      <c r="G45" s="66">
        <f>IF(F45="Adecuado",15,0)</f>
        <v>0</v>
      </c>
      <c r="H45" s="771"/>
      <c r="I45" s="773"/>
      <c r="J45" s="764"/>
      <c r="K45" s="765"/>
    </row>
    <row r="46" spans="1:11" ht="42.75" x14ac:dyDescent="0.2">
      <c r="A46" s="740"/>
      <c r="B46" s="490"/>
      <c r="C46" s="778"/>
      <c r="D46" s="50" t="s">
        <v>210</v>
      </c>
      <c r="E46" s="103" t="s">
        <v>211</v>
      </c>
      <c r="F46" s="67" t="s">
        <v>169</v>
      </c>
      <c r="G46" s="66">
        <f>IF(F46="Oportuna",15,0)</f>
        <v>0</v>
      </c>
      <c r="H46" s="771"/>
      <c r="I46" s="773"/>
      <c r="J46" s="764"/>
      <c r="K46" s="765"/>
    </row>
    <row r="47" spans="1:11" ht="42.75" x14ac:dyDescent="0.2">
      <c r="A47" s="740"/>
      <c r="B47" s="490"/>
      <c r="C47" s="778"/>
      <c r="D47" s="50" t="s">
        <v>212</v>
      </c>
      <c r="E47" s="103" t="s">
        <v>213</v>
      </c>
      <c r="F47" s="220" t="s">
        <v>169</v>
      </c>
      <c r="G47" s="66">
        <f>IF(F47="Prevenir",15,IF(F47="Detectar",10,0))</f>
        <v>0</v>
      </c>
      <c r="H47" s="771"/>
      <c r="I47" s="773"/>
      <c r="J47" s="764"/>
      <c r="K47" s="765"/>
    </row>
    <row r="48" spans="1:11" ht="28.5" x14ac:dyDescent="0.2">
      <c r="A48" s="740"/>
      <c r="B48" s="490"/>
      <c r="C48" s="778"/>
      <c r="D48" s="50" t="s">
        <v>214</v>
      </c>
      <c r="E48" s="103" t="s">
        <v>215</v>
      </c>
      <c r="F48" s="67" t="s">
        <v>169</v>
      </c>
      <c r="G48" s="66">
        <f>IF(F48="Confiable",15,0)</f>
        <v>0</v>
      </c>
      <c r="H48" s="771"/>
      <c r="I48" s="773"/>
      <c r="J48" s="764"/>
      <c r="K48" s="765"/>
    </row>
    <row r="49" spans="1:77" ht="42.75" x14ac:dyDescent="0.2">
      <c r="A49" s="740"/>
      <c r="B49" s="490"/>
      <c r="C49" s="778"/>
      <c r="D49" s="50" t="s">
        <v>216</v>
      </c>
      <c r="E49" s="103" t="s">
        <v>217</v>
      </c>
      <c r="F49" s="220" t="s">
        <v>169</v>
      </c>
      <c r="G49" s="66">
        <f>IF(F49="Se investigan y se resuelven oportunamente",15,0)</f>
        <v>0</v>
      </c>
      <c r="H49" s="771"/>
      <c r="I49" s="773"/>
      <c r="J49" s="764"/>
      <c r="K49" s="765"/>
    </row>
    <row r="50" spans="1:77" ht="28.5" x14ac:dyDescent="0.2">
      <c r="A50" s="741"/>
      <c r="B50" s="490"/>
      <c r="C50" s="779"/>
      <c r="D50" s="45" t="s">
        <v>218</v>
      </c>
      <c r="E50" s="103" t="s">
        <v>219</v>
      </c>
      <c r="F50" s="67" t="s">
        <v>169</v>
      </c>
      <c r="G50" s="66">
        <f>IF(F50="Completa",10,IF(F50="Incompleta",5,0))</f>
        <v>0</v>
      </c>
      <c r="H50" s="772"/>
      <c r="I50" s="773"/>
      <c r="J50" s="764"/>
      <c r="K50" s="765"/>
    </row>
    <row r="51" spans="1:77" s="60" customFormat="1" ht="15.75" thickBot="1" x14ac:dyDescent="0.25">
      <c r="A51" s="125"/>
      <c r="B51" s="127"/>
      <c r="C51" s="56"/>
      <c r="D51" s="57"/>
      <c r="E51" s="134" t="s">
        <v>220</v>
      </c>
      <c r="F51" s="131"/>
      <c r="G51" s="131">
        <f>SUM(G44:G50)</f>
        <v>0</v>
      </c>
      <c r="H51" s="59"/>
      <c r="I51" s="122"/>
      <c r="J51" s="122"/>
      <c r="K51" s="123"/>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row>
    <row r="52" spans="1:77" ht="15" thickBot="1" x14ac:dyDescent="0.25"/>
    <row r="53" spans="1:77" s="53" customFormat="1" ht="30" customHeight="1" x14ac:dyDescent="0.25">
      <c r="A53" s="774" t="s">
        <v>82</v>
      </c>
      <c r="B53" s="755" t="s">
        <v>223</v>
      </c>
      <c r="C53" s="776" t="s">
        <v>196</v>
      </c>
      <c r="D53" s="766" t="s">
        <v>197</v>
      </c>
      <c r="E53" s="766"/>
      <c r="F53" s="766"/>
      <c r="G53" s="766"/>
      <c r="H53" s="766"/>
      <c r="I53" s="108" t="s">
        <v>198</v>
      </c>
      <c r="J53" s="767" t="s">
        <v>199</v>
      </c>
      <c r="K53" s="769" t="s">
        <v>200</v>
      </c>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row>
    <row r="54" spans="1:77" s="54" customFormat="1" ht="60.75" thickBot="1" x14ac:dyDescent="0.3">
      <c r="A54" s="775"/>
      <c r="B54" s="756"/>
      <c r="C54" s="777"/>
      <c r="D54" s="109" t="s">
        <v>201</v>
      </c>
      <c r="E54" s="51" t="s">
        <v>202</v>
      </c>
      <c r="F54" s="109" t="s">
        <v>203</v>
      </c>
      <c r="G54" s="109" t="s">
        <v>204</v>
      </c>
      <c r="H54" s="109" t="s">
        <v>221</v>
      </c>
      <c r="I54" s="52" t="s">
        <v>206</v>
      </c>
      <c r="J54" s="768"/>
      <c r="K54" s="770"/>
    </row>
    <row r="55" spans="1:77" ht="20.25" customHeight="1" x14ac:dyDescent="0.2">
      <c r="A55" s="739"/>
      <c r="B55" s="489"/>
      <c r="C55" s="801"/>
      <c r="D55" s="743" t="s">
        <v>207</v>
      </c>
      <c r="E55" s="129" t="s">
        <v>208</v>
      </c>
      <c r="F55" s="70" t="s">
        <v>169</v>
      </c>
      <c r="G55" s="130">
        <f>IF(F55="Asignado",15,0)</f>
        <v>0</v>
      </c>
      <c r="H55" s="771" t="str">
        <f>IF(AND(G62&gt;0,G62&lt;=85),"Débil",IF(AND(G62&gt;85,G62&lt;=95),"Moderado",IF(G62&gt;96,"Fuerte"," ")))</f>
        <v xml:space="preserve"> </v>
      </c>
      <c r="I55" s="749" t="s">
        <v>169</v>
      </c>
      <c r="J55" s="746"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 xml:space="preserve"> </v>
      </c>
      <c r="K55" s="752" t="str">
        <f>IF(J55="Fuerte","NO",IF(J55=" "," ","SI"))</f>
        <v xml:space="preserve"> </v>
      </c>
    </row>
    <row r="56" spans="1:77" ht="28.5" x14ac:dyDescent="0.2">
      <c r="A56" s="740"/>
      <c r="B56" s="490"/>
      <c r="C56" s="778"/>
      <c r="D56" s="743"/>
      <c r="E56" s="103" t="s">
        <v>209</v>
      </c>
      <c r="F56" s="67" t="s">
        <v>169</v>
      </c>
      <c r="G56" s="66">
        <f>IF(F56="Adecuado",15,0)</f>
        <v>0</v>
      </c>
      <c r="H56" s="771"/>
      <c r="I56" s="773"/>
      <c r="J56" s="764"/>
      <c r="K56" s="765"/>
    </row>
    <row r="57" spans="1:77" ht="42.75" x14ac:dyDescent="0.2">
      <c r="A57" s="740"/>
      <c r="B57" s="490"/>
      <c r="C57" s="778"/>
      <c r="D57" s="50" t="s">
        <v>210</v>
      </c>
      <c r="E57" s="103" t="s">
        <v>211</v>
      </c>
      <c r="F57" s="67" t="s">
        <v>169</v>
      </c>
      <c r="G57" s="66">
        <f>IF(F57="Oportuna",15,0)</f>
        <v>0</v>
      </c>
      <c r="H57" s="771"/>
      <c r="I57" s="773"/>
      <c r="J57" s="764"/>
      <c r="K57" s="765"/>
    </row>
    <row r="58" spans="1:77" ht="42.75" x14ac:dyDescent="0.2">
      <c r="A58" s="740"/>
      <c r="B58" s="490"/>
      <c r="C58" s="778"/>
      <c r="D58" s="50" t="s">
        <v>212</v>
      </c>
      <c r="E58" s="103" t="s">
        <v>213</v>
      </c>
      <c r="F58" s="220" t="s">
        <v>169</v>
      </c>
      <c r="G58" s="66">
        <f>IF(F58="Prevenir",15,IF(F58="Detectar",10,0))</f>
        <v>0</v>
      </c>
      <c r="H58" s="771"/>
      <c r="I58" s="773"/>
      <c r="J58" s="764"/>
      <c r="K58" s="765"/>
    </row>
    <row r="59" spans="1:77" ht="28.5" x14ac:dyDescent="0.2">
      <c r="A59" s="740"/>
      <c r="B59" s="490"/>
      <c r="C59" s="778"/>
      <c r="D59" s="50" t="s">
        <v>214</v>
      </c>
      <c r="E59" s="103" t="s">
        <v>215</v>
      </c>
      <c r="F59" s="67" t="s">
        <v>169</v>
      </c>
      <c r="G59" s="66">
        <f>IF(F59="Confiable",15,0)</f>
        <v>0</v>
      </c>
      <c r="H59" s="771"/>
      <c r="I59" s="773"/>
      <c r="J59" s="764"/>
      <c r="K59" s="765"/>
    </row>
    <row r="60" spans="1:77" ht="42.75" x14ac:dyDescent="0.2">
      <c r="A60" s="740"/>
      <c r="B60" s="490"/>
      <c r="C60" s="778"/>
      <c r="D60" s="50" t="s">
        <v>216</v>
      </c>
      <c r="E60" s="103" t="s">
        <v>217</v>
      </c>
      <c r="F60" s="220" t="s">
        <v>169</v>
      </c>
      <c r="G60" s="66">
        <f>IF(F60="Se investigan y se resuelven oportunamente",15,0)</f>
        <v>0</v>
      </c>
      <c r="H60" s="771"/>
      <c r="I60" s="773"/>
      <c r="J60" s="764"/>
      <c r="K60" s="765"/>
    </row>
    <row r="61" spans="1:77" ht="28.5" x14ac:dyDescent="0.2">
      <c r="A61" s="741"/>
      <c r="B61" s="491"/>
      <c r="C61" s="778"/>
      <c r="D61" s="45" t="s">
        <v>218</v>
      </c>
      <c r="E61" s="103" t="s">
        <v>219</v>
      </c>
      <c r="F61" s="67" t="s">
        <v>169</v>
      </c>
      <c r="G61" s="66">
        <f>IF(F61="Completa",10,IF(F61="Incompleta",5,0))</f>
        <v>0</v>
      </c>
      <c r="H61" s="772"/>
      <c r="I61" s="773"/>
      <c r="J61" s="764"/>
      <c r="K61" s="765"/>
    </row>
    <row r="62" spans="1:77" ht="15.75" thickBot="1" x14ac:dyDescent="0.25">
      <c r="A62" s="125"/>
      <c r="B62" s="126"/>
      <c r="C62" s="128"/>
      <c r="D62" s="57"/>
      <c r="E62" s="58" t="s">
        <v>220</v>
      </c>
      <c r="F62" s="16"/>
      <c r="G62" s="16">
        <f>SUM(G55:G61)</f>
        <v>0</v>
      </c>
      <c r="H62" s="59"/>
      <c r="I62" s="122"/>
      <c r="J62" s="122"/>
      <c r="K62" s="123"/>
    </row>
    <row r="63" spans="1:77" ht="15" thickBot="1" x14ac:dyDescent="0.25">
      <c r="A63" s="55"/>
    </row>
    <row r="64" spans="1:77" ht="27" customHeight="1" x14ac:dyDescent="0.2">
      <c r="A64" s="774" t="s">
        <v>82</v>
      </c>
      <c r="B64" s="755" t="s">
        <v>223</v>
      </c>
      <c r="C64" s="776" t="s">
        <v>196</v>
      </c>
      <c r="D64" s="766" t="s">
        <v>197</v>
      </c>
      <c r="E64" s="766"/>
      <c r="F64" s="766"/>
      <c r="G64" s="766"/>
      <c r="H64" s="766"/>
      <c r="I64" s="108" t="s">
        <v>198</v>
      </c>
      <c r="J64" s="767" t="s">
        <v>199</v>
      </c>
      <c r="K64" s="769" t="s">
        <v>200</v>
      </c>
    </row>
    <row r="65" spans="1:11" ht="37.5" customHeight="1" thickBot="1" x14ac:dyDescent="0.25">
      <c r="A65" s="775"/>
      <c r="B65" s="756"/>
      <c r="C65" s="777"/>
      <c r="D65" s="109" t="s">
        <v>201</v>
      </c>
      <c r="E65" s="51" t="s">
        <v>202</v>
      </c>
      <c r="F65" s="109" t="s">
        <v>203</v>
      </c>
      <c r="G65" s="109" t="s">
        <v>204</v>
      </c>
      <c r="H65" s="109" t="s">
        <v>221</v>
      </c>
      <c r="I65" s="52" t="s">
        <v>206</v>
      </c>
      <c r="J65" s="768"/>
      <c r="K65" s="770"/>
    </row>
    <row r="66" spans="1:11" ht="28.5" customHeight="1" x14ac:dyDescent="0.2">
      <c r="A66" s="739"/>
      <c r="B66" s="489"/>
      <c r="C66" s="801"/>
      <c r="D66" s="743" t="s">
        <v>207</v>
      </c>
      <c r="E66" s="129" t="s">
        <v>208</v>
      </c>
      <c r="F66" s="70" t="s">
        <v>170</v>
      </c>
      <c r="G66" s="130">
        <f>IF(F66="Asignado",15,0)</f>
        <v>15</v>
      </c>
      <c r="H66" s="771" t="str">
        <f>IF(AND(G73&gt;0,G73&lt;=85),"Débil",IF(AND(G73&gt;85,G73&lt;=95),"Moderado",IF(G73&gt;96,"Fuerte"," ")))</f>
        <v>Fuerte</v>
      </c>
      <c r="I66" s="749" t="s">
        <v>192</v>
      </c>
      <c r="J66" s="746"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Fuerte</v>
      </c>
      <c r="K66" s="752" t="str">
        <f>IF(J66="Fuerte","NO",IF(J66=" "," ","SI"))</f>
        <v>NO</v>
      </c>
    </row>
    <row r="67" spans="1:11" ht="31.5" customHeight="1" x14ac:dyDescent="0.2">
      <c r="A67" s="740"/>
      <c r="B67" s="490"/>
      <c r="C67" s="778"/>
      <c r="D67" s="743"/>
      <c r="E67" s="103" t="s">
        <v>209</v>
      </c>
      <c r="F67" s="67" t="s">
        <v>172</v>
      </c>
      <c r="G67" s="66">
        <f>IF(F67="Adecuado",15,0)</f>
        <v>15</v>
      </c>
      <c r="H67" s="771"/>
      <c r="I67" s="773"/>
      <c r="J67" s="764"/>
      <c r="K67" s="765"/>
    </row>
    <row r="68" spans="1:11" ht="34.5" customHeight="1" x14ac:dyDescent="0.2">
      <c r="A68" s="740"/>
      <c r="B68" s="490"/>
      <c r="C68" s="778"/>
      <c r="D68" s="50" t="s">
        <v>210</v>
      </c>
      <c r="E68" s="103" t="s">
        <v>211</v>
      </c>
      <c r="F68" s="67" t="s">
        <v>175</v>
      </c>
      <c r="G68" s="66">
        <f>IF(F68="Oportuna",15,0)</f>
        <v>15</v>
      </c>
      <c r="H68" s="771"/>
      <c r="I68" s="773"/>
      <c r="J68" s="764"/>
      <c r="K68" s="765"/>
    </row>
    <row r="69" spans="1:11" ht="46.5" customHeight="1" x14ac:dyDescent="0.2">
      <c r="A69" s="740"/>
      <c r="B69" s="490"/>
      <c r="C69" s="778"/>
      <c r="D69" s="50" t="s">
        <v>212</v>
      </c>
      <c r="E69" s="103" t="s">
        <v>213</v>
      </c>
      <c r="F69" s="220" t="s">
        <v>178</v>
      </c>
      <c r="G69" s="66">
        <f>IF(F69="Prevenir",15,IF(F69="Detectar",10,0))</f>
        <v>15</v>
      </c>
      <c r="H69" s="771"/>
      <c r="I69" s="773"/>
      <c r="J69" s="764"/>
      <c r="K69" s="765"/>
    </row>
    <row r="70" spans="1:11" ht="42.75" customHeight="1" x14ac:dyDescent="0.2">
      <c r="A70" s="740"/>
      <c r="B70" s="490"/>
      <c r="C70" s="778"/>
      <c r="D70" s="50" t="s">
        <v>214</v>
      </c>
      <c r="E70" s="103" t="s">
        <v>215</v>
      </c>
      <c r="F70" s="67" t="s">
        <v>182</v>
      </c>
      <c r="G70" s="66">
        <f>IF(F70="Confiable",15,0)</f>
        <v>15</v>
      </c>
      <c r="H70" s="771"/>
      <c r="I70" s="773"/>
      <c r="J70" s="764"/>
      <c r="K70" s="765"/>
    </row>
    <row r="71" spans="1:11" ht="47.25" customHeight="1" x14ac:dyDescent="0.2">
      <c r="A71" s="740"/>
      <c r="B71" s="490"/>
      <c r="C71" s="778"/>
      <c r="D71" s="50" t="s">
        <v>216</v>
      </c>
      <c r="E71" s="103" t="s">
        <v>217</v>
      </c>
      <c r="F71" s="220" t="s">
        <v>185</v>
      </c>
      <c r="G71" s="66">
        <f>IF(F71="Se investigan y se resuelven oportunamente",15,0)</f>
        <v>15</v>
      </c>
      <c r="H71" s="771"/>
      <c r="I71" s="773"/>
      <c r="J71" s="764"/>
      <c r="K71" s="765"/>
    </row>
    <row r="72" spans="1:11" ht="48" customHeight="1" x14ac:dyDescent="0.2">
      <c r="A72" s="741"/>
      <c r="B72" s="491"/>
      <c r="C72" s="778"/>
      <c r="D72" s="45" t="s">
        <v>218</v>
      </c>
      <c r="E72" s="103" t="s">
        <v>219</v>
      </c>
      <c r="F72" s="67" t="s">
        <v>188</v>
      </c>
      <c r="G72" s="66">
        <f>IF(F72="Completa",10,IF(F72="Incompleta",5,0))</f>
        <v>10</v>
      </c>
      <c r="H72" s="772"/>
      <c r="I72" s="773"/>
      <c r="J72" s="764"/>
      <c r="K72" s="765"/>
    </row>
    <row r="73" spans="1:11" ht="29.25" customHeight="1" thickBot="1" x14ac:dyDescent="0.25">
      <c r="A73" s="125"/>
      <c r="B73" s="126"/>
      <c r="C73" s="128"/>
      <c r="D73" s="57"/>
      <c r="E73" s="134" t="s">
        <v>220</v>
      </c>
      <c r="F73" s="131"/>
      <c r="G73" s="131">
        <f>SUM(G66:G72)</f>
        <v>100</v>
      </c>
      <c r="H73" s="59"/>
      <c r="I73" s="122"/>
      <c r="J73" s="122"/>
      <c r="K73" s="123"/>
    </row>
    <row r="74" spans="1:11" ht="18.75" customHeight="1" thickBot="1" x14ac:dyDescent="0.25">
      <c r="A74" s="55"/>
    </row>
    <row r="75" spans="1:11" s="54" customFormat="1" ht="30" customHeight="1" x14ac:dyDescent="0.25">
      <c r="A75" s="774" t="s">
        <v>82</v>
      </c>
      <c r="B75" s="755" t="s">
        <v>223</v>
      </c>
      <c r="C75" s="776" t="s">
        <v>196</v>
      </c>
      <c r="D75" s="766" t="s">
        <v>197</v>
      </c>
      <c r="E75" s="766"/>
      <c r="F75" s="766"/>
      <c r="G75" s="766"/>
      <c r="H75" s="766"/>
      <c r="I75" s="108" t="s">
        <v>198</v>
      </c>
      <c r="J75" s="767" t="s">
        <v>199</v>
      </c>
      <c r="K75" s="769" t="s">
        <v>200</v>
      </c>
    </row>
    <row r="76" spans="1:11" s="54" customFormat="1" ht="60.75" thickBot="1" x14ac:dyDescent="0.3">
      <c r="A76" s="775"/>
      <c r="B76" s="756"/>
      <c r="C76" s="777"/>
      <c r="D76" s="109" t="s">
        <v>201</v>
      </c>
      <c r="E76" s="51" t="s">
        <v>202</v>
      </c>
      <c r="F76" s="109" t="s">
        <v>203</v>
      </c>
      <c r="G76" s="109" t="s">
        <v>204</v>
      </c>
      <c r="H76" s="109" t="s">
        <v>221</v>
      </c>
      <c r="I76" s="52" t="s">
        <v>206</v>
      </c>
      <c r="J76" s="768"/>
      <c r="K76" s="770"/>
    </row>
    <row r="77" spans="1:11" ht="20.25" customHeight="1" x14ac:dyDescent="0.2">
      <c r="A77" s="739"/>
      <c r="B77" s="489"/>
      <c r="C77" s="778"/>
      <c r="D77" s="743" t="s">
        <v>207</v>
      </c>
      <c r="E77" s="129" t="s">
        <v>208</v>
      </c>
      <c r="F77" s="70" t="s">
        <v>170</v>
      </c>
      <c r="G77" s="130">
        <f>IF(F77="Asignado",15,0)</f>
        <v>15</v>
      </c>
      <c r="H77" s="771" t="str">
        <f>IF(AND(G84&gt;0,G84&lt;=85),"Débil",IF(AND(G84&gt;85,G84&lt;=95),"Moderado",IF(G84&gt;96,"Fuerte"," ")))</f>
        <v>Fuerte</v>
      </c>
      <c r="I77" s="749" t="s">
        <v>192</v>
      </c>
      <c r="J77" s="746"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Fuerte</v>
      </c>
      <c r="K77" s="752" t="str">
        <f>IF(J77="Fuerte","NO",IF(J77=" "," ","SI"))</f>
        <v>NO</v>
      </c>
    </row>
    <row r="78" spans="1:11" ht="28.5" x14ac:dyDescent="0.2">
      <c r="A78" s="740"/>
      <c r="B78" s="490"/>
      <c r="C78" s="778"/>
      <c r="D78" s="743"/>
      <c r="E78" s="103" t="s">
        <v>209</v>
      </c>
      <c r="F78" s="67" t="s">
        <v>172</v>
      </c>
      <c r="G78" s="66">
        <f>IF(F78="Adecuado",15,0)</f>
        <v>15</v>
      </c>
      <c r="H78" s="771"/>
      <c r="I78" s="773"/>
      <c r="J78" s="764"/>
      <c r="K78" s="765"/>
    </row>
    <row r="79" spans="1:11" ht="42.75" x14ac:dyDescent="0.2">
      <c r="A79" s="740"/>
      <c r="B79" s="490"/>
      <c r="C79" s="778"/>
      <c r="D79" s="50" t="s">
        <v>210</v>
      </c>
      <c r="E79" s="103" t="s">
        <v>211</v>
      </c>
      <c r="F79" s="67" t="s">
        <v>175</v>
      </c>
      <c r="G79" s="66">
        <f>IF(F79="Oportuna",15,0)</f>
        <v>15</v>
      </c>
      <c r="H79" s="771"/>
      <c r="I79" s="773"/>
      <c r="J79" s="764"/>
      <c r="K79" s="765"/>
    </row>
    <row r="80" spans="1:11" ht="42.75" x14ac:dyDescent="0.2">
      <c r="A80" s="740"/>
      <c r="B80" s="490"/>
      <c r="C80" s="778"/>
      <c r="D80" s="50" t="s">
        <v>212</v>
      </c>
      <c r="E80" s="103" t="s">
        <v>213</v>
      </c>
      <c r="F80" s="220" t="s">
        <v>178</v>
      </c>
      <c r="G80" s="66">
        <f>IF(F80="Prevenir",15,IF(F80="Detectar",10,0))</f>
        <v>15</v>
      </c>
      <c r="H80" s="771"/>
      <c r="I80" s="773"/>
      <c r="J80" s="764"/>
      <c r="K80" s="765"/>
    </row>
    <row r="81" spans="1:78" ht="28.5" x14ac:dyDescent="0.2">
      <c r="A81" s="740"/>
      <c r="B81" s="490"/>
      <c r="C81" s="778"/>
      <c r="D81" s="50" t="s">
        <v>214</v>
      </c>
      <c r="E81" s="103" t="s">
        <v>215</v>
      </c>
      <c r="F81" s="67" t="s">
        <v>182</v>
      </c>
      <c r="G81" s="66">
        <f>IF(F81="Confiable",15,0)</f>
        <v>15</v>
      </c>
      <c r="H81" s="771"/>
      <c r="I81" s="773"/>
      <c r="J81" s="764"/>
      <c r="K81" s="765"/>
    </row>
    <row r="82" spans="1:78" ht="42.75" x14ac:dyDescent="0.2">
      <c r="A82" s="740"/>
      <c r="B82" s="490"/>
      <c r="C82" s="778"/>
      <c r="D82" s="50" t="s">
        <v>216</v>
      </c>
      <c r="E82" s="103" t="s">
        <v>217</v>
      </c>
      <c r="F82" s="220" t="s">
        <v>185</v>
      </c>
      <c r="G82" s="66">
        <f>IF(F82="Se investigan y se resuelven oportunamente",15,0)</f>
        <v>15</v>
      </c>
      <c r="H82" s="771"/>
      <c r="I82" s="773"/>
      <c r="J82" s="764"/>
      <c r="K82" s="765"/>
    </row>
    <row r="83" spans="1:78" ht="28.5" x14ac:dyDescent="0.2">
      <c r="A83" s="741"/>
      <c r="B83" s="491"/>
      <c r="C83" s="779"/>
      <c r="D83" s="45" t="s">
        <v>218</v>
      </c>
      <c r="E83" s="103" t="s">
        <v>219</v>
      </c>
      <c r="F83" s="67" t="s">
        <v>188</v>
      </c>
      <c r="G83" s="66">
        <f>IF(F83="Completa",10,IF(F83="Incompleta",5,0))</f>
        <v>10</v>
      </c>
      <c r="H83" s="772"/>
      <c r="I83" s="773"/>
      <c r="J83" s="764"/>
      <c r="K83" s="765"/>
    </row>
    <row r="84" spans="1:78" s="60" customFormat="1" ht="15.75" thickBot="1" x14ac:dyDescent="0.25">
      <c r="A84" s="125"/>
      <c r="B84" s="126"/>
      <c r="C84" s="56" t="s">
        <v>243</v>
      </c>
      <c r="D84" s="57"/>
      <c r="E84" s="134" t="s">
        <v>220</v>
      </c>
      <c r="F84" s="131"/>
      <c r="G84" s="131">
        <f>SUM(G77:G83)</f>
        <v>100</v>
      </c>
      <c r="H84" s="59"/>
      <c r="I84" s="122"/>
      <c r="J84" s="122"/>
      <c r="K84" s="123"/>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row>
    <row r="85" spans="1:78" ht="15" thickBot="1" x14ac:dyDescent="0.25"/>
    <row r="86" spans="1:78" s="53" customFormat="1" ht="30" customHeight="1" x14ac:dyDescent="0.25">
      <c r="A86" s="774" t="s">
        <v>82</v>
      </c>
      <c r="B86" s="755" t="s">
        <v>223</v>
      </c>
      <c r="C86" s="776" t="s">
        <v>196</v>
      </c>
      <c r="D86" s="766" t="s">
        <v>197</v>
      </c>
      <c r="E86" s="766"/>
      <c r="F86" s="766"/>
      <c r="G86" s="766"/>
      <c r="H86" s="766"/>
      <c r="I86" s="108" t="s">
        <v>198</v>
      </c>
      <c r="J86" s="767" t="s">
        <v>199</v>
      </c>
      <c r="K86" s="769" t="s">
        <v>200</v>
      </c>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54"/>
      <c r="BF86" s="54"/>
      <c r="BG86" s="54"/>
      <c r="BH86" s="54"/>
      <c r="BI86" s="54"/>
      <c r="BJ86" s="54"/>
      <c r="BK86" s="54"/>
      <c r="BL86" s="54"/>
      <c r="BM86" s="54"/>
      <c r="BN86" s="54"/>
      <c r="BO86" s="54"/>
      <c r="BP86" s="54"/>
      <c r="BQ86" s="54"/>
      <c r="BR86" s="54"/>
      <c r="BS86" s="54"/>
      <c r="BT86" s="54"/>
      <c r="BU86" s="54"/>
      <c r="BV86" s="54"/>
      <c r="BW86" s="54"/>
      <c r="BX86" s="54"/>
      <c r="BY86" s="54"/>
      <c r="BZ86" s="54"/>
    </row>
    <row r="87" spans="1:78" s="54" customFormat="1" ht="60.75" thickBot="1" x14ac:dyDescent="0.3">
      <c r="A87" s="775"/>
      <c r="B87" s="756"/>
      <c r="C87" s="777"/>
      <c r="D87" s="109" t="s">
        <v>201</v>
      </c>
      <c r="E87" s="51" t="s">
        <v>202</v>
      </c>
      <c r="F87" s="109" t="s">
        <v>203</v>
      </c>
      <c r="G87" s="109" t="s">
        <v>204</v>
      </c>
      <c r="H87" s="109" t="s">
        <v>221</v>
      </c>
      <c r="I87" s="52" t="s">
        <v>206</v>
      </c>
      <c r="J87" s="768"/>
      <c r="K87" s="770"/>
    </row>
    <row r="88" spans="1:78" ht="20.25" customHeight="1" x14ac:dyDescent="0.2">
      <c r="A88" s="739" t="str">
        <f>DESCRIPCION!A16</f>
        <v>c</v>
      </c>
      <c r="B88" s="489">
        <f>DESCRIPCION!D17</f>
        <v>0</v>
      </c>
      <c r="C88" s="778" t="s">
        <v>244</v>
      </c>
      <c r="D88" s="743" t="s">
        <v>207</v>
      </c>
      <c r="E88" s="129" t="s">
        <v>208</v>
      </c>
      <c r="F88" s="70" t="s">
        <v>169</v>
      </c>
      <c r="G88" s="130">
        <f>IF(F88="Asignado",15,0)</f>
        <v>0</v>
      </c>
      <c r="H88" s="771" t="str">
        <f>IF(AND(G95&gt;0,G95&lt;=85),"Débil",IF(AND(G95&gt;85,G95&lt;=95),"Moderado",IF(G95&gt;96,"Fuerte"," ")))</f>
        <v xml:space="preserve"> </v>
      </c>
      <c r="I88" s="749" t="s">
        <v>169</v>
      </c>
      <c r="J88" s="746" t="str">
        <f>IF(AND(H88="Fuerte",I88="Fuerte (Siempre se Ejecuta)"),"Fuerte",IF(AND(H88="Fuerte",I88="Moderado (Algunas veces se ejecuta)"),"Moderado",IF(AND(H88="Fuerte",I88="Débil (No se ejecuta)"),"Débil",IF(AND(H88="Moderado",I88="Fuerte (Siempre se Ejecuta)"),"Moderado",IF(AND(H88="Moderado",I88="Moderado (Algunas veces se ejecuta)"),"Moderado",IF(AND(H88="Moderado",I88="Débil (No se ejecuta)"),"Débil",IF(AND(H88="Débil",I88="Fuerte (Siempre se Ejecuta)"),"Débil",IF(AND(H88="Débil",I88="Moderado (Algunas veces se ejecuta)"),"Débil",IF(AND(H88="Débil",I88="Débil (No se ejecuta)"),"Débil"," ")))))))))</f>
        <v xml:space="preserve"> </v>
      </c>
      <c r="K88" s="752" t="str">
        <f>IF(J88="Fuerte","NO",IF(J88=" "," ","SI"))</f>
        <v xml:space="preserve"> </v>
      </c>
    </row>
    <row r="89" spans="1:78" ht="28.5" x14ac:dyDescent="0.2">
      <c r="A89" s="740"/>
      <c r="B89" s="490"/>
      <c r="C89" s="778"/>
      <c r="D89" s="743"/>
      <c r="E89" s="103" t="s">
        <v>209</v>
      </c>
      <c r="F89" s="67" t="s">
        <v>169</v>
      </c>
      <c r="G89" s="66">
        <f>IF(F89="Adecuado",15,0)</f>
        <v>0</v>
      </c>
      <c r="H89" s="771"/>
      <c r="I89" s="773"/>
      <c r="J89" s="764"/>
      <c r="K89" s="765"/>
    </row>
    <row r="90" spans="1:78" ht="42.75" x14ac:dyDescent="0.2">
      <c r="A90" s="740"/>
      <c r="B90" s="490"/>
      <c r="C90" s="778"/>
      <c r="D90" s="50" t="s">
        <v>210</v>
      </c>
      <c r="E90" s="103" t="s">
        <v>211</v>
      </c>
      <c r="F90" s="67" t="s">
        <v>169</v>
      </c>
      <c r="G90" s="66">
        <f>IF(F90="Oportuna",15,0)</f>
        <v>0</v>
      </c>
      <c r="H90" s="771"/>
      <c r="I90" s="773"/>
      <c r="J90" s="764"/>
      <c r="K90" s="765"/>
    </row>
    <row r="91" spans="1:78" ht="42.75" x14ac:dyDescent="0.2">
      <c r="A91" s="740"/>
      <c r="B91" s="490"/>
      <c r="C91" s="778"/>
      <c r="D91" s="50" t="s">
        <v>212</v>
      </c>
      <c r="E91" s="103" t="s">
        <v>213</v>
      </c>
      <c r="F91" s="220" t="s">
        <v>169</v>
      </c>
      <c r="G91" s="66">
        <f>IF(F91="Prevenir",15,IF(F91="Detectar",10,0))</f>
        <v>0</v>
      </c>
      <c r="H91" s="771"/>
      <c r="I91" s="773"/>
      <c r="J91" s="764"/>
      <c r="K91" s="765"/>
    </row>
    <row r="92" spans="1:78" ht="28.5" x14ac:dyDescent="0.2">
      <c r="A92" s="740"/>
      <c r="B92" s="490"/>
      <c r="C92" s="778"/>
      <c r="D92" s="50" t="s">
        <v>214</v>
      </c>
      <c r="E92" s="103" t="s">
        <v>215</v>
      </c>
      <c r="F92" s="67" t="s">
        <v>169</v>
      </c>
      <c r="G92" s="66">
        <f>IF(F92="Confiable",15,0)</f>
        <v>0</v>
      </c>
      <c r="H92" s="771"/>
      <c r="I92" s="773"/>
      <c r="J92" s="764"/>
      <c r="K92" s="765"/>
    </row>
    <row r="93" spans="1:78" ht="42.75" x14ac:dyDescent="0.2">
      <c r="A93" s="740"/>
      <c r="B93" s="490"/>
      <c r="C93" s="778"/>
      <c r="D93" s="50" t="s">
        <v>216</v>
      </c>
      <c r="E93" s="103" t="s">
        <v>217</v>
      </c>
      <c r="F93" s="220" t="s">
        <v>169</v>
      </c>
      <c r="G93" s="66">
        <f>IF(F93="Se investigan y se resuelven oportunamente",15,0)</f>
        <v>0</v>
      </c>
      <c r="H93" s="771"/>
      <c r="I93" s="773"/>
      <c r="J93" s="764"/>
      <c r="K93" s="765"/>
    </row>
    <row r="94" spans="1:78" ht="28.5" x14ac:dyDescent="0.2">
      <c r="A94" s="741"/>
      <c r="B94" s="491"/>
      <c r="C94" s="779"/>
      <c r="D94" s="45" t="s">
        <v>218</v>
      </c>
      <c r="E94" s="103" t="s">
        <v>219</v>
      </c>
      <c r="F94" s="67" t="s">
        <v>169</v>
      </c>
      <c r="G94" s="66">
        <f>IF(F94="Completa",10,IF(F94="Incompleta",5,0))</f>
        <v>0</v>
      </c>
      <c r="H94" s="772"/>
      <c r="I94" s="773"/>
      <c r="J94" s="764"/>
      <c r="K94" s="765"/>
    </row>
    <row r="95" spans="1:78" ht="15.75" thickBot="1" x14ac:dyDescent="0.25">
      <c r="A95" s="125"/>
      <c r="B95" s="126"/>
      <c r="C95" s="56"/>
      <c r="D95" s="57"/>
      <c r="E95" s="58" t="s">
        <v>220</v>
      </c>
      <c r="F95" s="16"/>
      <c r="G95" s="16">
        <f>SUM(G88:G94)</f>
        <v>0</v>
      </c>
      <c r="H95" s="59"/>
      <c r="I95" s="122"/>
      <c r="J95" s="122"/>
      <c r="K95" s="123"/>
    </row>
    <row r="96" spans="1:78" ht="15" thickBot="1" x14ac:dyDescent="0.25">
      <c r="A96" s="55"/>
    </row>
    <row r="97" spans="1:78" s="54" customFormat="1" ht="30" customHeight="1" x14ac:dyDescent="0.25">
      <c r="A97" s="774" t="s">
        <v>82</v>
      </c>
      <c r="B97" s="755" t="s">
        <v>223</v>
      </c>
      <c r="C97" s="776" t="s">
        <v>196</v>
      </c>
      <c r="D97" s="766" t="s">
        <v>197</v>
      </c>
      <c r="E97" s="766"/>
      <c r="F97" s="766"/>
      <c r="G97" s="766"/>
      <c r="H97" s="766"/>
      <c r="I97" s="108" t="s">
        <v>198</v>
      </c>
      <c r="J97" s="767" t="s">
        <v>199</v>
      </c>
      <c r="K97" s="769" t="s">
        <v>200</v>
      </c>
    </row>
    <row r="98" spans="1:78" s="54" customFormat="1" ht="60.75" thickBot="1" x14ac:dyDescent="0.3">
      <c r="A98" s="775"/>
      <c r="B98" s="756"/>
      <c r="C98" s="777"/>
      <c r="D98" s="109" t="s">
        <v>201</v>
      </c>
      <c r="E98" s="51" t="s">
        <v>202</v>
      </c>
      <c r="F98" s="109" t="s">
        <v>203</v>
      </c>
      <c r="G98" s="109" t="s">
        <v>204</v>
      </c>
      <c r="H98" s="109" t="s">
        <v>221</v>
      </c>
      <c r="I98" s="52" t="s">
        <v>206</v>
      </c>
      <c r="J98" s="768"/>
      <c r="K98" s="770"/>
    </row>
    <row r="99" spans="1:78" ht="20.25" customHeight="1" x14ac:dyDescent="0.2">
      <c r="A99" s="739" t="str">
        <f>DESCRIPCION!A16</f>
        <v>c</v>
      </c>
      <c r="B99" s="489">
        <f>DESCRIPCION!D18</f>
        <v>0</v>
      </c>
      <c r="C99" s="778" t="s">
        <v>244</v>
      </c>
      <c r="D99" s="743" t="s">
        <v>207</v>
      </c>
      <c r="E99" s="129" t="s">
        <v>208</v>
      </c>
      <c r="F99" s="70" t="s">
        <v>169</v>
      </c>
      <c r="G99" s="130">
        <f>IF(F99="Asignado",15,0)</f>
        <v>0</v>
      </c>
      <c r="H99" s="771" t="str">
        <f>IF(AND(G106&gt;0,G106&lt;=85),"Débil",IF(AND(G106&gt;85,G106&lt;=95),"Moderado",IF(G106&gt;96,"Fuerte"," ")))</f>
        <v xml:space="preserve"> </v>
      </c>
      <c r="I99" s="749" t="s">
        <v>169</v>
      </c>
      <c r="J99" s="746" t="str">
        <f>IF(AND(H99="Fuerte",I99="Fuerte (Siempre se Ejecuta)"),"Fuerte",IF(AND(H99="Fuerte",I99="Moderado (Algunas veces se ejecuta)"),"Moderado",IF(AND(H99="Fuerte",I99="Débil (No se ejecuta)"),"Débil",IF(AND(H99="Moderado",I99="Fuerte (Siempre se Ejecuta)"),"Moderado",IF(AND(H99="Moderado",I99="Moderado (Algunas veces se ejecuta)"),"Moderado",IF(AND(H99="Moderado",I99="Débil (No se ejecuta)"),"Débil",IF(AND(H99="Débil",I99="Fuerte (Siempre se Ejecuta)"),"Débil",IF(AND(H99="Débil",I99="Moderado (Algunas veces se ejecuta)"),"Débil",IF(AND(H99="Débil",I99="Débil (No se ejecuta)"),"Débil"," ")))))))))</f>
        <v xml:space="preserve"> </v>
      </c>
      <c r="K99" s="752" t="str">
        <f>IF(J99="Fuerte","NO",IF(J99=" "," ","SI"))</f>
        <v xml:space="preserve"> </v>
      </c>
    </row>
    <row r="100" spans="1:78" ht="28.5" x14ac:dyDescent="0.2">
      <c r="A100" s="740"/>
      <c r="B100" s="490"/>
      <c r="C100" s="778"/>
      <c r="D100" s="743"/>
      <c r="E100" s="103" t="s">
        <v>209</v>
      </c>
      <c r="F100" s="67" t="s">
        <v>169</v>
      </c>
      <c r="G100" s="66">
        <f>IF(F100="Adecuado",15,0)</f>
        <v>0</v>
      </c>
      <c r="H100" s="771"/>
      <c r="I100" s="773"/>
      <c r="J100" s="764"/>
      <c r="K100" s="765"/>
    </row>
    <row r="101" spans="1:78" ht="42.75" customHeight="1" x14ac:dyDescent="0.2">
      <c r="A101" s="740"/>
      <c r="B101" s="490"/>
      <c r="C101" s="778"/>
      <c r="D101" s="50" t="s">
        <v>210</v>
      </c>
      <c r="E101" s="103" t="s">
        <v>211</v>
      </c>
      <c r="F101" s="67" t="s">
        <v>169</v>
      </c>
      <c r="G101" s="66">
        <f>IF(F101="Oportuna",15,0)</f>
        <v>0</v>
      </c>
      <c r="H101" s="771"/>
      <c r="I101" s="773"/>
      <c r="J101" s="764"/>
      <c r="K101" s="765"/>
    </row>
    <row r="102" spans="1:78" ht="42.75" x14ac:dyDescent="0.2">
      <c r="A102" s="740"/>
      <c r="B102" s="490"/>
      <c r="C102" s="778"/>
      <c r="D102" s="50" t="s">
        <v>212</v>
      </c>
      <c r="E102" s="103" t="s">
        <v>213</v>
      </c>
      <c r="F102" s="220" t="s">
        <v>169</v>
      </c>
      <c r="G102" s="66">
        <f>IF(F102="Prevenir",15,IF(F102="Detectar",10,0))</f>
        <v>0</v>
      </c>
      <c r="H102" s="771"/>
      <c r="I102" s="773"/>
      <c r="J102" s="764"/>
      <c r="K102" s="765"/>
    </row>
    <row r="103" spans="1:78" ht="28.5" x14ac:dyDescent="0.2">
      <c r="A103" s="740"/>
      <c r="B103" s="490"/>
      <c r="C103" s="778"/>
      <c r="D103" s="50" t="s">
        <v>214</v>
      </c>
      <c r="E103" s="103" t="s">
        <v>215</v>
      </c>
      <c r="F103" s="67" t="s">
        <v>169</v>
      </c>
      <c r="G103" s="66">
        <f>IF(F103="Confiable",15,0)</f>
        <v>0</v>
      </c>
      <c r="H103" s="771"/>
      <c r="I103" s="773"/>
      <c r="J103" s="764"/>
      <c r="K103" s="765"/>
    </row>
    <row r="104" spans="1:78" ht="42.75" x14ac:dyDescent="0.2">
      <c r="A104" s="740"/>
      <c r="B104" s="490"/>
      <c r="C104" s="778"/>
      <c r="D104" s="50" t="s">
        <v>216</v>
      </c>
      <c r="E104" s="103" t="s">
        <v>217</v>
      </c>
      <c r="F104" s="220" t="s">
        <v>169</v>
      </c>
      <c r="G104" s="66">
        <f>IF(F104="Se investigan y se resuelven oportunamente",15,0)</f>
        <v>0</v>
      </c>
      <c r="H104" s="771"/>
      <c r="I104" s="773"/>
      <c r="J104" s="764"/>
      <c r="K104" s="765"/>
    </row>
    <row r="105" spans="1:78" ht="28.5" x14ac:dyDescent="0.2">
      <c r="A105" s="741"/>
      <c r="B105" s="491"/>
      <c r="C105" s="779"/>
      <c r="D105" s="45" t="s">
        <v>218</v>
      </c>
      <c r="E105" s="103" t="s">
        <v>219</v>
      </c>
      <c r="F105" s="67" t="s">
        <v>169</v>
      </c>
      <c r="G105" s="66">
        <f>IF(F105="Completa",10,IF(F105="Incompleta",5,0))</f>
        <v>0</v>
      </c>
      <c r="H105" s="772"/>
      <c r="I105" s="773"/>
      <c r="J105" s="764"/>
      <c r="K105" s="765"/>
    </row>
    <row r="106" spans="1:78" s="60" customFormat="1" ht="15.75" thickBot="1" x14ac:dyDescent="0.25">
      <c r="A106" s="125"/>
      <c r="B106" s="126"/>
      <c r="C106" s="56"/>
      <c r="D106" s="57"/>
      <c r="E106" s="58" t="s">
        <v>220</v>
      </c>
      <c r="F106" s="16"/>
      <c r="G106" s="16">
        <f>SUM(G99:G105)</f>
        <v>0</v>
      </c>
      <c r="H106" s="59"/>
      <c r="I106" s="122"/>
      <c r="J106" s="122"/>
      <c r="K106" s="123"/>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row>
    <row r="107" spans="1:78" ht="15" thickBot="1" x14ac:dyDescent="0.25"/>
    <row r="108" spans="1:78" s="53" customFormat="1" ht="30" customHeight="1" x14ac:dyDescent="0.25">
      <c r="A108" s="774" t="s">
        <v>82</v>
      </c>
      <c r="B108" s="755" t="s">
        <v>223</v>
      </c>
      <c r="C108" s="776" t="s">
        <v>196</v>
      </c>
      <c r="D108" s="766" t="s">
        <v>197</v>
      </c>
      <c r="E108" s="766"/>
      <c r="F108" s="766"/>
      <c r="G108" s="766"/>
      <c r="H108" s="766"/>
      <c r="I108" s="108" t="s">
        <v>198</v>
      </c>
      <c r="J108" s="767" t="s">
        <v>199</v>
      </c>
      <c r="K108" s="769" t="s">
        <v>200</v>
      </c>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row>
    <row r="109" spans="1:78" s="54" customFormat="1" ht="60.75" thickBot="1" x14ac:dyDescent="0.3">
      <c r="A109" s="775"/>
      <c r="B109" s="756"/>
      <c r="C109" s="777"/>
      <c r="D109" s="109" t="s">
        <v>201</v>
      </c>
      <c r="E109" s="51" t="s">
        <v>202</v>
      </c>
      <c r="F109" s="109" t="s">
        <v>203</v>
      </c>
      <c r="G109" s="109" t="s">
        <v>204</v>
      </c>
      <c r="H109" s="109" t="s">
        <v>221</v>
      </c>
      <c r="I109" s="52" t="s">
        <v>206</v>
      </c>
      <c r="J109" s="768"/>
      <c r="K109" s="770"/>
    </row>
    <row r="110" spans="1:78" ht="20.25" customHeight="1" x14ac:dyDescent="0.2">
      <c r="A110" s="739" t="str">
        <f>DESCRIPCION!A19</f>
        <v>d</v>
      </c>
      <c r="B110" s="489">
        <f>DESCRIPCION!D19</f>
        <v>0</v>
      </c>
      <c r="C110" s="740"/>
      <c r="D110" s="743" t="s">
        <v>207</v>
      </c>
      <c r="E110" s="129" t="s">
        <v>208</v>
      </c>
      <c r="F110" s="70" t="s">
        <v>169</v>
      </c>
      <c r="G110" s="130">
        <f>IF(F110="Asignado",15,0)</f>
        <v>0</v>
      </c>
      <c r="H110" s="771" t="str">
        <f>IF(AND(G117&gt;0,G117&lt;=85),"Débil",IF(AND(G117&gt;85,G117&lt;=95),"Moderado",IF(G117&gt;96,"Fuerte"," ")))</f>
        <v xml:space="preserve"> </v>
      </c>
      <c r="I110" s="749" t="s">
        <v>169</v>
      </c>
      <c r="J110" s="746" t="str">
        <f>IF(AND(H110="Fuerte",I110="Fuerte (Siempre se Ejecuta)"),"Fuerte",IF(AND(H110="Fuerte",I110="Moderado (Algunas veces se ejecuta)"),"Moderado",IF(AND(H110="Fuerte",I110="Débil (No se ejecuta)"),"Débil",IF(AND(H110="Moderado",I110="Fuerte (Siempre se Ejecuta)"),"Moderado",IF(AND(H110="Moderado",I110="Moderado (Algunas veces se ejecuta)"),"Moderado",IF(AND(H110="Moderado",I110="Débil (No se ejecuta)"),"Débil",IF(AND(H110="Débil",I110="Fuerte (Siempre se Ejecuta)"),"Débil",IF(AND(H110="Débil",I110="Moderado (Algunas veces se ejecuta)"),"Débil",IF(AND(H110="Débil",I110="Débil (No se ejecuta)"),"Débil"," ")))))))))</f>
        <v xml:space="preserve"> </v>
      </c>
      <c r="K110" s="752" t="str">
        <f>IF(J110="Fuerte","NO",IF(J110=" "," ","SI"))</f>
        <v xml:space="preserve"> </v>
      </c>
    </row>
    <row r="111" spans="1:78" ht="28.5" x14ac:dyDescent="0.2">
      <c r="A111" s="740"/>
      <c r="B111" s="490"/>
      <c r="C111" s="740"/>
      <c r="D111" s="743"/>
      <c r="E111" s="103" t="s">
        <v>209</v>
      </c>
      <c r="F111" s="67" t="s">
        <v>169</v>
      </c>
      <c r="G111" s="66">
        <f>IF(F111="Adecuado",15,0)</f>
        <v>0</v>
      </c>
      <c r="H111" s="771"/>
      <c r="I111" s="773"/>
      <c r="J111" s="764"/>
      <c r="K111" s="765"/>
    </row>
    <row r="112" spans="1:78" ht="42.75" customHeight="1" x14ac:dyDescent="0.2">
      <c r="A112" s="740"/>
      <c r="B112" s="490"/>
      <c r="C112" s="740"/>
      <c r="D112" s="50" t="s">
        <v>210</v>
      </c>
      <c r="E112" s="103" t="s">
        <v>211</v>
      </c>
      <c r="F112" s="67" t="s">
        <v>169</v>
      </c>
      <c r="G112" s="66">
        <f>IF(F112="Oportuna",15,0)</f>
        <v>0</v>
      </c>
      <c r="H112" s="771"/>
      <c r="I112" s="773"/>
      <c r="J112" s="764"/>
      <c r="K112" s="765"/>
    </row>
    <row r="113" spans="1:78" ht="42.75" x14ac:dyDescent="0.2">
      <c r="A113" s="740"/>
      <c r="B113" s="490"/>
      <c r="C113" s="740"/>
      <c r="D113" s="50" t="s">
        <v>212</v>
      </c>
      <c r="E113" s="103" t="s">
        <v>213</v>
      </c>
      <c r="F113" s="220" t="s">
        <v>169</v>
      </c>
      <c r="G113" s="66">
        <f>IF(F113="Prevenir",15,IF(F113="Detectar",10,0))</f>
        <v>0</v>
      </c>
      <c r="H113" s="771"/>
      <c r="I113" s="773"/>
      <c r="J113" s="764"/>
      <c r="K113" s="765"/>
    </row>
    <row r="114" spans="1:78" ht="28.5" x14ac:dyDescent="0.2">
      <c r="A114" s="740"/>
      <c r="B114" s="490"/>
      <c r="C114" s="740"/>
      <c r="D114" s="50" t="s">
        <v>214</v>
      </c>
      <c r="E114" s="103" t="s">
        <v>215</v>
      </c>
      <c r="F114" s="67" t="s">
        <v>169</v>
      </c>
      <c r="G114" s="66">
        <f>IF(F114="Confiable",15,0)</f>
        <v>0</v>
      </c>
      <c r="H114" s="771"/>
      <c r="I114" s="773"/>
      <c r="J114" s="764"/>
      <c r="K114" s="765"/>
    </row>
    <row r="115" spans="1:78" ht="42.75" x14ac:dyDescent="0.2">
      <c r="A115" s="740"/>
      <c r="B115" s="490"/>
      <c r="C115" s="740"/>
      <c r="D115" s="50" t="s">
        <v>216</v>
      </c>
      <c r="E115" s="103" t="s">
        <v>217</v>
      </c>
      <c r="F115" s="220" t="s">
        <v>169</v>
      </c>
      <c r="G115" s="66">
        <f>IF(F115="Se investigan y se resuelven oportunamente",15,0)</f>
        <v>0</v>
      </c>
      <c r="H115" s="771"/>
      <c r="I115" s="773"/>
      <c r="J115" s="764"/>
      <c r="K115" s="765"/>
    </row>
    <row r="116" spans="1:78" ht="28.5" x14ac:dyDescent="0.2">
      <c r="A116" s="741"/>
      <c r="B116" s="491"/>
      <c r="C116" s="741"/>
      <c r="D116" s="45" t="s">
        <v>218</v>
      </c>
      <c r="E116" s="103" t="s">
        <v>219</v>
      </c>
      <c r="F116" s="67" t="s">
        <v>169</v>
      </c>
      <c r="G116" s="66">
        <f>IF(F116="Completa",10,IF(F116="Incompleta",5,0))</f>
        <v>0</v>
      </c>
      <c r="H116" s="772"/>
      <c r="I116" s="811"/>
      <c r="J116" s="809"/>
      <c r="K116" s="810"/>
    </row>
    <row r="117" spans="1:78" ht="15.75" thickBot="1" x14ac:dyDescent="0.25">
      <c r="A117" s="125"/>
      <c r="B117" s="126"/>
      <c r="C117" s="56"/>
      <c r="D117" s="57"/>
      <c r="E117" s="58" t="s">
        <v>220</v>
      </c>
      <c r="F117" s="16"/>
      <c r="G117" s="16">
        <f>SUM(G110:G116)</f>
        <v>0</v>
      </c>
      <c r="H117" s="135"/>
      <c r="I117" s="136"/>
      <c r="J117" s="136"/>
      <c r="K117" s="137"/>
    </row>
    <row r="118" spans="1:78" ht="15" thickBot="1" x14ac:dyDescent="0.25">
      <c r="A118" s="55"/>
    </row>
    <row r="119" spans="1:78" s="54" customFormat="1" ht="30" customHeight="1" x14ac:dyDescent="0.25">
      <c r="A119" s="753" t="s">
        <v>82</v>
      </c>
      <c r="B119" s="755" t="s">
        <v>223</v>
      </c>
      <c r="C119" s="757" t="s">
        <v>196</v>
      </c>
      <c r="D119" s="759" t="s">
        <v>197</v>
      </c>
      <c r="E119" s="760"/>
      <c r="F119" s="760"/>
      <c r="G119" s="760"/>
      <c r="H119" s="761"/>
      <c r="I119" s="108" t="s">
        <v>198</v>
      </c>
      <c r="J119" s="762" t="s">
        <v>199</v>
      </c>
      <c r="K119" s="737" t="s">
        <v>200</v>
      </c>
    </row>
    <row r="120" spans="1:78" s="54" customFormat="1" ht="60.75" thickBot="1" x14ac:dyDescent="0.3">
      <c r="A120" s="754"/>
      <c r="B120" s="756"/>
      <c r="C120" s="758"/>
      <c r="D120" s="109" t="s">
        <v>201</v>
      </c>
      <c r="E120" s="51" t="s">
        <v>202</v>
      </c>
      <c r="F120" s="109" t="s">
        <v>203</v>
      </c>
      <c r="G120" s="109" t="s">
        <v>204</v>
      </c>
      <c r="H120" s="109" t="s">
        <v>221</v>
      </c>
      <c r="I120" s="52" t="s">
        <v>206</v>
      </c>
      <c r="J120" s="763"/>
      <c r="K120" s="738"/>
    </row>
    <row r="121" spans="1:78" ht="20.25" customHeight="1" x14ac:dyDescent="0.2">
      <c r="A121" s="739" t="str">
        <f>DESCRIPCION!A19</f>
        <v>d</v>
      </c>
      <c r="B121" s="489">
        <f>DESCRIPCION!D20</f>
        <v>0</v>
      </c>
      <c r="C121" s="739"/>
      <c r="D121" s="742" t="s">
        <v>207</v>
      </c>
      <c r="E121" s="129" t="s">
        <v>208</v>
      </c>
      <c r="F121" s="70" t="s">
        <v>169</v>
      </c>
      <c r="G121" s="130">
        <f>IF(F121="Asignado",15,0)</f>
        <v>0</v>
      </c>
      <c r="H121" s="744" t="str">
        <f>IF(AND(G128&gt;0,G128&lt;=85),"Débil",IF(AND(G128&gt;85,G128&lt;=95),"Moderado",IF(G128&gt;96,"Fuerte"," ")))</f>
        <v xml:space="preserve"> </v>
      </c>
      <c r="I121" s="747" t="s">
        <v>169</v>
      </c>
      <c r="J121" s="744" t="str">
        <f>IF(AND(H121="Fuerte",I121="Fuerte (Siempre se Ejecuta)"),"Fuerte",IF(AND(H121="Fuerte",I121="Moderado (Algunas veces se ejecuta)"),"Moderado",IF(AND(H121="Fuerte",I121="Débil (No se ejecuta)"),"Débil",IF(AND(H121="Moderado",I121="Fuerte (Siempre se Ejecuta)"),"Moderado",IF(AND(H121="Moderado",I121="Moderado (Algunas veces se ejecuta)"),"Moderado",IF(AND(H121="Moderado",I121="Débil (No se ejecuta)"),"Débil",IF(AND(H121="Débil",I121="Fuerte (Siempre se Ejecuta)"),"Débil",IF(AND(H121="Débil",I121="Moderado (Algunas veces se ejecuta)"),"Débil",IF(AND(H121="Débil",I121="Débil (No se ejecuta)"),"Débil"," ")))))))))</f>
        <v xml:space="preserve"> </v>
      </c>
      <c r="K121" s="750" t="str">
        <f>IF(J121="Fuerte","NO",IF(J121=" "," ","SI"))</f>
        <v xml:space="preserve"> </v>
      </c>
    </row>
    <row r="122" spans="1:78" ht="28.5" x14ac:dyDescent="0.2">
      <c r="A122" s="740"/>
      <c r="B122" s="490"/>
      <c r="C122" s="740"/>
      <c r="D122" s="743"/>
      <c r="E122" s="103" t="s">
        <v>209</v>
      </c>
      <c r="F122" s="67" t="s">
        <v>169</v>
      </c>
      <c r="G122" s="66">
        <f>IF(F122="Adecuado",15,0)</f>
        <v>0</v>
      </c>
      <c r="H122" s="745"/>
      <c r="I122" s="748"/>
      <c r="J122" s="745"/>
      <c r="K122" s="751"/>
    </row>
    <row r="123" spans="1:78" ht="42.75" x14ac:dyDescent="0.2">
      <c r="A123" s="740"/>
      <c r="B123" s="490"/>
      <c r="C123" s="740"/>
      <c r="D123" s="50" t="s">
        <v>210</v>
      </c>
      <c r="E123" s="103" t="s">
        <v>211</v>
      </c>
      <c r="F123" s="67" t="s">
        <v>169</v>
      </c>
      <c r="G123" s="66">
        <f>IF(F123="Oportuna",15,0)</f>
        <v>0</v>
      </c>
      <c r="H123" s="745"/>
      <c r="I123" s="748"/>
      <c r="J123" s="745"/>
      <c r="K123" s="751"/>
    </row>
    <row r="124" spans="1:78" ht="42.75" x14ac:dyDescent="0.2">
      <c r="A124" s="740"/>
      <c r="B124" s="490"/>
      <c r="C124" s="740"/>
      <c r="D124" s="50" t="s">
        <v>212</v>
      </c>
      <c r="E124" s="103" t="s">
        <v>213</v>
      </c>
      <c r="F124" s="220" t="s">
        <v>169</v>
      </c>
      <c r="G124" s="66">
        <f>IF(F124="Prevenir",15,IF(F124="Detectar",10,0))</f>
        <v>0</v>
      </c>
      <c r="H124" s="745"/>
      <c r="I124" s="748"/>
      <c r="J124" s="745"/>
      <c r="K124" s="751"/>
    </row>
    <row r="125" spans="1:78" ht="28.5" x14ac:dyDescent="0.2">
      <c r="A125" s="740"/>
      <c r="B125" s="490"/>
      <c r="C125" s="740"/>
      <c r="D125" s="50" t="s">
        <v>214</v>
      </c>
      <c r="E125" s="103" t="s">
        <v>215</v>
      </c>
      <c r="F125" s="67" t="s">
        <v>169</v>
      </c>
      <c r="G125" s="66">
        <f>IF(F125="Confiable",15,0)</f>
        <v>0</v>
      </c>
      <c r="H125" s="745"/>
      <c r="I125" s="748"/>
      <c r="J125" s="745"/>
      <c r="K125" s="751"/>
    </row>
    <row r="126" spans="1:78" ht="42.75" x14ac:dyDescent="0.2">
      <c r="A126" s="740"/>
      <c r="B126" s="490"/>
      <c r="C126" s="740"/>
      <c r="D126" s="50" t="s">
        <v>216</v>
      </c>
      <c r="E126" s="103" t="s">
        <v>217</v>
      </c>
      <c r="F126" s="220" t="s">
        <v>169</v>
      </c>
      <c r="G126" s="66">
        <f>IF(F126="Se investigan y se resuelven oportunamente",15,0)</f>
        <v>0</v>
      </c>
      <c r="H126" s="745"/>
      <c r="I126" s="748"/>
      <c r="J126" s="745"/>
      <c r="K126" s="751"/>
    </row>
    <row r="127" spans="1:78" ht="28.5" x14ac:dyDescent="0.2">
      <c r="A127" s="741"/>
      <c r="B127" s="491"/>
      <c r="C127" s="741"/>
      <c r="D127" s="45" t="s">
        <v>218</v>
      </c>
      <c r="E127" s="103" t="s">
        <v>219</v>
      </c>
      <c r="F127" s="67" t="s">
        <v>169</v>
      </c>
      <c r="G127" s="66">
        <f>IF(F127="Completa",10,IF(F127="Incompleta",5,0))</f>
        <v>0</v>
      </c>
      <c r="H127" s="746"/>
      <c r="I127" s="749"/>
      <c r="J127" s="746"/>
      <c r="K127" s="752"/>
    </row>
    <row r="128" spans="1:78" s="60" customFormat="1" ht="15.75" thickBot="1" x14ac:dyDescent="0.25">
      <c r="A128" s="125"/>
      <c r="B128" s="126"/>
      <c r="C128" s="56"/>
      <c r="D128" s="57"/>
      <c r="E128" s="58" t="s">
        <v>220</v>
      </c>
      <c r="F128" s="16"/>
      <c r="G128" s="16">
        <f>SUM(G121:G127)</f>
        <v>0</v>
      </c>
      <c r="H128" s="135"/>
      <c r="I128" s="136"/>
      <c r="J128" s="136"/>
      <c r="K128" s="137"/>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row>
    <row r="129" spans="1:78" ht="15" thickBot="1" x14ac:dyDescent="0.25"/>
    <row r="130" spans="1:78" s="53" customFormat="1" ht="30" customHeight="1" x14ac:dyDescent="0.25">
      <c r="A130" s="753" t="s">
        <v>82</v>
      </c>
      <c r="B130" s="755" t="s">
        <v>223</v>
      </c>
      <c r="C130" s="757" t="s">
        <v>196</v>
      </c>
      <c r="D130" s="759" t="s">
        <v>197</v>
      </c>
      <c r="E130" s="760"/>
      <c r="F130" s="760"/>
      <c r="G130" s="760"/>
      <c r="H130" s="761"/>
      <c r="I130" s="108" t="s">
        <v>198</v>
      </c>
      <c r="J130" s="762" t="s">
        <v>199</v>
      </c>
      <c r="K130" s="737" t="s">
        <v>200</v>
      </c>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row>
    <row r="131" spans="1:78" s="54" customFormat="1" ht="60.75" thickBot="1" x14ac:dyDescent="0.3">
      <c r="A131" s="754"/>
      <c r="B131" s="756"/>
      <c r="C131" s="758"/>
      <c r="D131" s="109" t="s">
        <v>201</v>
      </c>
      <c r="E131" s="51" t="s">
        <v>202</v>
      </c>
      <c r="F131" s="109" t="s">
        <v>203</v>
      </c>
      <c r="G131" s="109" t="s">
        <v>204</v>
      </c>
      <c r="H131" s="109" t="s">
        <v>221</v>
      </c>
      <c r="I131" s="52" t="s">
        <v>206</v>
      </c>
      <c r="J131" s="763"/>
      <c r="K131" s="738"/>
    </row>
    <row r="132" spans="1:78" ht="20.25" customHeight="1" x14ac:dyDescent="0.2">
      <c r="A132" s="739" t="str">
        <f>DESCRIPCION!A19</f>
        <v>d</v>
      </c>
      <c r="B132" s="489">
        <f>DESCRIPCION!D21</f>
        <v>0</v>
      </c>
      <c r="C132" s="739"/>
      <c r="D132" s="742" t="s">
        <v>207</v>
      </c>
      <c r="E132" s="129" t="s">
        <v>208</v>
      </c>
      <c r="F132" s="70" t="s">
        <v>169</v>
      </c>
      <c r="G132" s="130">
        <f>IF(F132="Asignado",15,0)</f>
        <v>0</v>
      </c>
      <c r="H132" s="744" t="str">
        <f>IF(AND(G139&gt;0,G139&lt;=85),"Débil",IF(AND(G139&gt;85,G139&lt;=95),"Moderado",IF(G139&gt;96,"Fuerte"," ")))</f>
        <v xml:space="preserve"> </v>
      </c>
      <c r="I132" s="747" t="s">
        <v>169</v>
      </c>
      <c r="J132" s="744" t="str">
        <f>IF(AND(H132="Fuerte",I132="Fuerte (Siempre se Ejecuta)"),"Fuerte",IF(AND(H132="Fuerte",I132="Moderado (Algunas veces se ejecuta)"),"Moderado",IF(AND(H132="Fuerte",I132="Débil (No se ejecuta)"),"Débil",IF(AND(H132="Moderado",I132="Fuerte (Siempre se Ejecuta)"),"Moderado",IF(AND(H132="Moderado",I132="Moderado (Algunas veces se ejecuta)"),"Moderado",IF(AND(H132="Moderado",I132="Débil (No se ejecuta)"),"Débil",IF(AND(H132="Débil",I132="Fuerte (Siempre se Ejecuta)"),"Débil",IF(AND(H132="Débil",I132="Moderado (Algunas veces se ejecuta)"),"Débil",IF(AND(H132="Débil",I132="Débil (No se ejecuta)"),"Débil"," ")))))))))</f>
        <v xml:space="preserve"> </v>
      </c>
      <c r="K132" s="750" t="str">
        <f>IF(J132="Fuerte","NO",IF(J132=" "," ","SI"))</f>
        <v xml:space="preserve"> </v>
      </c>
    </row>
    <row r="133" spans="1:78" ht="28.5" x14ac:dyDescent="0.2">
      <c r="A133" s="740"/>
      <c r="B133" s="490"/>
      <c r="C133" s="740"/>
      <c r="D133" s="743"/>
      <c r="E133" s="103" t="s">
        <v>209</v>
      </c>
      <c r="F133" s="67" t="s">
        <v>169</v>
      </c>
      <c r="G133" s="66">
        <f>IF(F133="Adecuado",15,0)</f>
        <v>0</v>
      </c>
      <c r="H133" s="745"/>
      <c r="I133" s="748"/>
      <c r="J133" s="745"/>
      <c r="K133" s="751"/>
    </row>
    <row r="134" spans="1:78" ht="42.75" x14ac:dyDescent="0.2">
      <c r="A134" s="740"/>
      <c r="B134" s="490"/>
      <c r="C134" s="740"/>
      <c r="D134" s="50" t="s">
        <v>210</v>
      </c>
      <c r="E134" s="103" t="s">
        <v>211</v>
      </c>
      <c r="F134" s="67" t="s">
        <v>169</v>
      </c>
      <c r="G134" s="66">
        <f>IF(F134="Oportuna",15,0)</f>
        <v>0</v>
      </c>
      <c r="H134" s="745"/>
      <c r="I134" s="748"/>
      <c r="J134" s="745"/>
      <c r="K134" s="751"/>
    </row>
    <row r="135" spans="1:78" ht="42.75" x14ac:dyDescent="0.2">
      <c r="A135" s="740"/>
      <c r="B135" s="490"/>
      <c r="C135" s="740"/>
      <c r="D135" s="50" t="s">
        <v>212</v>
      </c>
      <c r="E135" s="103" t="s">
        <v>213</v>
      </c>
      <c r="F135" s="220" t="s">
        <v>169</v>
      </c>
      <c r="G135" s="66">
        <f>IF(F135="Prevenir",15,IF(F135="Detectar",10,0))</f>
        <v>0</v>
      </c>
      <c r="H135" s="745"/>
      <c r="I135" s="748"/>
      <c r="J135" s="745"/>
      <c r="K135" s="751"/>
    </row>
    <row r="136" spans="1:78" ht="28.5" x14ac:dyDescent="0.2">
      <c r="A136" s="740"/>
      <c r="B136" s="490"/>
      <c r="C136" s="740"/>
      <c r="D136" s="50" t="s">
        <v>214</v>
      </c>
      <c r="E136" s="103" t="s">
        <v>215</v>
      </c>
      <c r="F136" s="67" t="s">
        <v>169</v>
      </c>
      <c r="G136" s="66">
        <f>IF(F136="Confiable",15,0)</f>
        <v>0</v>
      </c>
      <c r="H136" s="745"/>
      <c r="I136" s="748"/>
      <c r="J136" s="745"/>
      <c r="K136" s="751"/>
    </row>
    <row r="137" spans="1:78" ht="42.75" x14ac:dyDescent="0.2">
      <c r="A137" s="740"/>
      <c r="B137" s="490"/>
      <c r="C137" s="740"/>
      <c r="D137" s="50" t="s">
        <v>216</v>
      </c>
      <c r="E137" s="103" t="s">
        <v>217</v>
      </c>
      <c r="F137" s="220" t="s">
        <v>169</v>
      </c>
      <c r="G137" s="66">
        <f>IF(F137="Se investigan y se resuelven oportunamente",15,0)</f>
        <v>0</v>
      </c>
      <c r="H137" s="745"/>
      <c r="I137" s="748"/>
      <c r="J137" s="745"/>
      <c r="K137" s="751"/>
    </row>
    <row r="138" spans="1:78" ht="28.5" x14ac:dyDescent="0.2">
      <c r="A138" s="741"/>
      <c r="B138" s="491"/>
      <c r="C138" s="741"/>
      <c r="D138" s="45" t="s">
        <v>218</v>
      </c>
      <c r="E138" s="103" t="s">
        <v>219</v>
      </c>
      <c r="F138" s="67" t="s">
        <v>169</v>
      </c>
      <c r="G138" s="66">
        <f>IF(F138="Completa",10,IF(F138="Incompleta",5,0))</f>
        <v>0</v>
      </c>
      <c r="H138" s="746"/>
      <c r="I138" s="749"/>
      <c r="J138" s="746"/>
      <c r="K138" s="752"/>
    </row>
    <row r="139" spans="1:78" ht="15.75" thickBot="1" x14ac:dyDescent="0.25">
      <c r="A139" s="125"/>
      <c r="B139" s="126"/>
      <c r="C139" s="56"/>
      <c r="D139" s="57"/>
      <c r="E139" s="58" t="s">
        <v>220</v>
      </c>
      <c r="F139" s="16"/>
      <c r="G139" s="16">
        <f>SUM(G132:G138)</f>
        <v>0</v>
      </c>
      <c r="H139" s="135"/>
      <c r="I139" s="136"/>
      <c r="J139" s="136"/>
      <c r="K139" s="137"/>
    </row>
    <row r="140" spans="1:78" ht="15" thickBot="1" x14ac:dyDescent="0.25">
      <c r="A140" s="55"/>
    </row>
    <row r="141" spans="1:78" s="54" customFormat="1" ht="30" customHeight="1" x14ac:dyDescent="0.25">
      <c r="A141" s="753" t="s">
        <v>82</v>
      </c>
      <c r="B141" s="755" t="s">
        <v>223</v>
      </c>
      <c r="C141" s="757" t="s">
        <v>196</v>
      </c>
      <c r="D141" s="759" t="s">
        <v>197</v>
      </c>
      <c r="E141" s="760"/>
      <c r="F141" s="760"/>
      <c r="G141" s="760"/>
      <c r="H141" s="761"/>
      <c r="I141" s="108" t="s">
        <v>198</v>
      </c>
      <c r="J141" s="762" t="s">
        <v>199</v>
      </c>
      <c r="K141" s="737" t="s">
        <v>200</v>
      </c>
    </row>
    <row r="142" spans="1:78" s="54" customFormat="1" ht="60.75" thickBot="1" x14ac:dyDescent="0.3">
      <c r="A142" s="754"/>
      <c r="B142" s="756"/>
      <c r="C142" s="758"/>
      <c r="D142" s="109" t="s">
        <v>201</v>
      </c>
      <c r="E142" s="51" t="s">
        <v>202</v>
      </c>
      <c r="F142" s="109" t="s">
        <v>203</v>
      </c>
      <c r="G142" s="109" t="s">
        <v>204</v>
      </c>
      <c r="H142" s="109" t="s">
        <v>221</v>
      </c>
      <c r="I142" s="52" t="s">
        <v>206</v>
      </c>
      <c r="J142" s="763"/>
      <c r="K142" s="738"/>
    </row>
    <row r="143" spans="1:78" ht="20.25" customHeight="1" x14ac:dyDescent="0.2">
      <c r="A143" s="739" t="str">
        <f>DESCRIPCION!A22</f>
        <v>e</v>
      </c>
      <c r="B143" s="489">
        <f>DESCRIPCION!D22</f>
        <v>0</v>
      </c>
      <c r="C143" s="739"/>
      <c r="D143" s="742" t="s">
        <v>207</v>
      </c>
      <c r="E143" s="129" t="s">
        <v>208</v>
      </c>
      <c r="F143" s="70" t="s">
        <v>169</v>
      </c>
      <c r="G143" s="130">
        <f>IF(F143="Asignado",15,0)</f>
        <v>0</v>
      </c>
      <c r="H143" s="744" t="str">
        <f>IF(AND(G150&gt;0,G150&lt;=85),"Débil",IF(AND(G150&gt;85,G150&lt;=95),"Moderado",IF(G150&gt;96,"Fuerte"," ")))</f>
        <v xml:space="preserve"> </v>
      </c>
      <c r="I143" s="747" t="s">
        <v>169</v>
      </c>
      <c r="J143" s="744" t="str">
        <f>IF(AND(H143="Fuerte",I143="Fuerte (Siempre se Ejecuta)"),"Fuerte",IF(AND(H143="Fuerte",I143="Moderado (Algunas veces se ejecuta)"),"Moderado",IF(AND(H143="Fuerte",I143="Débil (No se ejecuta)"),"Débil",IF(AND(H143="Moderado",I143="Fuerte (Siempre se Ejecuta)"),"Moderado",IF(AND(H143="Moderado",I143="Moderado (Algunas veces se ejecuta)"),"Moderado",IF(AND(H143="Moderado",I143="Débil (No se ejecuta)"),"Débil",IF(AND(H143="Débil",I143="Fuerte (Siempre se Ejecuta)"),"Débil",IF(AND(H143="Débil",I143="Moderado (Algunas veces se ejecuta)"),"Débil",IF(AND(H143="Débil",I143="Débil (No se ejecuta)"),"Débil"," ")))))))))</f>
        <v xml:space="preserve"> </v>
      </c>
      <c r="K143" s="750" t="str">
        <f>IF(J143="Fuerte","NO",IF(J143=" "," ","SI"))</f>
        <v xml:space="preserve"> </v>
      </c>
    </row>
    <row r="144" spans="1:78" ht="28.5" x14ac:dyDescent="0.2">
      <c r="A144" s="740"/>
      <c r="B144" s="490"/>
      <c r="C144" s="740"/>
      <c r="D144" s="743"/>
      <c r="E144" s="103" t="s">
        <v>209</v>
      </c>
      <c r="F144" s="67" t="s">
        <v>169</v>
      </c>
      <c r="G144" s="66">
        <f>IF(F144="Adecuado",15,0)</f>
        <v>0</v>
      </c>
      <c r="H144" s="745"/>
      <c r="I144" s="748"/>
      <c r="J144" s="745"/>
      <c r="K144" s="751"/>
    </row>
    <row r="145" spans="1:98" ht="42.75" x14ac:dyDescent="0.2">
      <c r="A145" s="740"/>
      <c r="B145" s="490"/>
      <c r="C145" s="740"/>
      <c r="D145" s="50" t="s">
        <v>210</v>
      </c>
      <c r="E145" s="103" t="s">
        <v>211</v>
      </c>
      <c r="F145" s="67" t="s">
        <v>169</v>
      </c>
      <c r="G145" s="66">
        <f>IF(F145="Oportuna",15,0)</f>
        <v>0</v>
      </c>
      <c r="H145" s="745"/>
      <c r="I145" s="748"/>
      <c r="J145" s="745"/>
      <c r="K145" s="751"/>
    </row>
    <row r="146" spans="1:98" ht="42.75" x14ac:dyDescent="0.2">
      <c r="A146" s="740"/>
      <c r="B146" s="490"/>
      <c r="C146" s="740"/>
      <c r="D146" s="50" t="s">
        <v>212</v>
      </c>
      <c r="E146" s="103" t="s">
        <v>213</v>
      </c>
      <c r="F146" s="220" t="s">
        <v>169</v>
      </c>
      <c r="G146" s="66">
        <f>IF(F146="Prevenir",15,IF(F146="Detectar",10,0))</f>
        <v>0</v>
      </c>
      <c r="H146" s="745"/>
      <c r="I146" s="748"/>
      <c r="J146" s="745"/>
      <c r="K146" s="751"/>
    </row>
    <row r="147" spans="1:98" ht="28.5" x14ac:dyDescent="0.2">
      <c r="A147" s="740"/>
      <c r="B147" s="490"/>
      <c r="C147" s="740"/>
      <c r="D147" s="50" t="s">
        <v>214</v>
      </c>
      <c r="E147" s="103" t="s">
        <v>215</v>
      </c>
      <c r="F147" s="67" t="s">
        <v>169</v>
      </c>
      <c r="G147" s="66">
        <f>IF(F147="Confiable",15,0)</f>
        <v>0</v>
      </c>
      <c r="H147" s="745"/>
      <c r="I147" s="748"/>
      <c r="J147" s="745"/>
      <c r="K147" s="751"/>
    </row>
    <row r="148" spans="1:98" ht="42.75" x14ac:dyDescent="0.2">
      <c r="A148" s="740"/>
      <c r="B148" s="490"/>
      <c r="C148" s="740"/>
      <c r="D148" s="50" t="s">
        <v>216</v>
      </c>
      <c r="E148" s="103" t="s">
        <v>217</v>
      </c>
      <c r="F148" s="220" t="s">
        <v>169</v>
      </c>
      <c r="G148" s="66">
        <f>IF(F148="Se investigan y se resuelven oportunamente",15,0)</f>
        <v>0</v>
      </c>
      <c r="H148" s="745"/>
      <c r="I148" s="748"/>
      <c r="J148" s="745"/>
      <c r="K148" s="751"/>
    </row>
    <row r="149" spans="1:98" ht="28.5" x14ac:dyDescent="0.2">
      <c r="A149" s="741"/>
      <c r="B149" s="491"/>
      <c r="C149" s="741"/>
      <c r="D149" s="45" t="s">
        <v>218</v>
      </c>
      <c r="E149" s="103" t="s">
        <v>219</v>
      </c>
      <c r="F149" s="67" t="s">
        <v>169</v>
      </c>
      <c r="G149" s="66">
        <f>IF(F149="Completa",10,IF(F149="Incompleta",5,0))</f>
        <v>0</v>
      </c>
      <c r="H149" s="746"/>
      <c r="I149" s="749"/>
      <c r="J149" s="746"/>
      <c r="K149" s="752"/>
    </row>
    <row r="150" spans="1:98" s="60" customFormat="1" ht="15.75" thickBot="1" x14ac:dyDescent="0.25">
      <c r="A150" s="125"/>
      <c r="B150" s="126"/>
      <c r="C150" s="56"/>
      <c r="D150" s="57"/>
      <c r="E150" s="58" t="s">
        <v>220</v>
      </c>
      <c r="F150" s="16"/>
      <c r="G150" s="16">
        <f>SUM(G143:G149)</f>
        <v>0</v>
      </c>
      <c r="H150" s="135"/>
      <c r="I150" s="136"/>
      <c r="J150" s="136"/>
      <c r="K150" s="137"/>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row>
    <row r="151" spans="1:98" ht="15" thickBot="1" x14ac:dyDescent="0.25"/>
    <row r="152" spans="1:98" ht="30" x14ac:dyDescent="0.2">
      <c r="A152" s="753" t="s">
        <v>82</v>
      </c>
      <c r="B152" s="755" t="s">
        <v>223</v>
      </c>
      <c r="C152" s="757" t="s">
        <v>196</v>
      </c>
      <c r="D152" s="759" t="s">
        <v>197</v>
      </c>
      <c r="E152" s="760"/>
      <c r="F152" s="760"/>
      <c r="G152" s="760"/>
      <c r="H152" s="761"/>
      <c r="I152" s="108" t="s">
        <v>198</v>
      </c>
      <c r="J152" s="762" t="s">
        <v>199</v>
      </c>
      <c r="K152" s="737" t="s">
        <v>200</v>
      </c>
    </row>
    <row r="153" spans="1:98" ht="60.75" thickBot="1" x14ac:dyDescent="0.25">
      <c r="A153" s="754"/>
      <c r="B153" s="756"/>
      <c r="C153" s="758"/>
      <c r="D153" s="109" t="s">
        <v>201</v>
      </c>
      <c r="E153" s="51" t="s">
        <v>202</v>
      </c>
      <c r="F153" s="109" t="s">
        <v>203</v>
      </c>
      <c r="G153" s="109" t="s">
        <v>204</v>
      </c>
      <c r="H153" s="109" t="s">
        <v>221</v>
      </c>
      <c r="I153" s="52" t="s">
        <v>206</v>
      </c>
      <c r="J153" s="763"/>
      <c r="K153" s="738"/>
    </row>
    <row r="154" spans="1:98" x14ac:dyDescent="0.2">
      <c r="A154" s="739" t="str">
        <f>DESCRIPCION!A22</f>
        <v>e</v>
      </c>
      <c r="B154" s="489">
        <f>DESCRIPCION!D23</f>
        <v>0</v>
      </c>
      <c r="C154" s="739"/>
      <c r="D154" s="742" t="s">
        <v>207</v>
      </c>
      <c r="E154" s="129" t="s">
        <v>208</v>
      </c>
      <c r="F154" s="70" t="s">
        <v>169</v>
      </c>
      <c r="G154" s="130">
        <f>IF(F154="Asignado",15,0)</f>
        <v>0</v>
      </c>
      <c r="H154" s="744" t="str">
        <f>IF(AND(G161&gt;0,G161&lt;=85),"Débil",IF(AND(G161&gt;85,G161&lt;=95),"Moderado",IF(G161&gt;96,"Fuerte"," ")))</f>
        <v xml:space="preserve"> </v>
      </c>
      <c r="I154" s="747" t="s">
        <v>169</v>
      </c>
      <c r="J154" s="744" t="str">
        <f>IF(AND(H154="Fuerte",I154="Fuerte (Siempre se Ejecuta)"),"Fuerte",IF(AND(H154="Fuerte",I154="Moderado (Algunas veces se ejecuta)"),"Moderado",IF(AND(H154="Fuerte",I154="Débil (No se ejecuta)"),"Débil",IF(AND(H154="Moderado",I154="Fuerte (Siempre se Ejecuta)"),"Moderado",IF(AND(H154="Moderado",I154="Moderado (Algunas veces se ejecuta)"),"Moderado",IF(AND(H154="Moderado",I154="Débil (No se ejecuta)"),"Débil",IF(AND(H154="Débil",I154="Fuerte (Siempre se Ejecuta)"),"Débil",IF(AND(H154="Débil",I154="Moderado (Algunas veces se ejecuta)"),"Débil",IF(AND(H154="Débil",I154="Débil (No se ejecuta)"),"Débil"," ")))))))))</f>
        <v xml:space="preserve"> </v>
      </c>
      <c r="K154" s="750" t="str">
        <f>IF(J154="Fuerte","NO",IF(J154=" "," ","SI"))</f>
        <v xml:space="preserve"> </v>
      </c>
    </row>
    <row r="155" spans="1:98" ht="28.5" x14ac:dyDescent="0.2">
      <c r="A155" s="740"/>
      <c r="B155" s="490"/>
      <c r="C155" s="740"/>
      <c r="D155" s="743"/>
      <c r="E155" s="103" t="s">
        <v>209</v>
      </c>
      <c r="F155" s="67" t="s">
        <v>169</v>
      </c>
      <c r="G155" s="66">
        <f>IF(F155="Adecuado",15,0)</f>
        <v>0</v>
      </c>
      <c r="H155" s="745"/>
      <c r="I155" s="748"/>
      <c r="J155" s="745"/>
      <c r="K155" s="751"/>
    </row>
    <row r="156" spans="1:98" ht="42.75" x14ac:dyDescent="0.2">
      <c r="A156" s="740"/>
      <c r="B156" s="490"/>
      <c r="C156" s="740"/>
      <c r="D156" s="50" t="s">
        <v>210</v>
      </c>
      <c r="E156" s="103" t="s">
        <v>211</v>
      </c>
      <c r="F156" s="67" t="s">
        <v>169</v>
      </c>
      <c r="G156" s="66">
        <f>IF(F156="Oportuna",15,0)</f>
        <v>0</v>
      </c>
      <c r="H156" s="745"/>
      <c r="I156" s="748"/>
      <c r="J156" s="745"/>
      <c r="K156" s="751"/>
    </row>
    <row r="157" spans="1:98" ht="42.75" x14ac:dyDescent="0.2">
      <c r="A157" s="740"/>
      <c r="B157" s="490"/>
      <c r="C157" s="740"/>
      <c r="D157" s="50" t="s">
        <v>212</v>
      </c>
      <c r="E157" s="103" t="s">
        <v>213</v>
      </c>
      <c r="F157" s="220" t="s">
        <v>169</v>
      </c>
      <c r="G157" s="66">
        <f>IF(F157="Prevenir",15,IF(F157="Detectar",10,0))</f>
        <v>0</v>
      </c>
      <c r="H157" s="745"/>
      <c r="I157" s="748"/>
      <c r="J157" s="745"/>
      <c r="K157" s="751"/>
    </row>
    <row r="158" spans="1:98" ht="28.5" x14ac:dyDescent="0.2">
      <c r="A158" s="740"/>
      <c r="B158" s="490"/>
      <c r="C158" s="740"/>
      <c r="D158" s="50" t="s">
        <v>214</v>
      </c>
      <c r="E158" s="103" t="s">
        <v>215</v>
      </c>
      <c r="F158" s="67" t="s">
        <v>169</v>
      </c>
      <c r="G158" s="66">
        <f>IF(F158="Confiable",15,0)</f>
        <v>0</v>
      </c>
      <c r="H158" s="745"/>
      <c r="I158" s="748"/>
      <c r="J158" s="745"/>
      <c r="K158" s="751"/>
    </row>
    <row r="159" spans="1:98" ht="42.75" x14ac:dyDescent="0.2">
      <c r="A159" s="740"/>
      <c r="B159" s="490"/>
      <c r="C159" s="740"/>
      <c r="D159" s="50" t="s">
        <v>216</v>
      </c>
      <c r="E159" s="103" t="s">
        <v>217</v>
      </c>
      <c r="F159" s="220" t="s">
        <v>169</v>
      </c>
      <c r="G159" s="66">
        <f>IF(F159="Se investigan y se resuelven oportunamente",15,0)</f>
        <v>0</v>
      </c>
      <c r="H159" s="745"/>
      <c r="I159" s="748"/>
      <c r="J159" s="745"/>
      <c r="K159" s="751"/>
    </row>
    <row r="160" spans="1:98" ht="28.5" x14ac:dyDescent="0.2">
      <c r="A160" s="741"/>
      <c r="B160" s="491"/>
      <c r="C160" s="741"/>
      <c r="D160" s="45" t="s">
        <v>218</v>
      </c>
      <c r="E160" s="103" t="s">
        <v>219</v>
      </c>
      <c r="F160" s="67" t="s">
        <v>169</v>
      </c>
      <c r="G160" s="66">
        <f>IF(F160="Completa",10,IF(F160="Incompleta",5,0))</f>
        <v>0</v>
      </c>
      <c r="H160" s="746"/>
      <c r="I160" s="749"/>
      <c r="J160" s="746"/>
      <c r="K160" s="752"/>
    </row>
    <row r="161" spans="1:11" ht="15.75" thickBot="1" x14ac:dyDescent="0.25">
      <c r="A161" s="125"/>
      <c r="B161" s="126"/>
      <c r="C161" s="56"/>
      <c r="D161" s="57"/>
      <c r="E161" s="58" t="s">
        <v>220</v>
      </c>
      <c r="F161" s="16"/>
      <c r="G161" s="16">
        <f>SUM(G154:G160)</f>
        <v>0</v>
      </c>
      <c r="H161" s="135"/>
      <c r="I161" s="136"/>
      <c r="J161" s="136"/>
      <c r="K161" s="137"/>
    </row>
    <row r="162" spans="1:11" ht="15" thickBot="1" x14ac:dyDescent="0.25"/>
    <row r="163" spans="1:11" ht="30" customHeight="1" x14ac:dyDescent="0.2">
      <c r="A163" s="753" t="s">
        <v>82</v>
      </c>
      <c r="B163" s="755" t="s">
        <v>223</v>
      </c>
      <c r="C163" s="757" t="s">
        <v>196</v>
      </c>
      <c r="D163" s="759" t="s">
        <v>197</v>
      </c>
      <c r="E163" s="760"/>
      <c r="F163" s="760"/>
      <c r="G163" s="760"/>
      <c r="H163" s="761"/>
      <c r="I163" s="108" t="s">
        <v>198</v>
      </c>
      <c r="J163" s="762" t="s">
        <v>199</v>
      </c>
      <c r="K163" s="737" t="s">
        <v>200</v>
      </c>
    </row>
    <row r="164" spans="1:11" ht="60.75" thickBot="1" x14ac:dyDescent="0.25">
      <c r="A164" s="754"/>
      <c r="B164" s="756"/>
      <c r="C164" s="758"/>
      <c r="D164" s="109" t="s">
        <v>201</v>
      </c>
      <c r="E164" s="51" t="s">
        <v>202</v>
      </c>
      <c r="F164" s="109" t="s">
        <v>203</v>
      </c>
      <c r="G164" s="109" t="s">
        <v>204</v>
      </c>
      <c r="H164" s="109" t="s">
        <v>221</v>
      </c>
      <c r="I164" s="52" t="s">
        <v>206</v>
      </c>
      <c r="J164" s="763"/>
      <c r="K164" s="738"/>
    </row>
    <row r="165" spans="1:11" ht="14.25" customHeight="1" x14ac:dyDescent="0.2">
      <c r="A165" s="739" t="str">
        <f>DESCRIPCION!A22</f>
        <v>e</v>
      </c>
      <c r="B165" s="489">
        <f>DESCRIPCION!D24</f>
        <v>0</v>
      </c>
      <c r="C165" s="739"/>
      <c r="D165" s="742" t="s">
        <v>207</v>
      </c>
      <c r="E165" s="129" t="s">
        <v>208</v>
      </c>
      <c r="F165" s="70" t="s">
        <v>169</v>
      </c>
      <c r="G165" s="130">
        <f>IF(F165="Asignado",15,0)</f>
        <v>0</v>
      </c>
      <c r="H165" s="744" t="str">
        <f>IF(AND(G172&gt;0,G172&lt;=85),"Débil",IF(AND(G172&gt;85,G172&lt;=95),"Moderado",IF(G172&gt;96,"Fuerte"," ")))</f>
        <v xml:space="preserve"> </v>
      </c>
      <c r="I165" s="747" t="s">
        <v>169</v>
      </c>
      <c r="J165" s="744" t="str">
        <f>IF(AND(H165="Fuerte",I165="Fuerte (Siempre se Ejecuta)"),"Fuerte",IF(AND(H165="Fuerte",I165="Moderado (Algunas veces se ejecuta)"),"Moderado",IF(AND(H165="Fuerte",I165="Débil (No se ejecuta)"),"Débil",IF(AND(H165="Moderado",I165="Fuerte (Siempre se Ejecuta)"),"Moderado",IF(AND(H165="Moderado",I165="Moderado (Algunas veces se ejecuta)"),"Moderado",IF(AND(H165="Moderado",I165="Débil (No se ejecuta)"),"Débil",IF(AND(H165="Débil",I165="Fuerte (Siempre se Ejecuta)"),"Débil",IF(AND(H165="Débil",I165="Moderado (Algunas veces se ejecuta)"),"Débil",IF(AND(H165="Débil",I165="Débil (No se ejecuta)"),"Débil"," ")))))))))</f>
        <v xml:space="preserve"> </v>
      </c>
      <c r="K165" s="750" t="str">
        <f>IF(J165="Fuerte","NO",IF(J165=" "," ","SI"))</f>
        <v xml:space="preserve"> </v>
      </c>
    </row>
    <row r="166" spans="1:11" ht="28.5" x14ac:dyDescent="0.2">
      <c r="A166" s="740"/>
      <c r="B166" s="490"/>
      <c r="C166" s="740"/>
      <c r="D166" s="743"/>
      <c r="E166" s="103" t="s">
        <v>209</v>
      </c>
      <c r="F166" s="67" t="s">
        <v>169</v>
      </c>
      <c r="G166" s="66">
        <f>IF(F166="Adecuado",15,0)</f>
        <v>0</v>
      </c>
      <c r="H166" s="745"/>
      <c r="I166" s="748"/>
      <c r="J166" s="745"/>
      <c r="K166" s="751"/>
    </row>
    <row r="167" spans="1:11" ht="42.75" x14ac:dyDescent="0.2">
      <c r="A167" s="740"/>
      <c r="B167" s="490"/>
      <c r="C167" s="740"/>
      <c r="D167" s="50" t="s">
        <v>210</v>
      </c>
      <c r="E167" s="103" t="s">
        <v>211</v>
      </c>
      <c r="F167" s="67" t="s">
        <v>169</v>
      </c>
      <c r="G167" s="66">
        <f>IF(F167="Oportuna",15,0)</f>
        <v>0</v>
      </c>
      <c r="H167" s="745"/>
      <c r="I167" s="748"/>
      <c r="J167" s="745"/>
      <c r="K167" s="751"/>
    </row>
    <row r="168" spans="1:11" ht="42.75" x14ac:dyDescent="0.2">
      <c r="A168" s="740"/>
      <c r="B168" s="490"/>
      <c r="C168" s="740"/>
      <c r="D168" s="50" t="s">
        <v>212</v>
      </c>
      <c r="E168" s="103" t="s">
        <v>213</v>
      </c>
      <c r="F168" s="220" t="s">
        <v>169</v>
      </c>
      <c r="G168" s="66">
        <f>IF(F168="Prevenir",15,IF(F168="Detectar",10,0))</f>
        <v>0</v>
      </c>
      <c r="H168" s="745"/>
      <c r="I168" s="748"/>
      <c r="J168" s="745"/>
      <c r="K168" s="751"/>
    </row>
    <row r="169" spans="1:11" ht="28.5" x14ac:dyDescent="0.2">
      <c r="A169" s="740"/>
      <c r="B169" s="490"/>
      <c r="C169" s="740"/>
      <c r="D169" s="50" t="s">
        <v>214</v>
      </c>
      <c r="E169" s="103" t="s">
        <v>215</v>
      </c>
      <c r="F169" s="67" t="s">
        <v>169</v>
      </c>
      <c r="G169" s="66">
        <f>IF(F169="Confiable",15,0)</f>
        <v>0</v>
      </c>
      <c r="H169" s="745"/>
      <c r="I169" s="748"/>
      <c r="J169" s="745"/>
      <c r="K169" s="751"/>
    </row>
    <row r="170" spans="1:11" ht="42.75" x14ac:dyDescent="0.2">
      <c r="A170" s="740"/>
      <c r="B170" s="490"/>
      <c r="C170" s="740"/>
      <c r="D170" s="50" t="s">
        <v>216</v>
      </c>
      <c r="E170" s="103" t="s">
        <v>217</v>
      </c>
      <c r="F170" s="220" t="s">
        <v>169</v>
      </c>
      <c r="G170" s="66">
        <f>IF(F170="Se investigan y se resuelven oportunamente",15,0)</f>
        <v>0</v>
      </c>
      <c r="H170" s="745"/>
      <c r="I170" s="748"/>
      <c r="J170" s="745"/>
      <c r="K170" s="751"/>
    </row>
    <row r="171" spans="1:11" ht="28.5" x14ac:dyDescent="0.2">
      <c r="A171" s="741"/>
      <c r="B171" s="491"/>
      <c r="C171" s="741"/>
      <c r="D171" s="45" t="s">
        <v>218</v>
      </c>
      <c r="E171" s="103" t="s">
        <v>219</v>
      </c>
      <c r="F171" s="67" t="s">
        <v>169</v>
      </c>
      <c r="G171" s="66">
        <f>IF(F171="Completa",10,IF(F171="Incompleta",5,0))</f>
        <v>0</v>
      </c>
      <c r="H171" s="746"/>
      <c r="I171" s="749"/>
      <c r="J171" s="746"/>
      <c r="K171" s="752"/>
    </row>
    <row r="172" spans="1:11" ht="15.75" thickBot="1" x14ac:dyDescent="0.25">
      <c r="A172" s="125"/>
      <c r="B172" s="126"/>
      <c r="C172" s="56"/>
      <c r="D172" s="57"/>
      <c r="E172" s="58" t="s">
        <v>220</v>
      </c>
      <c r="F172" s="16"/>
      <c r="G172" s="16">
        <f>SUM(G165:G171)</f>
        <v>0</v>
      </c>
      <c r="H172" s="135"/>
      <c r="I172" s="136"/>
      <c r="J172" s="136"/>
      <c r="K172" s="137"/>
    </row>
    <row r="173" spans="1:11" ht="15" thickBot="1" x14ac:dyDescent="0.25"/>
    <row r="174" spans="1:11" ht="30" x14ac:dyDescent="0.2">
      <c r="A174" s="753" t="s">
        <v>82</v>
      </c>
      <c r="B174" s="755" t="s">
        <v>223</v>
      </c>
      <c r="C174" s="757" t="s">
        <v>196</v>
      </c>
      <c r="D174" s="759" t="s">
        <v>197</v>
      </c>
      <c r="E174" s="760"/>
      <c r="F174" s="760"/>
      <c r="G174" s="760"/>
      <c r="H174" s="761"/>
      <c r="I174" s="108" t="s">
        <v>198</v>
      </c>
      <c r="J174" s="762" t="s">
        <v>199</v>
      </c>
      <c r="K174" s="737" t="s">
        <v>200</v>
      </c>
    </row>
    <row r="175" spans="1:11" ht="60.75" thickBot="1" x14ac:dyDescent="0.25">
      <c r="A175" s="754"/>
      <c r="B175" s="756"/>
      <c r="C175" s="758"/>
      <c r="D175" s="109" t="s">
        <v>201</v>
      </c>
      <c r="E175" s="51" t="s">
        <v>202</v>
      </c>
      <c r="F175" s="109" t="s">
        <v>203</v>
      </c>
      <c r="G175" s="109" t="s">
        <v>204</v>
      </c>
      <c r="H175" s="109" t="s">
        <v>221</v>
      </c>
      <c r="I175" s="52" t="s">
        <v>206</v>
      </c>
      <c r="J175" s="763"/>
      <c r="K175" s="738"/>
    </row>
    <row r="176" spans="1:11" x14ac:dyDescent="0.2">
      <c r="A176" s="739" t="str">
        <f>DESCRIPCION!A25</f>
        <v>f</v>
      </c>
      <c r="B176" s="489">
        <f>DESCRIPCION!D25</f>
        <v>0</v>
      </c>
      <c r="C176" s="739"/>
      <c r="D176" s="742" t="s">
        <v>207</v>
      </c>
      <c r="E176" s="129" t="s">
        <v>208</v>
      </c>
      <c r="F176" s="70" t="s">
        <v>171</v>
      </c>
      <c r="G176" s="130">
        <f>IF(F176="Asignado",15,0)</f>
        <v>0</v>
      </c>
      <c r="H176" s="744" t="str">
        <f>IF(AND(G183&gt;0,G183&lt;=85),"Débil",IF(AND(G183&gt;85,G183&lt;=95),"Moderado",IF(G183&gt;96,"Fuerte"," ")))</f>
        <v>Débil</v>
      </c>
      <c r="I176" s="747" t="s">
        <v>192</v>
      </c>
      <c r="J176" s="744" t="str">
        <f>IF(AND(H176="Fuerte",I176="Fuerte (Siempre se Ejecuta)"),"Fuerte",IF(AND(H176="Fuerte",I176="Moderado (Algunas veces se ejecuta)"),"Moderado",IF(AND(H176="Fuerte",I176="Débil (No se ejecuta)"),"Débil",IF(AND(H176="Moderado",I176="Fuerte (Siempre se Ejecuta)"),"Moderado",IF(AND(H176="Moderado",I176="Moderado (Algunas veces se ejecuta)"),"Moderado",IF(AND(H176="Moderado",I176="Débil (No se ejecuta)"),"Débil",IF(AND(H176="Débil",I176="Fuerte (Siempre se Ejecuta)"),"Débil",IF(AND(H176="Débil",I176="Moderado (Algunas veces se ejecuta)"),"Débil",IF(AND(H176="Débil",I176="Débil (No se ejecuta)"),"Débil"," ")))))))))</f>
        <v>Débil</v>
      </c>
      <c r="K176" s="750" t="str">
        <f>IF(J176="Fuerte","NO",IF(J176=" "," ","SI"))</f>
        <v>SI</v>
      </c>
    </row>
    <row r="177" spans="1:11" ht="28.5" x14ac:dyDescent="0.2">
      <c r="A177" s="740"/>
      <c r="B177" s="490"/>
      <c r="C177" s="740"/>
      <c r="D177" s="743"/>
      <c r="E177" s="103" t="s">
        <v>209</v>
      </c>
      <c r="F177" s="67" t="s">
        <v>172</v>
      </c>
      <c r="G177" s="66">
        <f>IF(F177="Adecuado",15,0)</f>
        <v>15</v>
      </c>
      <c r="H177" s="745"/>
      <c r="I177" s="748"/>
      <c r="J177" s="745"/>
      <c r="K177" s="751"/>
    </row>
    <row r="178" spans="1:11" ht="42.75" x14ac:dyDescent="0.2">
      <c r="A178" s="740"/>
      <c r="B178" s="490"/>
      <c r="C178" s="740"/>
      <c r="D178" s="50" t="s">
        <v>210</v>
      </c>
      <c r="E178" s="103" t="s">
        <v>211</v>
      </c>
      <c r="F178" s="67" t="s">
        <v>175</v>
      </c>
      <c r="G178" s="66">
        <f>IF(F178="Oportuna",15,0)</f>
        <v>15</v>
      </c>
      <c r="H178" s="745"/>
      <c r="I178" s="748"/>
      <c r="J178" s="745"/>
      <c r="K178" s="751"/>
    </row>
    <row r="179" spans="1:11" ht="42.75" x14ac:dyDescent="0.2">
      <c r="A179" s="740"/>
      <c r="B179" s="490"/>
      <c r="C179" s="740"/>
      <c r="D179" s="50" t="s">
        <v>212</v>
      </c>
      <c r="E179" s="103" t="s">
        <v>213</v>
      </c>
      <c r="F179" s="220" t="s">
        <v>169</v>
      </c>
      <c r="G179" s="66">
        <f>IF(F179="Prevenir",15,IF(F179="Detectar",10,0))</f>
        <v>0</v>
      </c>
      <c r="H179" s="745"/>
      <c r="I179" s="748"/>
      <c r="J179" s="745"/>
      <c r="K179" s="751"/>
    </row>
    <row r="180" spans="1:11" ht="28.5" x14ac:dyDescent="0.2">
      <c r="A180" s="740"/>
      <c r="B180" s="490"/>
      <c r="C180" s="740"/>
      <c r="D180" s="50" t="s">
        <v>214</v>
      </c>
      <c r="E180" s="103" t="s">
        <v>215</v>
      </c>
      <c r="F180" s="67" t="s">
        <v>169</v>
      </c>
      <c r="G180" s="66">
        <f>IF(F180="Confiable",15,0)</f>
        <v>0</v>
      </c>
      <c r="H180" s="745"/>
      <c r="I180" s="748"/>
      <c r="J180" s="745"/>
      <c r="K180" s="751"/>
    </row>
    <row r="181" spans="1:11" ht="42.75" x14ac:dyDescent="0.2">
      <c r="A181" s="740"/>
      <c r="B181" s="490"/>
      <c r="C181" s="740"/>
      <c r="D181" s="50" t="s">
        <v>216</v>
      </c>
      <c r="E181" s="103" t="s">
        <v>217</v>
      </c>
      <c r="F181" s="220" t="s">
        <v>169</v>
      </c>
      <c r="G181" s="66">
        <f>IF(F181="Se investigan y se resuelven oportunamente",15,0)</f>
        <v>0</v>
      </c>
      <c r="H181" s="745"/>
      <c r="I181" s="748"/>
      <c r="J181" s="745"/>
      <c r="K181" s="751"/>
    </row>
    <row r="182" spans="1:11" ht="28.5" x14ac:dyDescent="0.2">
      <c r="A182" s="741"/>
      <c r="B182" s="491"/>
      <c r="C182" s="741"/>
      <c r="D182" s="45" t="s">
        <v>218</v>
      </c>
      <c r="E182" s="103" t="s">
        <v>219</v>
      </c>
      <c r="F182" s="67" t="s">
        <v>169</v>
      </c>
      <c r="G182" s="66">
        <f>IF(F182="Completa",10,IF(F182="Incompleta",5,0))</f>
        <v>0</v>
      </c>
      <c r="H182" s="746"/>
      <c r="I182" s="749"/>
      <c r="J182" s="746"/>
      <c r="K182" s="752"/>
    </row>
    <row r="183" spans="1:11" ht="15.75" thickBot="1" x14ac:dyDescent="0.25">
      <c r="A183" s="125"/>
      <c r="B183" s="126"/>
      <c r="C183" s="56"/>
      <c r="D183" s="57"/>
      <c r="E183" s="58" t="s">
        <v>220</v>
      </c>
      <c r="F183" s="16"/>
      <c r="G183" s="16">
        <f>SUM(G176:G182)</f>
        <v>30</v>
      </c>
      <c r="H183" s="135"/>
      <c r="I183" s="136"/>
      <c r="J183" s="136"/>
      <c r="K183" s="137"/>
    </row>
    <row r="184" spans="1:11" ht="15" thickBot="1" x14ac:dyDescent="0.25"/>
    <row r="185" spans="1:11" ht="30" x14ac:dyDescent="0.2">
      <c r="A185" s="753" t="s">
        <v>82</v>
      </c>
      <c r="B185" s="755" t="s">
        <v>223</v>
      </c>
      <c r="C185" s="757" t="s">
        <v>196</v>
      </c>
      <c r="D185" s="759" t="s">
        <v>197</v>
      </c>
      <c r="E185" s="760"/>
      <c r="F185" s="760"/>
      <c r="G185" s="760"/>
      <c r="H185" s="761"/>
      <c r="I185" s="108" t="s">
        <v>198</v>
      </c>
      <c r="J185" s="762" t="s">
        <v>199</v>
      </c>
      <c r="K185" s="737" t="s">
        <v>200</v>
      </c>
    </row>
    <row r="186" spans="1:11" ht="60.75" thickBot="1" x14ac:dyDescent="0.25">
      <c r="A186" s="754"/>
      <c r="B186" s="756"/>
      <c r="C186" s="758"/>
      <c r="D186" s="109" t="s">
        <v>201</v>
      </c>
      <c r="E186" s="51" t="s">
        <v>202</v>
      </c>
      <c r="F186" s="109" t="s">
        <v>203</v>
      </c>
      <c r="G186" s="109" t="s">
        <v>204</v>
      </c>
      <c r="H186" s="109" t="s">
        <v>221</v>
      </c>
      <c r="I186" s="52" t="s">
        <v>206</v>
      </c>
      <c r="J186" s="763"/>
      <c r="K186" s="738"/>
    </row>
    <row r="187" spans="1:11" x14ac:dyDescent="0.2">
      <c r="A187" s="739" t="str">
        <f>DESCRIPCION!A25</f>
        <v>f</v>
      </c>
      <c r="B187" s="489">
        <f>DESCRIPCION!D26</f>
        <v>0</v>
      </c>
      <c r="C187" s="739"/>
      <c r="D187" s="742" t="s">
        <v>207</v>
      </c>
      <c r="E187" s="129" t="s">
        <v>208</v>
      </c>
      <c r="F187" s="70" t="s">
        <v>169</v>
      </c>
      <c r="G187" s="130">
        <f>IF(F187="Asignado",15,0)</f>
        <v>0</v>
      </c>
      <c r="H187" s="744" t="str">
        <f>IF(AND(G194&gt;0,G194&lt;=85),"Débil",IF(AND(G194&gt;85,G194&lt;=95),"Moderado",IF(G194&gt;96,"Fuerte"," ")))</f>
        <v xml:space="preserve"> </v>
      </c>
      <c r="I187" s="747" t="s">
        <v>169</v>
      </c>
      <c r="J187" s="744" t="str">
        <f>IF(AND(H187="Fuerte",I187="Fuerte (Siempre se Ejecuta)"),"Fuerte",IF(AND(H187="Fuerte",I187="Moderado (Algunas veces se ejecuta)"),"Moderado",IF(AND(H187="Fuerte",I187="Débil (No se ejecuta)"),"Débil",IF(AND(H187="Moderado",I187="Fuerte (Siempre se Ejecuta)"),"Moderado",IF(AND(H187="Moderado",I187="Moderado (Algunas veces se ejecuta)"),"Moderado",IF(AND(H187="Moderado",I187="Débil (No se ejecuta)"),"Débil",IF(AND(H187="Débil",I187="Fuerte (Siempre se Ejecuta)"),"Débil",IF(AND(H187="Débil",I187="Moderado (Algunas veces se ejecuta)"),"Débil",IF(AND(H187="Débil",I187="Débil (No se ejecuta)"),"Débil"," ")))))))))</f>
        <v xml:space="preserve"> </v>
      </c>
      <c r="K187" s="750" t="str">
        <f>IF(J187="Fuerte","NO",IF(J187=" "," ","SI"))</f>
        <v xml:space="preserve"> </v>
      </c>
    </row>
    <row r="188" spans="1:11" ht="28.5" x14ac:dyDescent="0.2">
      <c r="A188" s="740"/>
      <c r="B188" s="490"/>
      <c r="C188" s="740"/>
      <c r="D188" s="743"/>
      <c r="E188" s="103" t="s">
        <v>209</v>
      </c>
      <c r="F188" s="67" t="s">
        <v>169</v>
      </c>
      <c r="G188" s="66">
        <f>IF(F188="Adecuado",15,0)</f>
        <v>0</v>
      </c>
      <c r="H188" s="745"/>
      <c r="I188" s="748"/>
      <c r="J188" s="745"/>
      <c r="K188" s="751"/>
    </row>
    <row r="189" spans="1:11" ht="42.75" x14ac:dyDescent="0.2">
      <c r="A189" s="740"/>
      <c r="B189" s="490"/>
      <c r="C189" s="740"/>
      <c r="D189" s="50" t="s">
        <v>210</v>
      </c>
      <c r="E189" s="103" t="s">
        <v>211</v>
      </c>
      <c r="F189" s="67" t="s">
        <v>169</v>
      </c>
      <c r="G189" s="66">
        <f>IF(F189="Oportuna",15,0)</f>
        <v>0</v>
      </c>
      <c r="H189" s="745"/>
      <c r="I189" s="748"/>
      <c r="J189" s="745"/>
      <c r="K189" s="751"/>
    </row>
    <row r="190" spans="1:11" ht="42.75" x14ac:dyDescent="0.2">
      <c r="A190" s="740"/>
      <c r="B190" s="490"/>
      <c r="C190" s="740"/>
      <c r="D190" s="50" t="s">
        <v>212</v>
      </c>
      <c r="E190" s="103" t="s">
        <v>213</v>
      </c>
      <c r="F190" s="220" t="s">
        <v>169</v>
      </c>
      <c r="G190" s="66">
        <f>IF(F190="Prevenir",15,IF(F190="Detectar",10,0))</f>
        <v>0</v>
      </c>
      <c r="H190" s="745"/>
      <c r="I190" s="748"/>
      <c r="J190" s="745"/>
      <c r="K190" s="751"/>
    </row>
    <row r="191" spans="1:11" ht="28.5" x14ac:dyDescent="0.2">
      <c r="A191" s="740"/>
      <c r="B191" s="490"/>
      <c r="C191" s="740"/>
      <c r="D191" s="50" t="s">
        <v>214</v>
      </c>
      <c r="E191" s="103" t="s">
        <v>215</v>
      </c>
      <c r="F191" s="67" t="s">
        <v>169</v>
      </c>
      <c r="G191" s="66">
        <f>IF(F191="Confiable",15,0)</f>
        <v>0</v>
      </c>
      <c r="H191" s="745"/>
      <c r="I191" s="748"/>
      <c r="J191" s="745"/>
      <c r="K191" s="751"/>
    </row>
    <row r="192" spans="1:11" ht="42.75" x14ac:dyDescent="0.2">
      <c r="A192" s="740"/>
      <c r="B192" s="490"/>
      <c r="C192" s="740"/>
      <c r="D192" s="50" t="s">
        <v>216</v>
      </c>
      <c r="E192" s="103" t="s">
        <v>217</v>
      </c>
      <c r="F192" s="220" t="s">
        <v>169</v>
      </c>
      <c r="G192" s="66">
        <f>IF(F192="Se investigan y se resuelven oportunamente",15,0)</f>
        <v>0</v>
      </c>
      <c r="H192" s="745"/>
      <c r="I192" s="748"/>
      <c r="J192" s="745"/>
      <c r="K192" s="751"/>
    </row>
    <row r="193" spans="1:11" ht="28.5" x14ac:dyDescent="0.2">
      <c r="A193" s="741"/>
      <c r="B193" s="491"/>
      <c r="C193" s="741"/>
      <c r="D193" s="45" t="s">
        <v>218</v>
      </c>
      <c r="E193" s="103" t="s">
        <v>219</v>
      </c>
      <c r="F193" s="67" t="s">
        <v>169</v>
      </c>
      <c r="G193" s="66">
        <f>IF(F193="Completa",10,IF(F193="Incompleta",5,0))</f>
        <v>0</v>
      </c>
      <c r="H193" s="746"/>
      <c r="I193" s="749"/>
      <c r="J193" s="746"/>
      <c r="K193" s="752"/>
    </row>
    <row r="194" spans="1:11" ht="15.75" thickBot="1" x14ac:dyDescent="0.25">
      <c r="A194" s="125"/>
      <c r="B194" s="126"/>
      <c r="C194" s="56"/>
      <c r="D194" s="57"/>
      <c r="E194" s="58" t="s">
        <v>220</v>
      </c>
      <c r="F194" s="16"/>
      <c r="G194" s="16">
        <f>SUM(G187:G193)</f>
        <v>0</v>
      </c>
      <c r="H194" s="135"/>
      <c r="I194" s="136"/>
      <c r="J194" s="136"/>
      <c r="K194" s="137"/>
    </row>
    <row r="195" spans="1:11" ht="15" thickBot="1" x14ac:dyDescent="0.25"/>
    <row r="196" spans="1:11" ht="30" x14ac:dyDescent="0.2">
      <c r="A196" s="753" t="s">
        <v>82</v>
      </c>
      <c r="B196" s="755" t="s">
        <v>223</v>
      </c>
      <c r="C196" s="757" t="s">
        <v>196</v>
      </c>
      <c r="D196" s="759" t="s">
        <v>197</v>
      </c>
      <c r="E196" s="760"/>
      <c r="F196" s="760"/>
      <c r="G196" s="760"/>
      <c r="H196" s="761"/>
      <c r="I196" s="108" t="s">
        <v>198</v>
      </c>
      <c r="J196" s="762" t="s">
        <v>199</v>
      </c>
      <c r="K196" s="737" t="s">
        <v>200</v>
      </c>
    </row>
    <row r="197" spans="1:11" ht="60.75" thickBot="1" x14ac:dyDescent="0.25">
      <c r="A197" s="754"/>
      <c r="B197" s="756"/>
      <c r="C197" s="758"/>
      <c r="D197" s="109" t="s">
        <v>201</v>
      </c>
      <c r="E197" s="51" t="s">
        <v>202</v>
      </c>
      <c r="F197" s="109" t="s">
        <v>203</v>
      </c>
      <c r="G197" s="109" t="s">
        <v>204</v>
      </c>
      <c r="H197" s="109" t="s">
        <v>221</v>
      </c>
      <c r="I197" s="52" t="s">
        <v>206</v>
      </c>
      <c r="J197" s="763"/>
      <c r="K197" s="738"/>
    </row>
    <row r="198" spans="1:11" x14ac:dyDescent="0.2">
      <c r="A198" s="739" t="str">
        <f>DESCRIPCION!A25</f>
        <v>f</v>
      </c>
      <c r="B198" s="489">
        <f>DESCRIPCION!D27</f>
        <v>0</v>
      </c>
      <c r="C198" s="739"/>
      <c r="D198" s="742" t="s">
        <v>207</v>
      </c>
      <c r="E198" s="129" t="s">
        <v>208</v>
      </c>
      <c r="F198" s="70" t="s">
        <v>169</v>
      </c>
      <c r="G198" s="130">
        <f>IF(F198="Asignado",15,0)</f>
        <v>0</v>
      </c>
      <c r="H198" s="744" t="str">
        <f>IF(AND(G205&gt;0,G205&lt;=85),"Débil",IF(AND(G205&gt;85,G205&lt;=95),"Moderado",IF(G205&gt;96,"Fuerte"," ")))</f>
        <v xml:space="preserve"> </v>
      </c>
      <c r="I198" s="747" t="s">
        <v>169</v>
      </c>
      <c r="J198" s="744" t="str">
        <f>IF(AND(H198="Fuerte",I198="Fuerte (Siempre se Ejecuta)"),"Fuerte",IF(AND(H198="Fuerte",I198="Moderado (Algunas veces se ejecuta)"),"Moderado",IF(AND(H198="Fuerte",I198="Débil (No se ejecuta)"),"Débil",IF(AND(H198="Moderado",I198="Fuerte (Siempre se Ejecuta)"),"Moderado",IF(AND(H198="Moderado",I198="Moderado (Algunas veces se ejecuta)"),"Moderado",IF(AND(H198="Moderado",I198="Débil (No se ejecuta)"),"Débil",IF(AND(H198="Débil",I198="Fuerte (Siempre se Ejecuta)"),"Débil",IF(AND(H198="Débil",I198="Moderado (Algunas veces se ejecuta)"),"Débil",IF(AND(H198="Débil",I198="Débil (No se ejecuta)"),"Débil"," ")))))))))</f>
        <v xml:space="preserve"> </v>
      </c>
      <c r="K198" s="750" t="str">
        <f>IF(J198="Fuerte","NO",IF(J198=" "," ","SI"))</f>
        <v xml:space="preserve"> </v>
      </c>
    </row>
    <row r="199" spans="1:11" ht="28.5" x14ac:dyDescent="0.2">
      <c r="A199" s="740"/>
      <c r="B199" s="490"/>
      <c r="C199" s="740"/>
      <c r="D199" s="743"/>
      <c r="E199" s="103" t="s">
        <v>209</v>
      </c>
      <c r="F199" s="67" t="s">
        <v>169</v>
      </c>
      <c r="G199" s="66">
        <f>IF(F199="Adecuado",15,0)</f>
        <v>0</v>
      </c>
      <c r="H199" s="745"/>
      <c r="I199" s="748"/>
      <c r="J199" s="745"/>
      <c r="K199" s="751"/>
    </row>
    <row r="200" spans="1:11" ht="42.75" x14ac:dyDescent="0.2">
      <c r="A200" s="740"/>
      <c r="B200" s="490"/>
      <c r="C200" s="740"/>
      <c r="D200" s="50" t="s">
        <v>210</v>
      </c>
      <c r="E200" s="103" t="s">
        <v>211</v>
      </c>
      <c r="F200" s="67" t="s">
        <v>169</v>
      </c>
      <c r="G200" s="66">
        <f>IF(F200="Oportuna",15,0)</f>
        <v>0</v>
      </c>
      <c r="H200" s="745"/>
      <c r="I200" s="748"/>
      <c r="J200" s="745"/>
      <c r="K200" s="751"/>
    </row>
    <row r="201" spans="1:11" ht="42.75" x14ac:dyDescent="0.2">
      <c r="A201" s="740"/>
      <c r="B201" s="490"/>
      <c r="C201" s="740"/>
      <c r="D201" s="50" t="s">
        <v>212</v>
      </c>
      <c r="E201" s="103" t="s">
        <v>213</v>
      </c>
      <c r="F201" s="220" t="s">
        <v>169</v>
      </c>
      <c r="G201" s="66">
        <f>IF(F201="Prevenir",15,IF(F201="Detectar",10,0))</f>
        <v>0</v>
      </c>
      <c r="H201" s="745"/>
      <c r="I201" s="748"/>
      <c r="J201" s="745"/>
      <c r="K201" s="751"/>
    </row>
    <row r="202" spans="1:11" ht="28.5" x14ac:dyDescent="0.2">
      <c r="A202" s="740"/>
      <c r="B202" s="490"/>
      <c r="C202" s="740"/>
      <c r="D202" s="50" t="s">
        <v>214</v>
      </c>
      <c r="E202" s="103" t="s">
        <v>215</v>
      </c>
      <c r="F202" s="67" t="s">
        <v>169</v>
      </c>
      <c r="G202" s="66">
        <f>IF(F202="Confiable",15,0)</f>
        <v>0</v>
      </c>
      <c r="H202" s="745"/>
      <c r="I202" s="748"/>
      <c r="J202" s="745"/>
      <c r="K202" s="751"/>
    </row>
    <row r="203" spans="1:11" ht="42.75" x14ac:dyDescent="0.2">
      <c r="A203" s="740"/>
      <c r="B203" s="490"/>
      <c r="C203" s="740"/>
      <c r="D203" s="50" t="s">
        <v>216</v>
      </c>
      <c r="E203" s="103" t="s">
        <v>217</v>
      </c>
      <c r="F203" s="220" t="s">
        <v>169</v>
      </c>
      <c r="G203" s="66">
        <f>IF(F203="Se investigan y se resuelven oportunamente",15,0)</f>
        <v>0</v>
      </c>
      <c r="H203" s="745"/>
      <c r="I203" s="748"/>
      <c r="J203" s="745"/>
      <c r="K203" s="751"/>
    </row>
    <row r="204" spans="1:11" ht="28.5" x14ac:dyDescent="0.2">
      <c r="A204" s="741"/>
      <c r="B204" s="491"/>
      <c r="C204" s="741"/>
      <c r="D204" s="45" t="s">
        <v>218</v>
      </c>
      <c r="E204" s="103" t="s">
        <v>219</v>
      </c>
      <c r="F204" s="67" t="s">
        <v>169</v>
      </c>
      <c r="G204" s="66">
        <f>IF(F204="Completa",10,IF(F204="Incompleta",5,0))</f>
        <v>0</v>
      </c>
      <c r="H204" s="746"/>
      <c r="I204" s="749"/>
      <c r="J204" s="746"/>
      <c r="K204" s="752"/>
    </row>
    <row r="205" spans="1:11" ht="15.75" thickBot="1" x14ac:dyDescent="0.25">
      <c r="A205" s="125"/>
      <c r="B205" s="126"/>
      <c r="C205" s="56"/>
      <c r="D205" s="57"/>
      <c r="E205" s="58" t="s">
        <v>220</v>
      </c>
      <c r="F205" s="16"/>
      <c r="G205" s="16">
        <f>SUM(G198:G204)</f>
        <v>0</v>
      </c>
      <c r="H205" s="135"/>
      <c r="I205" s="136"/>
      <c r="J205" s="136"/>
      <c r="K205" s="137"/>
    </row>
    <row r="206" spans="1:11" ht="15" thickBot="1" x14ac:dyDescent="0.25"/>
    <row r="207" spans="1:11" ht="30" x14ac:dyDescent="0.2">
      <c r="A207" s="753" t="s">
        <v>82</v>
      </c>
      <c r="B207" s="755" t="s">
        <v>223</v>
      </c>
      <c r="C207" s="757" t="s">
        <v>196</v>
      </c>
      <c r="D207" s="759" t="s">
        <v>197</v>
      </c>
      <c r="E207" s="760"/>
      <c r="F207" s="760"/>
      <c r="G207" s="760"/>
      <c r="H207" s="761"/>
      <c r="I207" s="108" t="s">
        <v>198</v>
      </c>
      <c r="J207" s="762" t="s">
        <v>199</v>
      </c>
      <c r="K207" s="737" t="s">
        <v>200</v>
      </c>
    </row>
    <row r="208" spans="1:11" ht="60.75" thickBot="1" x14ac:dyDescent="0.25">
      <c r="A208" s="754"/>
      <c r="B208" s="756"/>
      <c r="C208" s="758"/>
      <c r="D208" s="109" t="s">
        <v>201</v>
      </c>
      <c r="E208" s="51" t="s">
        <v>202</v>
      </c>
      <c r="F208" s="109" t="s">
        <v>203</v>
      </c>
      <c r="G208" s="109" t="s">
        <v>204</v>
      </c>
      <c r="H208" s="109" t="s">
        <v>221</v>
      </c>
      <c r="I208" s="52" t="s">
        <v>206</v>
      </c>
      <c r="J208" s="763"/>
      <c r="K208" s="738"/>
    </row>
    <row r="209" spans="1:11" x14ac:dyDescent="0.2">
      <c r="A209" s="739" t="str">
        <f>DESCRIPCION!A28</f>
        <v>g</v>
      </c>
      <c r="B209" s="489">
        <f>DESCRIPCION!D28</f>
        <v>0</v>
      </c>
      <c r="C209" s="739"/>
      <c r="D209" s="742" t="s">
        <v>207</v>
      </c>
      <c r="E209" s="129" t="s">
        <v>208</v>
      </c>
      <c r="F209" s="70" t="s">
        <v>169</v>
      </c>
      <c r="G209" s="130">
        <f>IF(F209="Asignado",15,0)</f>
        <v>0</v>
      </c>
      <c r="H209" s="744" t="str">
        <f>IF(AND(G216&gt;0,G216&lt;=85),"Débil",IF(AND(G216&gt;85,G216&lt;=95),"Moderado",IF(G216&gt;96,"Fuerte"," ")))</f>
        <v xml:space="preserve"> </v>
      </c>
      <c r="I209" s="747" t="s">
        <v>169</v>
      </c>
      <c r="J209" s="744" t="str">
        <f>IF(AND(H209="Fuerte",I209="Fuerte (Siempre se Ejecuta)"),"Fuerte",IF(AND(H209="Fuerte",I209="Moderado (Algunas veces se ejecuta)"),"Moderado",IF(AND(H209="Fuerte",I209="Débil (No se ejecuta)"),"Débil",IF(AND(H209="Moderado",I209="Fuerte (Siempre se Ejecuta)"),"Moderado",IF(AND(H209="Moderado",I209="Moderado (Algunas veces se ejecuta)"),"Moderado",IF(AND(H209="Moderado",I209="Débil (No se ejecuta)"),"Débil",IF(AND(H209="Débil",I209="Fuerte (Siempre se Ejecuta)"),"Débil",IF(AND(H209="Débil",I209="Moderado (Algunas veces se ejecuta)"),"Débil",IF(AND(H209="Débil",I209="Débil (No se ejecuta)"),"Débil"," ")))))))))</f>
        <v xml:space="preserve"> </v>
      </c>
      <c r="K209" s="750" t="str">
        <f>IF(J209="Fuerte","NO",IF(J209=" "," ","SI"))</f>
        <v xml:space="preserve"> </v>
      </c>
    </row>
    <row r="210" spans="1:11" ht="28.5" x14ac:dyDescent="0.2">
      <c r="A210" s="740"/>
      <c r="B210" s="490"/>
      <c r="C210" s="740"/>
      <c r="D210" s="743"/>
      <c r="E210" s="103" t="s">
        <v>209</v>
      </c>
      <c r="F210" s="67" t="s">
        <v>169</v>
      </c>
      <c r="G210" s="66">
        <f>IF(F210="Adecuado",15,0)</f>
        <v>0</v>
      </c>
      <c r="H210" s="745"/>
      <c r="I210" s="748"/>
      <c r="J210" s="745"/>
      <c r="K210" s="751"/>
    </row>
    <row r="211" spans="1:11" ht="42.75" x14ac:dyDescent="0.2">
      <c r="A211" s="740"/>
      <c r="B211" s="490"/>
      <c r="C211" s="740"/>
      <c r="D211" s="50" t="s">
        <v>210</v>
      </c>
      <c r="E211" s="103" t="s">
        <v>211</v>
      </c>
      <c r="F211" s="67" t="s">
        <v>169</v>
      </c>
      <c r="G211" s="66">
        <f>IF(F211="Oportuna",15,0)</f>
        <v>0</v>
      </c>
      <c r="H211" s="745"/>
      <c r="I211" s="748"/>
      <c r="J211" s="745"/>
      <c r="K211" s="751"/>
    </row>
    <row r="212" spans="1:11" ht="42.75" x14ac:dyDescent="0.2">
      <c r="A212" s="740"/>
      <c r="B212" s="490"/>
      <c r="C212" s="740"/>
      <c r="D212" s="50" t="s">
        <v>212</v>
      </c>
      <c r="E212" s="103" t="s">
        <v>213</v>
      </c>
      <c r="F212" s="220" t="s">
        <v>169</v>
      </c>
      <c r="G212" s="66">
        <f>IF(F212="Prevenir",15,IF(F212="Detectar",10,0))</f>
        <v>0</v>
      </c>
      <c r="H212" s="745"/>
      <c r="I212" s="748"/>
      <c r="J212" s="745"/>
      <c r="K212" s="751"/>
    </row>
    <row r="213" spans="1:11" ht="28.5" x14ac:dyDescent="0.2">
      <c r="A213" s="740"/>
      <c r="B213" s="490"/>
      <c r="C213" s="740"/>
      <c r="D213" s="50" t="s">
        <v>214</v>
      </c>
      <c r="E213" s="103" t="s">
        <v>215</v>
      </c>
      <c r="F213" s="67" t="s">
        <v>169</v>
      </c>
      <c r="G213" s="66">
        <f>IF(F213="Confiable",15,0)</f>
        <v>0</v>
      </c>
      <c r="H213" s="745"/>
      <c r="I213" s="748"/>
      <c r="J213" s="745"/>
      <c r="K213" s="751"/>
    </row>
    <row r="214" spans="1:11" ht="42.75" x14ac:dyDescent="0.2">
      <c r="A214" s="740"/>
      <c r="B214" s="490"/>
      <c r="C214" s="740"/>
      <c r="D214" s="50" t="s">
        <v>216</v>
      </c>
      <c r="E214" s="103" t="s">
        <v>217</v>
      </c>
      <c r="F214" s="220" t="s">
        <v>169</v>
      </c>
      <c r="G214" s="66">
        <f>IF(F214="Se investigan y se resuelven oportunamente",15,0)</f>
        <v>0</v>
      </c>
      <c r="H214" s="745"/>
      <c r="I214" s="748"/>
      <c r="J214" s="745"/>
      <c r="K214" s="751"/>
    </row>
    <row r="215" spans="1:11" ht="28.5" x14ac:dyDescent="0.2">
      <c r="A215" s="741"/>
      <c r="B215" s="491"/>
      <c r="C215" s="741"/>
      <c r="D215" s="45" t="s">
        <v>218</v>
      </c>
      <c r="E215" s="103" t="s">
        <v>219</v>
      </c>
      <c r="F215" s="67" t="s">
        <v>169</v>
      </c>
      <c r="G215" s="66">
        <f>IF(F215="Completa",10,IF(F215="Incompleta",5,0))</f>
        <v>0</v>
      </c>
      <c r="H215" s="746"/>
      <c r="I215" s="749"/>
      <c r="J215" s="746"/>
      <c r="K215" s="752"/>
    </row>
    <row r="216" spans="1:11" ht="15.75" thickBot="1" x14ac:dyDescent="0.25">
      <c r="A216" s="125"/>
      <c r="B216" s="126"/>
      <c r="C216" s="56"/>
      <c r="D216" s="57"/>
      <c r="E216" s="58" t="s">
        <v>220</v>
      </c>
      <c r="F216" s="16"/>
      <c r="G216" s="16">
        <f>SUM(G209:G215)</f>
        <v>0</v>
      </c>
      <c r="H216" s="135"/>
      <c r="I216" s="136"/>
      <c r="J216" s="136"/>
      <c r="K216" s="137"/>
    </row>
    <row r="217" spans="1:11" ht="15" thickBot="1" x14ac:dyDescent="0.25"/>
    <row r="218" spans="1:11" ht="30" x14ac:dyDescent="0.2">
      <c r="A218" s="753" t="s">
        <v>82</v>
      </c>
      <c r="B218" s="755" t="s">
        <v>223</v>
      </c>
      <c r="C218" s="757" t="s">
        <v>196</v>
      </c>
      <c r="D218" s="759" t="s">
        <v>197</v>
      </c>
      <c r="E218" s="760"/>
      <c r="F218" s="760"/>
      <c r="G218" s="760"/>
      <c r="H218" s="761"/>
      <c r="I218" s="108" t="s">
        <v>198</v>
      </c>
      <c r="J218" s="762" t="s">
        <v>199</v>
      </c>
      <c r="K218" s="737" t="s">
        <v>200</v>
      </c>
    </row>
    <row r="219" spans="1:11" ht="60.75" thickBot="1" x14ac:dyDescent="0.25">
      <c r="A219" s="754"/>
      <c r="B219" s="756"/>
      <c r="C219" s="758"/>
      <c r="D219" s="109" t="s">
        <v>201</v>
      </c>
      <c r="E219" s="51" t="s">
        <v>202</v>
      </c>
      <c r="F219" s="109" t="s">
        <v>203</v>
      </c>
      <c r="G219" s="109" t="s">
        <v>204</v>
      </c>
      <c r="H219" s="109" t="s">
        <v>221</v>
      </c>
      <c r="I219" s="52" t="s">
        <v>206</v>
      </c>
      <c r="J219" s="763"/>
      <c r="K219" s="738"/>
    </row>
    <row r="220" spans="1:11" x14ac:dyDescent="0.2">
      <c r="A220" s="739" t="str">
        <f>DESCRIPCION!A28</f>
        <v>g</v>
      </c>
      <c r="B220" s="489">
        <f>DESCRIPCION!D29</f>
        <v>0</v>
      </c>
      <c r="C220" s="739"/>
      <c r="D220" s="742" t="s">
        <v>207</v>
      </c>
      <c r="E220" s="129" t="s">
        <v>208</v>
      </c>
      <c r="F220" s="70" t="s">
        <v>169</v>
      </c>
      <c r="G220" s="130">
        <f>IF(F220="Asignado",15,0)</f>
        <v>0</v>
      </c>
      <c r="H220" s="744" t="str">
        <f>IF(AND(G227&gt;0,G227&lt;=85),"Débil",IF(AND(G227&gt;85,G227&lt;=95),"Moderado",IF(G227&gt;96,"Fuerte"," ")))</f>
        <v xml:space="preserve"> </v>
      </c>
      <c r="I220" s="747" t="s">
        <v>193</v>
      </c>
      <c r="J220" s="744" t="str">
        <f>IF(AND(H220="Fuerte",I220="Fuerte (Siempre se Ejecuta)"),"Fuerte",IF(AND(H220="Fuerte",I220="Moderado (Algunas veces se ejecuta)"),"Moderado",IF(AND(H220="Fuerte",I220="Débil (No se ejecuta)"),"Débil",IF(AND(H220="Moderado",I220="Fuerte (Siempre se Ejecuta)"),"Moderado",IF(AND(H220="Moderado",I220="Moderado (Algunas veces se ejecuta)"),"Moderado",IF(AND(H220="Moderado",I220="Débil (No se ejecuta)"),"Débil",IF(AND(H220="Débil",I220="Fuerte (Siempre se Ejecuta)"),"Débil",IF(AND(H220="Débil",I220="Moderado (Algunas veces se ejecuta)"),"Débil",IF(AND(H220="Débil",I220="Débil (No se ejecuta)"),"Débil"," ")))))))))</f>
        <v xml:space="preserve"> </v>
      </c>
      <c r="K220" s="750" t="str">
        <f>IF(J220="Fuerte","NO",IF(J220=" "," ","SI"))</f>
        <v xml:space="preserve"> </v>
      </c>
    </row>
    <row r="221" spans="1:11" ht="28.5" x14ac:dyDescent="0.2">
      <c r="A221" s="740"/>
      <c r="B221" s="490"/>
      <c r="C221" s="740"/>
      <c r="D221" s="743"/>
      <c r="E221" s="103" t="s">
        <v>209</v>
      </c>
      <c r="F221" s="67" t="s">
        <v>169</v>
      </c>
      <c r="G221" s="66">
        <f>IF(F221="Adecuado",15,0)</f>
        <v>0</v>
      </c>
      <c r="H221" s="745"/>
      <c r="I221" s="748"/>
      <c r="J221" s="745"/>
      <c r="K221" s="751"/>
    </row>
    <row r="222" spans="1:11" ht="42.75" x14ac:dyDescent="0.2">
      <c r="A222" s="740"/>
      <c r="B222" s="490"/>
      <c r="C222" s="740"/>
      <c r="D222" s="50" t="s">
        <v>210</v>
      </c>
      <c r="E222" s="103" t="s">
        <v>211</v>
      </c>
      <c r="F222" s="67" t="s">
        <v>169</v>
      </c>
      <c r="G222" s="66">
        <f>IF(F222="Oportuna",15,0)</f>
        <v>0</v>
      </c>
      <c r="H222" s="745"/>
      <c r="I222" s="748"/>
      <c r="J222" s="745"/>
      <c r="K222" s="751"/>
    </row>
    <row r="223" spans="1:11" ht="42.75" x14ac:dyDescent="0.2">
      <c r="A223" s="740"/>
      <c r="B223" s="490"/>
      <c r="C223" s="740"/>
      <c r="D223" s="50" t="s">
        <v>212</v>
      </c>
      <c r="E223" s="103" t="s">
        <v>213</v>
      </c>
      <c r="F223" s="220" t="s">
        <v>169</v>
      </c>
      <c r="G223" s="66">
        <f>IF(F223="Prevenir",15,IF(F223="Detectar",10,0))</f>
        <v>0</v>
      </c>
      <c r="H223" s="745"/>
      <c r="I223" s="748"/>
      <c r="J223" s="745"/>
      <c r="K223" s="751"/>
    </row>
    <row r="224" spans="1:11" ht="28.5" x14ac:dyDescent="0.2">
      <c r="A224" s="740"/>
      <c r="B224" s="490"/>
      <c r="C224" s="740"/>
      <c r="D224" s="50" t="s">
        <v>214</v>
      </c>
      <c r="E224" s="103" t="s">
        <v>215</v>
      </c>
      <c r="F224" s="67" t="s">
        <v>169</v>
      </c>
      <c r="G224" s="66">
        <f>IF(F224="Confiable",15,0)</f>
        <v>0</v>
      </c>
      <c r="H224" s="745"/>
      <c r="I224" s="748"/>
      <c r="J224" s="745"/>
      <c r="K224" s="751"/>
    </row>
    <row r="225" spans="1:11" ht="42.75" x14ac:dyDescent="0.2">
      <c r="A225" s="740"/>
      <c r="B225" s="490"/>
      <c r="C225" s="740"/>
      <c r="D225" s="50" t="s">
        <v>216</v>
      </c>
      <c r="E225" s="103" t="s">
        <v>217</v>
      </c>
      <c r="F225" s="220" t="s">
        <v>169</v>
      </c>
      <c r="G225" s="66">
        <f>IF(F225="Se investigan y se resuelven oportunamente",15,0)</f>
        <v>0</v>
      </c>
      <c r="H225" s="745"/>
      <c r="I225" s="748"/>
      <c r="J225" s="745"/>
      <c r="K225" s="751"/>
    </row>
    <row r="226" spans="1:11" ht="28.5" x14ac:dyDescent="0.2">
      <c r="A226" s="741"/>
      <c r="B226" s="491"/>
      <c r="C226" s="741"/>
      <c r="D226" s="45" t="s">
        <v>218</v>
      </c>
      <c r="E226" s="103" t="s">
        <v>219</v>
      </c>
      <c r="F226" s="67" t="s">
        <v>169</v>
      </c>
      <c r="G226" s="66">
        <f>IF(F226="Completa",10,IF(F226="Incompleta",5,0))</f>
        <v>0</v>
      </c>
      <c r="H226" s="746"/>
      <c r="I226" s="749"/>
      <c r="J226" s="746"/>
      <c r="K226" s="752"/>
    </row>
    <row r="227" spans="1:11" ht="15.75" thickBot="1" x14ac:dyDescent="0.25">
      <c r="A227" s="125"/>
      <c r="B227" s="126"/>
      <c r="C227" s="56"/>
      <c r="D227" s="57"/>
      <c r="E227" s="58" t="s">
        <v>220</v>
      </c>
      <c r="F227" s="16"/>
      <c r="G227" s="16">
        <f>SUM(G220:G226)</f>
        <v>0</v>
      </c>
      <c r="H227" s="135"/>
      <c r="I227" s="136"/>
      <c r="J227" s="136"/>
      <c r="K227" s="137"/>
    </row>
    <row r="228" spans="1:11" ht="15" thickBot="1" x14ac:dyDescent="0.25"/>
    <row r="229" spans="1:11" ht="30" x14ac:dyDescent="0.2">
      <c r="A229" s="753" t="s">
        <v>82</v>
      </c>
      <c r="B229" s="755" t="s">
        <v>223</v>
      </c>
      <c r="C229" s="757" t="s">
        <v>196</v>
      </c>
      <c r="D229" s="759" t="s">
        <v>197</v>
      </c>
      <c r="E229" s="760"/>
      <c r="F229" s="760"/>
      <c r="G229" s="760"/>
      <c r="H229" s="761"/>
      <c r="I229" s="108" t="s">
        <v>198</v>
      </c>
      <c r="J229" s="762" t="s">
        <v>199</v>
      </c>
      <c r="K229" s="737" t="s">
        <v>200</v>
      </c>
    </row>
    <row r="230" spans="1:11" ht="60.75" thickBot="1" x14ac:dyDescent="0.25">
      <c r="A230" s="754"/>
      <c r="B230" s="756"/>
      <c r="C230" s="758"/>
      <c r="D230" s="109" t="s">
        <v>201</v>
      </c>
      <c r="E230" s="51" t="s">
        <v>202</v>
      </c>
      <c r="F230" s="109" t="s">
        <v>203</v>
      </c>
      <c r="G230" s="109" t="s">
        <v>204</v>
      </c>
      <c r="H230" s="109" t="s">
        <v>221</v>
      </c>
      <c r="I230" s="52" t="s">
        <v>206</v>
      </c>
      <c r="J230" s="763"/>
      <c r="K230" s="738"/>
    </row>
    <row r="231" spans="1:11" x14ac:dyDescent="0.2">
      <c r="A231" s="739" t="str">
        <f>DESCRIPCION!A28</f>
        <v>g</v>
      </c>
      <c r="B231" s="489">
        <f>DESCRIPCION!D30</f>
        <v>0</v>
      </c>
      <c r="C231" s="739"/>
      <c r="D231" s="742" t="s">
        <v>207</v>
      </c>
      <c r="E231" s="129" t="s">
        <v>208</v>
      </c>
      <c r="F231" s="70" t="s">
        <v>169</v>
      </c>
      <c r="G231" s="130">
        <f>IF(F231="Asignado",15,0)</f>
        <v>0</v>
      </c>
      <c r="H231" s="744" t="str">
        <f>IF(AND(G238&gt;0,G238&lt;=85),"Débil",IF(AND(G238&gt;85,G238&lt;=95),"Moderado",IF(G238&gt;96,"Fuerte"," ")))</f>
        <v xml:space="preserve"> </v>
      </c>
      <c r="I231" s="747" t="s">
        <v>169</v>
      </c>
      <c r="J231" s="744" t="str">
        <f>IF(AND(H231="Fuerte",I231="Fuerte (Siempre se Ejecuta)"),"Fuerte",IF(AND(H231="Fuerte",I231="Moderado (Algunas veces se ejecuta)"),"Moderado",IF(AND(H231="Fuerte",I231="Débil (No se ejecuta)"),"Débil",IF(AND(H231="Moderado",I231="Fuerte (Siempre se Ejecuta)"),"Moderado",IF(AND(H231="Moderado",I231="Moderado (Algunas veces se ejecuta)"),"Moderado",IF(AND(H231="Moderado",I231="Débil (No se ejecuta)"),"Débil",IF(AND(H231="Débil",I231="Fuerte (Siempre se Ejecuta)"),"Débil",IF(AND(H231="Débil",I231="Moderado (Algunas veces se ejecuta)"),"Débil",IF(AND(H231="Débil",I231="Débil (No se ejecuta)"),"Débil"," ")))))))))</f>
        <v xml:space="preserve"> </v>
      </c>
      <c r="K231" s="750" t="str">
        <f>IF(J231="Fuerte","NO",IF(J231=" "," ","SI"))</f>
        <v xml:space="preserve"> </v>
      </c>
    </row>
    <row r="232" spans="1:11" ht="28.5" x14ac:dyDescent="0.2">
      <c r="A232" s="740"/>
      <c r="B232" s="490"/>
      <c r="C232" s="740"/>
      <c r="D232" s="743"/>
      <c r="E232" s="103" t="s">
        <v>209</v>
      </c>
      <c r="F232" s="67" t="s">
        <v>169</v>
      </c>
      <c r="G232" s="66">
        <f>IF(F232="Adecuado",15,0)</f>
        <v>0</v>
      </c>
      <c r="H232" s="745"/>
      <c r="I232" s="748"/>
      <c r="J232" s="745"/>
      <c r="K232" s="751"/>
    </row>
    <row r="233" spans="1:11" ht="42.75" x14ac:dyDescent="0.2">
      <c r="A233" s="740"/>
      <c r="B233" s="490"/>
      <c r="C233" s="740"/>
      <c r="D233" s="50" t="s">
        <v>210</v>
      </c>
      <c r="E233" s="103" t="s">
        <v>211</v>
      </c>
      <c r="F233" s="67" t="s">
        <v>169</v>
      </c>
      <c r="G233" s="66">
        <f>IF(F233="Oportuna",15,0)</f>
        <v>0</v>
      </c>
      <c r="H233" s="745"/>
      <c r="I233" s="748"/>
      <c r="J233" s="745"/>
      <c r="K233" s="751"/>
    </row>
    <row r="234" spans="1:11" ht="42.75" x14ac:dyDescent="0.2">
      <c r="A234" s="740"/>
      <c r="B234" s="490"/>
      <c r="C234" s="740"/>
      <c r="D234" s="50" t="s">
        <v>212</v>
      </c>
      <c r="E234" s="103" t="s">
        <v>213</v>
      </c>
      <c r="F234" s="220" t="s">
        <v>169</v>
      </c>
      <c r="G234" s="66">
        <f>IF(F234="Prevenir",15,IF(F234="Detectar",10,0))</f>
        <v>0</v>
      </c>
      <c r="H234" s="745"/>
      <c r="I234" s="748"/>
      <c r="J234" s="745"/>
      <c r="K234" s="751"/>
    </row>
    <row r="235" spans="1:11" ht="28.5" x14ac:dyDescent="0.2">
      <c r="A235" s="740"/>
      <c r="B235" s="490"/>
      <c r="C235" s="740"/>
      <c r="D235" s="50" t="s">
        <v>214</v>
      </c>
      <c r="E235" s="103" t="s">
        <v>215</v>
      </c>
      <c r="F235" s="67" t="s">
        <v>169</v>
      </c>
      <c r="G235" s="66">
        <f>IF(F235="Confiable",15,0)</f>
        <v>0</v>
      </c>
      <c r="H235" s="745"/>
      <c r="I235" s="748"/>
      <c r="J235" s="745"/>
      <c r="K235" s="751"/>
    </row>
    <row r="236" spans="1:11" ht="42.75" x14ac:dyDescent="0.2">
      <c r="A236" s="740"/>
      <c r="B236" s="490"/>
      <c r="C236" s="740"/>
      <c r="D236" s="50" t="s">
        <v>216</v>
      </c>
      <c r="E236" s="103" t="s">
        <v>217</v>
      </c>
      <c r="F236" s="220" t="s">
        <v>169</v>
      </c>
      <c r="G236" s="66">
        <f>IF(F236="Se investigan y se resuelven oportunamente",15,0)</f>
        <v>0</v>
      </c>
      <c r="H236" s="745"/>
      <c r="I236" s="748"/>
      <c r="J236" s="745"/>
      <c r="K236" s="751"/>
    </row>
    <row r="237" spans="1:11" ht="28.5" x14ac:dyDescent="0.2">
      <c r="A237" s="741"/>
      <c r="B237" s="491"/>
      <c r="C237" s="741"/>
      <c r="D237" s="45" t="s">
        <v>218</v>
      </c>
      <c r="E237" s="103" t="s">
        <v>219</v>
      </c>
      <c r="F237" s="67" t="s">
        <v>169</v>
      </c>
      <c r="G237" s="66">
        <f>IF(F237="Completa",10,IF(F237="Incompleta",5,0))</f>
        <v>0</v>
      </c>
      <c r="H237" s="746"/>
      <c r="I237" s="749"/>
      <c r="J237" s="746"/>
      <c r="K237" s="752"/>
    </row>
    <row r="238" spans="1:11" ht="15.75" thickBot="1" x14ac:dyDescent="0.25">
      <c r="A238" s="125"/>
      <c r="B238" s="126"/>
      <c r="C238" s="56"/>
      <c r="D238" s="57"/>
      <c r="E238" s="58" t="s">
        <v>220</v>
      </c>
      <c r="F238" s="16"/>
      <c r="G238" s="16">
        <f>SUM(G231:G237)</f>
        <v>0</v>
      </c>
      <c r="H238" s="135"/>
      <c r="I238" s="136"/>
      <c r="J238" s="136"/>
      <c r="K238" s="137"/>
    </row>
    <row r="239" spans="1:11" ht="15" thickBot="1" x14ac:dyDescent="0.25"/>
    <row r="240" spans="1:11" ht="30" x14ac:dyDescent="0.2">
      <c r="A240" s="753" t="s">
        <v>82</v>
      </c>
      <c r="B240" s="755" t="s">
        <v>223</v>
      </c>
      <c r="C240" s="757" t="s">
        <v>196</v>
      </c>
      <c r="D240" s="759" t="s">
        <v>197</v>
      </c>
      <c r="E240" s="760"/>
      <c r="F240" s="760"/>
      <c r="G240" s="760"/>
      <c r="H240" s="761"/>
      <c r="I240" s="108" t="s">
        <v>198</v>
      </c>
      <c r="J240" s="762" t="s">
        <v>199</v>
      </c>
      <c r="K240" s="737" t="s">
        <v>200</v>
      </c>
    </row>
    <row r="241" spans="1:11" ht="60.75" thickBot="1" x14ac:dyDescent="0.25">
      <c r="A241" s="754"/>
      <c r="B241" s="756"/>
      <c r="C241" s="758"/>
      <c r="D241" s="109" t="s">
        <v>201</v>
      </c>
      <c r="E241" s="51" t="s">
        <v>202</v>
      </c>
      <c r="F241" s="109" t="s">
        <v>203</v>
      </c>
      <c r="G241" s="109" t="s">
        <v>204</v>
      </c>
      <c r="H241" s="109" t="s">
        <v>221</v>
      </c>
      <c r="I241" s="52" t="s">
        <v>206</v>
      </c>
      <c r="J241" s="763"/>
      <c r="K241" s="738"/>
    </row>
    <row r="242" spans="1:11" x14ac:dyDescent="0.2">
      <c r="A242" s="739" t="str">
        <f>DESCRIPCION!A31</f>
        <v>h</v>
      </c>
      <c r="B242" s="489">
        <f>DESCRIPCION!D31</f>
        <v>0</v>
      </c>
      <c r="C242" s="739"/>
      <c r="D242" s="742" t="s">
        <v>207</v>
      </c>
      <c r="E242" s="129" t="s">
        <v>208</v>
      </c>
      <c r="F242" s="70" t="s">
        <v>169</v>
      </c>
      <c r="G242" s="130">
        <f>IF(F242="Asignado",15,0)</f>
        <v>0</v>
      </c>
      <c r="H242" s="744" t="str">
        <f>IF(AND(G249&gt;0,G249&lt;=85),"Débil",IF(AND(G249&gt;85,G249&lt;=95),"Moderado",IF(G249&gt;96,"Fuerte"," ")))</f>
        <v xml:space="preserve"> </v>
      </c>
      <c r="I242" s="747" t="s">
        <v>169</v>
      </c>
      <c r="J242" s="744" t="str">
        <f>IF(AND(H242="Fuerte",I242="Fuerte (Siempre se Ejecuta)"),"Fuerte",IF(AND(H242="Fuerte",I242="Moderado (Algunas veces se ejecuta)"),"Moderado",IF(AND(H242="Fuerte",I242="Débil (No se ejecuta)"),"Débil",IF(AND(H242="Moderado",I242="Fuerte (Siempre se Ejecuta)"),"Moderado",IF(AND(H242="Moderado",I242="Moderado (Algunas veces se ejecuta)"),"Moderado",IF(AND(H242="Moderado",I242="Débil (No se ejecuta)"),"Débil",IF(AND(H242="Débil",I242="Fuerte (Siempre se Ejecuta)"),"Débil",IF(AND(H242="Débil",I242="Moderado (Algunas veces se ejecuta)"),"Débil",IF(AND(H242="Débil",I242="Débil (No se ejecuta)"),"Débil"," ")))))))))</f>
        <v xml:space="preserve"> </v>
      </c>
      <c r="K242" s="750" t="str">
        <f>IF(J242="Fuerte","NO",IF(J242=" "," ","SI"))</f>
        <v xml:space="preserve"> </v>
      </c>
    </row>
    <row r="243" spans="1:11" ht="28.5" x14ac:dyDescent="0.2">
      <c r="A243" s="740"/>
      <c r="B243" s="490"/>
      <c r="C243" s="740"/>
      <c r="D243" s="743"/>
      <c r="E243" s="103" t="s">
        <v>209</v>
      </c>
      <c r="F243" s="67" t="s">
        <v>169</v>
      </c>
      <c r="G243" s="66">
        <f>IF(F243="Adecuado",15,0)</f>
        <v>0</v>
      </c>
      <c r="H243" s="745"/>
      <c r="I243" s="748"/>
      <c r="J243" s="745"/>
      <c r="K243" s="751"/>
    </row>
    <row r="244" spans="1:11" ht="42.75" x14ac:dyDescent="0.2">
      <c r="A244" s="740"/>
      <c r="B244" s="490"/>
      <c r="C244" s="740"/>
      <c r="D244" s="50" t="s">
        <v>210</v>
      </c>
      <c r="E244" s="103" t="s">
        <v>211</v>
      </c>
      <c r="F244" s="67" t="s">
        <v>169</v>
      </c>
      <c r="G244" s="66">
        <f>IF(F244="Oportuna",15,0)</f>
        <v>0</v>
      </c>
      <c r="H244" s="745"/>
      <c r="I244" s="748"/>
      <c r="J244" s="745"/>
      <c r="K244" s="751"/>
    </row>
    <row r="245" spans="1:11" ht="42.75" x14ac:dyDescent="0.2">
      <c r="A245" s="740"/>
      <c r="B245" s="490"/>
      <c r="C245" s="740"/>
      <c r="D245" s="50" t="s">
        <v>212</v>
      </c>
      <c r="E245" s="103" t="s">
        <v>213</v>
      </c>
      <c r="F245" s="220" t="s">
        <v>169</v>
      </c>
      <c r="G245" s="66">
        <f>IF(F245="Prevenir",15,IF(F245="Detectar",10,0))</f>
        <v>0</v>
      </c>
      <c r="H245" s="745"/>
      <c r="I245" s="748"/>
      <c r="J245" s="745"/>
      <c r="K245" s="751"/>
    </row>
    <row r="246" spans="1:11" ht="28.5" x14ac:dyDescent="0.2">
      <c r="A246" s="740"/>
      <c r="B246" s="490"/>
      <c r="C246" s="740"/>
      <c r="D246" s="50" t="s">
        <v>214</v>
      </c>
      <c r="E246" s="103" t="s">
        <v>215</v>
      </c>
      <c r="F246" s="67" t="s">
        <v>169</v>
      </c>
      <c r="G246" s="66">
        <f>IF(F246="Confiable",15,0)</f>
        <v>0</v>
      </c>
      <c r="H246" s="745"/>
      <c r="I246" s="748"/>
      <c r="J246" s="745"/>
      <c r="K246" s="751"/>
    </row>
    <row r="247" spans="1:11" ht="42.75" x14ac:dyDescent="0.2">
      <c r="A247" s="740"/>
      <c r="B247" s="490"/>
      <c r="C247" s="740"/>
      <c r="D247" s="50" t="s">
        <v>216</v>
      </c>
      <c r="E247" s="103" t="s">
        <v>217</v>
      </c>
      <c r="F247" s="220" t="s">
        <v>169</v>
      </c>
      <c r="G247" s="66">
        <f>IF(F247="Se investigan y se resuelven oportunamente",15,0)</f>
        <v>0</v>
      </c>
      <c r="H247" s="745"/>
      <c r="I247" s="748"/>
      <c r="J247" s="745"/>
      <c r="K247" s="751"/>
    </row>
    <row r="248" spans="1:11" ht="28.5" x14ac:dyDescent="0.2">
      <c r="A248" s="741"/>
      <c r="B248" s="491"/>
      <c r="C248" s="741"/>
      <c r="D248" s="45" t="s">
        <v>218</v>
      </c>
      <c r="E248" s="103" t="s">
        <v>219</v>
      </c>
      <c r="F248" s="67" t="s">
        <v>169</v>
      </c>
      <c r="G248" s="66">
        <f>IF(F248="Completa",10,IF(F248="Incompleta",5,0))</f>
        <v>0</v>
      </c>
      <c r="H248" s="746"/>
      <c r="I248" s="749"/>
      <c r="J248" s="746"/>
      <c r="K248" s="752"/>
    </row>
    <row r="249" spans="1:11" ht="15.75" thickBot="1" x14ac:dyDescent="0.25">
      <c r="A249" s="125"/>
      <c r="B249" s="126"/>
      <c r="C249" s="56"/>
      <c r="D249" s="57"/>
      <c r="E249" s="58" t="s">
        <v>220</v>
      </c>
      <c r="F249" s="16"/>
      <c r="G249" s="16">
        <f>SUM(G242:G248)</f>
        <v>0</v>
      </c>
      <c r="H249" s="135"/>
      <c r="I249" s="136"/>
      <c r="J249" s="136"/>
      <c r="K249" s="137"/>
    </row>
    <row r="250" spans="1:11" ht="15" thickBot="1" x14ac:dyDescent="0.25"/>
    <row r="251" spans="1:11" ht="30" x14ac:dyDescent="0.2">
      <c r="A251" s="753" t="s">
        <v>82</v>
      </c>
      <c r="B251" s="755" t="s">
        <v>223</v>
      </c>
      <c r="C251" s="757" t="s">
        <v>196</v>
      </c>
      <c r="D251" s="759" t="s">
        <v>197</v>
      </c>
      <c r="E251" s="760"/>
      <c r="F251" s="760"/>
      <c r="G251" s="760"/>
      <c r="H251" s="761"/>
      <c r="I251" s="108" t="s">
        <v>198</v>
      </c>
      <c r="J251" s="762" t="s">
        <v>199</v>
      </c>
      <c r="K251" s="737" t="s">
        <v>200</v>
      </c>
    </row>
    <row r="252" spans="1:11" ht="60.75" thickBot="1" x14ac:dyDescent="0.25">
      <c r="A252" s="754"/>
      <c r="B252" s="756"/>
      <c r="C252" s="758"/>
      <c r="D252" s="109" t="s">
        <v>201</v>
      </c>
      <c r="E252" s="51" t="s">
        <v>202</v>
      </c>
      <c r="F252" s="109" t="s">
        <v>203</v>
      </c>
      <c r="G252" s="109" t="s">
        <v>204</v>
      </c>
      <c r="H252" s="109" t="s">
        <v>221</v>
      </c>
      <c r="I252" s="52" t="s">
        <v>206</v>
      </c>
      <c r="J252" s="763"/>
      <c r="K252" s="738"/>
    </row>
    <row r="253" spans="1:11" x14ac:dyDescent="0.2">
      <c r="A253" s="739" t="str">
        <f>DESCRIPCION!A31</f>
        <v>h</v>
      </c>
      <c r="B253" s="489">
        <f>DESCRIPCION!D32</f>
        <v>0</v>
      </c>
      <c r="C253" s="739"/>
      <c r="D253" s="742" t="s">
        <v>207</v>
      </c>
      <c r="E253" s="129" t="s">
        <v>208</v>
      </c>
      <c r="F253" s="70" t="s">
        <v>169</v>
      </c>
      <c r="G253" s="130">
        <f>IF(F253="Asignado",15,0)</f>
        <v>0</v>
      </c>
      <c r="H253" s="744" t="str">
        <f>IF(AND(G260&gt;0,G260&lt;=85),"Débil",IF(AND(G260&gt;85,G260&lt;=95),"Moderado",IF(G260&gt;96,"Fuerte"," ")))</f>
        <v xml:space="preserve"> </v>
      </c>
      <c r="I253" s="747" t="s">
        <v>169</v>
      </c>
      <c r="J253" s="744" t="str">
        <f>IF(AND(H253="Fuerte",I253="Fuerte (Siempre se Ejecuta)"),"Fuerte",IF(AND(H253="Fuerte",I253="Moderado (Algunas veces se ejecuta)"),"Moderado",IF(AND(H253="Fuerte",I253="Débil (No se ejecuta)"),"Débil",IF(AND(H253="Moderado",I253="Fuerte (Siempre se Ejecuta)"),"Moderado",IF(AND(H253="Moderado",I253="Moderado (Algunas veces se ejecuta)"),"Moderado",IF(AND(H253="Moderado",I253="Débil (No se ejecuta)"),"Débil",IF(AND(H253="Débil",I253="Fuerte (Siempre se Ejecuta)"),"Débil",IF(AND(H253="Débil",I253="Moderado (Algunas veces se ejecuta)"),"Débil",IF(AND(H253="Débil",I253="Débil (No se ejecuta)"),"Débil"," ")))))))))</f>
        <v xml:space="preserve"> </v>
      </c>
      <c r="K253" s="750" t="str">
        <f>IF(J253="Fuerte","NO",IF(J253=" "," ","SI"))</f>
        <v xml:space="preserve"> </v>
      </c>
    </row>
    <row r="254" spans="1:11" ht="28.5" x14ac:dyDescent="0.2">
      <c r="A254" s="740"/>
      <c r="B254" s="490"/>
      <c r="C254" s="740"/>
      <c r="D254" s="743"/>
      <c r="E254" s="103" t="s">
        <v>209</v>
      </c>
      <c r="F254" s="67" t="s">
        <v>169</v>
      </c>
      <c r="G254" s="66">
        <f>IF(F254="Adecuado",15,0)</f>
        <v>0</v>
      </c>
      <c r="H254" s="745"/>
      <c r="I254" s="748"/>
      <c r="J254" s="745"/>
      <c r="K254" s="751"/>
    </row>
    <row r="255" spans="1:11" ht="42.75" x14ac:dyDescent="0.2">
      <c r="A255" s="740"/>
      <c r="B255" s="490"/>
      <c r="C255" s="740"/>
      <c r="D255" s="50" t="s">
        <v>210</v>
      </c>
      <c r="E255" s="103" t="s">
        <v>211</v>
      </c>
      <c r="F255" s="67" t="s">
        <v>169</v>
      </c>
      <c r="G255" s="66">
        <f>IF(F255="Oportuna",15,0)</f>
        <v>0</v>
      </c>
      <c r="H255" s="745"/>
      <c r="I255" s="748"/>
      <c r="J255" s="745"/>
      <c r="K255" s="751"/>
    </row>
    <row r="256" spans="1:11" ht="42.75" x14ac:dyDescent="0.2">
      <c r="A256" s="740"/>
      <c r="B256" s="490"/>
      <c r="C256" s="740"/>
      <c r="D256" s="50" t="s">
        <v>212</v>
      </c>
      <c r="E256" s="103" t="s">
        <v>213</v>
      </c>
      <c r="F256" s="220" t="s">
        <v>169</v>
      </c>
      <c r="G256" s="66">
        <f>IF(F256="Prevenir",15,IF(F256="Detectar",10,0))</f>
        <v>0</v>
      </c>
      <c r="H256" s="745"/>
      <c r="I256" s="748"/>
      <c r="J256" s="745"/>
      <c r="K256" s="751"/>
    </row>
    <row r="257" spans="1:11" ht="28.5" x14ac:dyDescent="0.2">
      <c r="A257" s="740"/>
      <c r="B257" s="490"/>
      <c r="C257" s="740"/>
      <c r="D257" s="50" t="s">
        <v>214</v>
      </c>
      <c r="E257" s="103" t="s">
        <v>215</v>
      </c>
      <c r="F257" s="67" t="s">
        <v>169</v>
      </c>
      <c r="G257" s="66">
        <f>IF(F257="Confiable",15,0)</f>
        <v>0</v>
      </c>
      <c r="H257" s="745"/>
      <c r="I257" s="748"/>
      <c r="J257" s="745"/>
      <c r="K257" s="751"/>
    </row>
    <row r="258" spans="1:11" ht="42.75" x14ac:dyDescent="0.2">
      <c r="A258" s="740"/>
      <c r="B258" s="490"/>
      <c r="C258" s="740"/>
      <c r="D258" s="50" t="s">
        <v>216</v>
      </c>
      <c r="E258" s="103" t="s">
        <v>217</v>
      </c>
      <c r="F258" s="220" t="s">
        <v>169</v>
      </c>
      <c r="G258" s="66">
        <f>IF(F258="Se investigan y se resuelven oportunamente",15,0)</f>
        <v>0</v>
      </c>
      <c r="H258" s="745"/>
      <c r="I258" s="748"/>
      <c r="J258" s="745"/>
      <c r="K258" s="751"/>
    </row>
    <row r="259" spans="1:11" ht="28.5" x14ac:dyDescent="0.2">
      <c r="A259" s="741"/>
      <c r="B259" s="491"/>
      <c r="C259" s="741"/>
      <c r="D259" s="45" t="s">
        <v>218</v>
      </c>
      <c r="E259" s="103" t="s">
        <v>219</v>
      </c>
      <c r="F259" s="67" t="s">
        <v>169</v>
      </c>
      <c r="G259" s="66">
        <f>IF(F259="Completa",10,IF(F259="Incompleta",5,0))</f>
        <v>0</v>
      </c>
      <c r="H259" s="746"/>
      <c r="I259" s="749"/>
      <c r="J259" s="746"/>
      <c r="K259" s="752"/>
    </row>
    <row r="260" spans="1:11" ht="15.75" thickBot="1" x14ac:dyDescent="0.25">
      <c r="A260" s="125"/>
      <c r="B260" s="126"/>
      <c r="C260" s="56"/>
      <c r="D260" s="57"/>
      <c r="E260" s="58" t="s">
        <v>220</v>
      </c>
      <c r="F260" s="16"/>
      <c r="G260" s="16">
        <f>SUM(G253:G259)</f>
        <v>0</v>
      </c>
      <c r="H260" s="135"/>
      <c r="I260" s="136"/>
      <c r="J260" s="136"/>
      <c r="K260" s="137"/>
    </row>
    <row r="261" spans="1:11" ht="15" thickBot="1" x14ac:dyDescent="0.25"/>
    <row r="262" spans="1:11" ht="30" x14ac:dyDescent="0.2">
      <c r="A262" s="753" t="s">
        <v>82</v>
      </c>
      <c r="B262" s="755" t="s">
        <v>223</v>
      </c>
      <c r="C262" s="757" t="s">
        <v>196</v>
      </c>
      <c r="D262" s="759" t="s">
        <v>197</v>
      </c>
      <c r="E262" s="760"/>
      <c r="F262" s="760"/>
      <c r="G262" s="760"/>
      <c r="H262" s="761"/>
      <c r="I262" s="108" t="s">
        <v>198</v>
      </c>
      <c r="J262" s="762" t="s">
        <v>199</v>
      </c>
      <c r="K262" s="737" t="s">
        <v>200</v>
      </c>
    </row>
    <row r="263" spans="1:11" ht="60.75" thickBot="1" x14ac:dyDescent="0.25">
      <c r="A263" s="754"/>
      <c r="B263" s="756"/>
      <c r="C263" s="758"/>
      <c r="D263" s="109" t="s">
        <v>201</v>
      </c>
      <c r="E263" s="51" t="s">
        <v>202</v>
      </c>
      <c r="F263" s="109" t="s">
        <v>203</v>
      </c>
      <c r="G263" s="109" t="s">
        <v>204</v>
      </c>
      <c r="H263" s="109" t="s">
        <v>221</v>
      </c>
      <c r="I263" s="52" t="s">
        <v>206</v>
      </c>
      <c r="J263" s="763"/>
      <c r="K263" s="738"/>
    </row>
    <row r="264" spans="1:11" x14ac:dyDescent="0.2">
      <c r="A264" s="739" t="str">
        <f>DESCRIPCION!A31</f>
        <v>h</v>
      </c>
      <c r="B264" s="489">
        <f>DESCRIPCION!D33</f>
        <v>0</v>
      </c>
      <c r="C264" s="739"/>
      <c r="D264" s="742" t="s">
        <v>207</v>
      </c>
      <c r="E264" s="129" t="s">
        <v>208</v>
      </c>
      <c r="F264" s="70" t="s">
        <v>169</v>
      </c>
      <c r="G264" s="130">
        <f>IF(F264="Asignado",15,0)</f>
        <v>0</v>
      </c>
      <c r="H264" s="744" t="str">
        <f>IF(AND(G271&gt;0,G271&lt;=85),"Débil",IF(AND(G271&gt;85,G271&lt;=95),"Moderado",IF(G271&gt;96,"Fuerte"," ")))</f>
        <v xml:space="preserve"> </v>
      </c>
      <c r="I264" s="747" t="s">
        <v>169</v>
      </c>
      <c r="J264" s="744" t="str">
        <f>IF(AND(H264="Fuerte",I264="Fuerte (Siempre se Ejecuta)"),"Fuerte",IF(AND(H264="Fuerte",I264="Moderado (Algunas veces se ejecuta)"),"Moderado",IF(AND(H264="Fuerte",I264="Débil (No se ejecuta)"),"Débil",IF(AND(H264="Moderado",I264="Fuerte (Siempre se Ejecuta)"),"Moderado",IF(AND(H264="Moderado",I264="Moderado (Algunas veces se ejecuta)"),"Moderado",IF(AND(H264="Moderado",I264="Débil (No se ejecuta)"),"Débil",IF(AND(H264="Débil",I264="Fuerte (Siempre se Ejecuta)"),"Débil",IF(AND(H264="Débil",I264="Moderado (Algunas veces se ejecuta)"),"Débil",IF(AND(H264="Débil",I264="Débil (No se ejecuta)"),"Débil"," ")))))))))</f>
        <v xml:space="preserve"> </v>
      </c>
      <c r="K264" s="750" t="str">
        <f>IF(J264="Fuerte","NO",IF(J264=" "," ","SI"))</f>
        <v xml:space="preserve"> </v>
      </c>
    </row>
    <row r="265" spans="1:11" ht="28.5" x14ac:dyDescent="0.2">
      <c r="A265" s="740"/>
      <c r="B265" s="490"/>
      <c r="C265" s="740"/>
      <c r="D265" s="743"/>
      <c r="E265" s="103" t="s">
        <v>209</v>
      </c>
      <c r="F265" s="67" t="s">
        <v>169</v>
      </c>
      <c r="G265" s="66">
        <f>IF(F265="Adecuado",15,0)</f>
        <v>0</v>
      </c>
      <c r="H265" s="745"/>
      <c r="I265" s="748"/>
      <c r="J265" s="745"/>
      <c r="K265" s="751"/>
    </row>
    <row r="266" spans="1:11" ht="42.75" x14ac:dyDescent="0.2">
      <c r="A266" s="740"/>
      <c r="B266" s="490"/>
      <c r="C266" s="740"/>
      <c r="D266" s="50" t="s">
        <v>210</v>
      </c>
      <c r="E266" s="103" t="s">
        <v>211</v>
      </c>
      <c r="F266" s="67" t="s">
        <v>169</v>
      </c>
      <c r="G266" s="66">
        <f>IF(F266="Oportuna",15,0)</f>
        <v>0</v>
      </c>
      <c r="H266" s="745"/>
      <c r="I266" s="748"/>
      <c r="J266" s="745"/>
      <c r="K266" s="751"/>
    </row>
    <row r="267" spans="1:11" ht="42.75" x14ac:dyDescent="0.2">
      <c r="A267" s="740"/>
      <c r="B267" s="490"/>
      <c r="C267" s="740"/>
      <c r="D267" s="50" t="s">
        <v>212</v>
      </c>
      <c r="E267" s="103" t="s">
        <v>213</v>
      </c>
      <c r="F267" s="220" t="s">
        <v>169</v>
      </c>
      <c r="G267" s="66">
        <f>IF(F267="Prevenir",15,IF(F267="Detectar",10,0))</f>
        <v>0</v>
      </c>
      <c r="H267" s="745"/>
      <c r="I267" s="748"/>
      <c r="J267" s="745"/>
      <c r="K267" s="751"/>
    </row>
    <row r="268" spans="1:11" ht="28.5" x14ac:dyDescent="0.2">
      <c r="A268" s="740"/>
      <c r="B268" s="490"/>
      <c r="C268" s="740"/>
      <c r="D268" s="50" t="s">
        <v>214</v>
      </c>
      <c r="E268" s="103" t="s">
        <v>215</v>
      </c>
      <c r="F268" s="67" t="s">
        <v>169</v>
      </c>
      <c r="G268" s="66">
        <f>IF(F268="Confiable",15,0)</f>
        <v>0</v>
      </c>
      <c r="H268" s="745"/>
      <c r="I268" s="748"/>
      <c r="J268" s="745"/>
      <c r="K268" s="751"/>
    </row>
    <row r="269" spans="1:11" ht="42.75" x14ac:dyDescent="0.2">
      <c r="A269" s="740"/>
      <c r="B269" s="490"/>
      <c r="C269" s="740"/>
      <c r="D269" s="50" t="s">
        <v>216</v>
      </c>
      <c r="E269" s="103" t="s">
        <v>217</v>
      </c>
      <c r="F269" s="220" t="s">
        <v>169</v>
      </c>
      <c r="G269" s="66">
        <f>IF(F269="Se investigan y se resuelven oportunamente",15,0)</f>
        <v>0</v>
      </c>
      <c r="H269" s="745"/>
      <c r="I269" s="748"/>
      <c r="J269" s="745"/>
      <c r="K269" s="751"/>
    </row>
    <row r="270" spans="1:11" ht="28.5" x14ac:dyDescent="0.2">
      <c r="A270" s="741"/>
      <c r="B270" s="491"/>
      <c r="C270" s="741"/>
      <c r="D270" s="45" t="s">
        <v>218</v>
      </c>
      <c r="E270" s="103" t="s">
        <v>219</v>
      </c>
      <c r="F270" s="67" t="s">
        <v>169</v>
      </c>
      <c r="G270" s="66">
        <f>IF(F270="Completa",10,IF(F270="Incompleta",5,0))</f>
        <v>0</v>
      </c>
      <c r="H270" s="746"/>
      <c r="I270" s="749"/>
      <c r="J270" s="746"/>
      <c r="K270" s="752"/>
    </row>
    <row r="271" spans="1:11" ht="15.75" thickBot="1" x14ac:dyDescent="0.25">
      <c r="A271" s="125"/>
      <c r="B271" s="126"/>
      <c r="C271" s="56"/>
      <c r="D271" s="57"/>
      <c r="E271" s="58" t="s">
        <v>220</v>
      </c>
      <c r="F271" s="16"/>
      <c r="G271" s="16">
        <f>SUM(G264:G270)</f>
        <v>0</v>
      </c>
      <c r="H271" s="135"/>
      <c r="I271" s="136"/>
      <c r="J271" s="136"/>
      <c r="K271" s="137"/>
    </row>
    <row r="272" spans="1:11" ht="15" thickBot="1" x14ac:dyDescent="0.25"/>
    <row r="273" spans="1:11" ht="30" x14ac:dyDescent="0.2">
      <c r="A273" s="753" t="s">
        <v>82</v>
      </c>
      <c r="B273" s="755" t="s">
        <v>223</v>
      </c>
      <c r="C273" s="757" t="s">
        <v>196</v>
      </c>
      <c r="D273" s="759" t="s">
        <v>197</v>
      </c>
      <c r="E273" s="760"/>
      <c r="F273" s="760"/>
      <c r="G273" s="760"/>
      <c r="H273" s="761"/>
      <c r="I273" s="108" t="s">
        <v>198</v>
      </c>
      <c r="J273" s="762" t="s">
        <v>199</v>
      </c>
      <c r="K273" s="737" t="s">
        <v>200</v>
      </c>
    </row>
    <row r="274" spans="1:11" ht="60.75" thickBot="1" x14ac:dyDescent="0.25">
      <c r="A274" s="754"/>
      <c r="B274" s="756"/>
      <c r="C274" s="758"/>
      <c r="D274" s="109" t="s">
        <v>201</v>
      </c>
      <c r="E274" s="51" t="s">
        <v>202</v>
      </c>
      <c r="F274" s="109" t="s">
        <v>203</v>
      </c>
      <c r="G274" s="109" t="s">
        <v>204</v>
      </c>
      <c r="H274" s="109" t="s">
        <v>221</v>
      </c>
      <c r="I274" s="52" t="s">
        <v>206</v>
      </c>
      <c r="J274" s="763"/>
      <c r="K274" s="738"/>
    </row>
    <row r="275" spans="1:11" x14ac:dyDescent="0.2">
      <c r="A275" s="739" t="str">
        <f>DESCRIPCION!A34</f>
        <v>i</v>
      </c>
      <c r="B275" s="489">
        <f>DESCRIPCION!D34</f>
        <v>0</v>
      </c>
      <c r="C275" s="739"/>
      <c r="D275" s="742" t="s">
        <v>207</v>
      </c>
      <c r="E275" s="129" t="s">
        <v>208</v>
      </c>
      <c r="F275" s="70" t="s">
        <v>169</v>
      </c>
      <c r="G275" s="130">
        <f>IF(F275="Asignado",15,0)</f>
        <v>0</v>
      </c>
      <c r="H275" s="744" t="str">
        <f>IF(AND(G282&gt;0,G282&lt;=85),"Débil",IF(AND(G282&gt;85,G282&lt;=95),"Moderado",IF(G282&gt;96,"Fuerte"," ")))</f>
        <v xml:space="preserve"> </v>
      </c>
      <c r="I275" s="747" t="s">
        <v>169</v>
      </c>
      <c r="J275" s="744" t="str">
        <f>IF(AND(H275="Fuerte",I275="Fuerte (Siempre se Ejecuta)"),"Fuerte",IF(AND(H275="Fuerte",I275="Moderado (Algunas veces se ejecuta)"),"Moderado",IF(AND(H275="Fuerte",I275="Débil (No se ejecuta)"),"Débil",IF(AND(H275="Moderado",I275="Fuerte (Siempre se Ejecuta)"),"Moderado",IF(AND(H275="Moderado",I275="Moderado (Algunas veces se ejecuta)"),"Moderado",IF(AND(H275="Moderado",I275="Débil (No se ejecuta)"),"Débil",IF(AND(H275="Débil",I275="Fuerte (Siempre se Ejecuta)"),"Débil",IF(AND(H275="Débil",I275="Moderado (Algunas veces se ejecuta)"),"Débil",IF(AND(H275="Débil",I275="Débil (No se ejecuta)"),"Débil"," ")))))))))</f>
        <v xml:space="preserve"> </v>
      </c>
      <c r="K275" s="750" t="str">
        <f>IF(J275="Fuerte","NO",IF(J275=" "," ","SI"))</f>
        <v xml:space="preserve"> </v>
      </c>
    </row>
    <row r="276" spans="1:11" ht="28.5" x14ac:dyDescent="0.2">
      <c r="A276" s="740"/>
      <c r="B276" s="490"/>
      <c r="C276" s="740"/>
      <c r="D276" s="743"/>
      <c r="E276" s="103" t="s">
        <v>209</v>
      </c>
      <c r="F276" s="67" t="s">
        <v>169</v>
      </c>
      <c r="G276" s="66">
        <f>IF(F276="Adecuado",15,0)</f>
        <v>0</v>
      </c>
      <c r="H276" s="745"/>
      <c r="I276" s="748"/>
      <c r="J276" s="745"/>
      <c r="K276" s="751"/>
    </row>
    <row r="277" spans="1:11" ht="42.75" x14ac:dyDescent="0.2">
      <c r="A277" s="740"/>
      <c r="B277" s="490"/>
      <c r="C277" s="740"/>
      <c r="D277" s="50" t="s">
        <v>210</v>
      </c>
      <c r="E277" s="103" t="s">
        <v>211</v>
      </c>
      <c r="F277" s="67" t="s">
        <v>169</v>
      </c>
      <c r="G277" s="66">
        <f>IF(F277="Oportuna",15,0)</f>
        <v>0</v>
      </c>
      <c r="H277" s="745"/>
      <c r="I277" s="748"/>
      <c r="J277" s="745"/>
      <c r="K277" s="751"/>
    </row>
    <row r="278" spans="1:11" ht="42.75" x14ac:dyDescent="0.2">
      <c r="A278" s="740"/>
      <c r="B278" s="490"/>
      <c r="C278" s="740"/>
      <c r="D278" s="50" t="s">
        <v>212</v>
      </c>
      <c r="E278" s="103" t="s">
        <v>213</v>
      </c>
      <c r="F278" s="220" t="s">
        <v>169</v>
      </c>
      <c r="G278" s="66">
        <f>IF(F278="Prevenir",15,IF(F278="Detectar",10,0))</f>
        <v>0</v>
      </c>
      <c r="H278" s="745"/>
      <c r="I278" s="748"/>
      <c r="J278" s="745"/>
      <c r="K278" s="751"/>
    </row>
    <row r="279" spans="1:11" ht="28.5" x14ac:dyDescent="0.2">
      <c r="A279" s="740"/>
      <c r="B279" s="490"/>
      <c r="C279" s="740"/>
      <c r="D279" s="50" t="s">
        <v>214</v>
      </c>
      <c r="E279" s="103" t="s">
        <v>215</v>
      </c>
      <c r="F279" s="67" t="s">
        <v>169</v>
      </c>
      <c r="G279" s="66">
        <f>IF(F279="Confiable",15,0)</f>
        <v>0</v>
      </c>
      <c r="H279" s="745"/>
      <c r="I279" s="748"/>
      <c r="J279" s="745"/>
      <c r="K279" s="751"/>
    </row>
    <row r="280" spans="1:11" ht="42.75" x14ac:dyDescent="0.2">
      <c r="A280" s="740"/>
      <c r="B280" s="490"/>
      <c r="C280" s="740"/>
      <c r="D280" s="50" t="s">
        <v>216</v>
      </c>
      <c r="E280" s="103" t="s">
        <v>217</v>
      </c>
      <c r="F280" s="220" t="s">
        <v>169</v>
      </c>
      <c r="G280" s="66">
        <f>IF(F280="Se investigan y se resuelven oportunamente",15,0)</f>
        <v>0</v>
      </c>
      <c r="H280" s="745"/>
      <c r="I280" s="748"/>
      <c r="J280" s="745"/>
      <c r="K280" s="751"/>
    </row>
    <row r="281" spans="1:11" ht="28.5" x14ac:dyDescent="0.2">
      <c r="A281" s="741"/>
      <c r="B281" s="491"/>
      <c r="C281" s="741"/>
      <c r="D281" s="45" t="s">
        <v>218</v>
      </c>
      <c r="E281" s="103" t="s">
        <v>219</v>
      </c>
      <c r="F281" s="67" t="s">
        <v>169</v>
      </c>
      <c r="G281" s="66">
        <f>IF(F281="Completa",10,IF(F281="Incompleta",5,0))</f>
        <v>0</v>
      </c>
      <c r="H281" s="746"/>
      <c r="I281" s="749"/>
      <c r="J281" s="746"/>
      <c r="K281" s="752"/>
    </row>
    <row r="282" spans="1:11" ht="15.75" thickBot="1" x14ac:dyDescent="0.25">
      <c r="A282" s="125"/>
      <c r="B282" s="126"/>
      <c r="C282" s="56"/>
      <c r="D282" s="57"/>
      <c r="E282" s="58" t="s">
        <v>220</v>
      </c>
      <c r="F282" s="16"/>
      <c r="G282" s="16">
        <f>SUM(G275:G281)</f>
        <v>0</v>
      </c>
      <c r="H282" s="135"/>
      <c r="I282" s="136"/>
      <c r="J282" s="136"/>
      <c r="K282" s="137"/>
    </row>
    <row r="283" spans="1:11" ht="15" thickBot="1" x14ac:dyDescent="0.25"/>
    <row r="284" spans="1:11" ht="30" x14ac:dyDescent="0.2">
      <c r="A284" s="753" t="s">
        <v>82</v>
      </c>
      <c r="B284" s="755" t="s">
        <v>223</v>
      </c>
      <c r="C284" s="757" t="s">
        <v>196</v>
      </c>
      <c r="D284" s="759" t="s">
        <v>197</v>
      </c>
      <c r="E284" s="760"/>
      <c r="F284" s="760"/>
      <c r="G284" s="760"/>
      <c r="H284" s="761"/>
      <c r="I284" s="108" t="s">
        <v>198</v>
      </c>
      <c r="J284" s="762" t="s">
        <v>199</v>
      </c>
      <c r="K284" s="737" t="s">
        <v>200</v>
      </c>
    </row>
    <row r="285" spans="1:11" ht="60.75" thickBot="1" x14ac:dyDescent="0.25">
      <c r="A285" s="754"/>
      <c r="B285" s="756"/>
      <c r="C285" s="758"/>
      <c r="D285" s="109" t="s">
        <v>201</v>
      </c>
      <c r="E285" s="51" t="s">
        <v>202</v>
      </c>
      <c r="F285" s="109" t="s">
        <v>203</v>
      </c>
      <c r="G285" s="109" t="s">
        <v>204</v>
      </c>
      <c r="H285" s="109" t="s">
        <v>221</v>
      </c>
      <c r="I285" s="52" t="s">
        <v>206</v>
      </c>
      <c r="J285" s="763"/>
      <c r="K285" s="738"/>
    </row>
    <row r="286" spans="1:11" x14ac:dyDescent="0.2">
      <c r="A286" s="739" t="str">
        <f>DESCRIPCION!A34</f>
        <v>i</v>
      </c>
      <c r="B286" s="489">
        <f>DESCRIPCION!D35</f>
        <v>0</v>
      </c>
      <c r="C286" s="739"/>
      <c r="D286" s="742" t="s">
        <v>207</v>
      </c>
      <c r="E286" s="129" t="s">
        <v>208</v>
      </c>
      <c r="F286" s="70" t="s">
        <v>169</v>
      </c>
      <c r="G286" s="130">
        <f>IF(F286="Asignado",15,0)</f>
        <v>0</v>
      </c>
      <c r="H286" s="744" t="str">
        <f>IF(AND(G293&gt;0,G293&lt;=85),"Débil",IF(AND(G293&gt;85,G293&lt;=95),"Moderado",IF(G293&gt;96,"Fuerte"," ")))</f>
        <v xml:space="preserve"> </v>
      </c>
      <c r="I286" s="747" t="s">
        <v>169</v>
      </c>
      <c r="J286" s="744" t="str">
        <f>IF(AND(H286="Fuerte",I286="Fuerte (Siempre se Ejecuta)"),"Fuerte",IF(AND(H286="Fuerte",I286="Moderado (Algunas veces se ejecuta)"),"Moderado",IF(AND(H286="Fuerte",I286="Débil (No se ejecuta)"),"Débil",IF(AND(H286="Moderado",I286="Fuerte (Siempre se Ejecuta)"),"Moderado",IF(AND(H286="Moderado",I286="Moderado (Algunas veces se ejecuta)"),"Moderado",IF(AND(H286="Moderado",I286="Débil (No se ejecuta)"),"Débil",IF(AND(H286="Débil",I286="Fuerte (Siempre se Ejecuta)"),"Débil",IF(AND(H286="Débil",I286="Moderado (Algunas veces se ejecuta)"),"Débil",IF(AND(H286="Débil",I286="Débil (No se ejecuta)"),"Débil"," ")))))))))</f>
        <v xml:space="preserve"> </v>
      </c>
      <c r="K286" s="750" t="str">
        <f>IF(J286="Fuerte","NO",IF(J286=" "," ","SI"))</f>
        <v xml:space="preserve"> </v>
      </c>
    </row>
    <row r="287" spans="1:11" ht="28.5" x14ac:dyDescent="0.2">
      <c r="A287" s="740"/>
      <c r="B287" s="490"/>
      <c r="C287" s="740"/>
      <c r="D287" s="743"/>
      <c r="E287" s="103" t="s">
        <v>209</v>
      </c>
      <c r="F287" s="67" t="s">
        <v>169</v>
      </c>
      <c r="G287" s="66">
        <f>IF(F287="Adecuado",15,0)</f>
        <v>0</v>
      </c>
      <c r="H287" s="745"/>
      <c r="I287" s="748"/>
      <c r="J287" s="745"/>
      <c r="K287" s="751"/>
    </row>
    <row r="288" spans="1:11" ht="42.75" x14ac:dyDescent="0.2">
      <c r="A288" s="740"/>
      <c r="B288" s="490"/>
      <c r="C288" s="740"/>
      <c r="D288" s="50" t="s">
        <v>210</v>
      </c>
      <c r="E288" s="103" t="s">
        <v>211</v>
      </c>
      <c r="F288" s="67" t="s">
        <v>169</v>
      </c>
      <c r="G288" s="66">
        <f>IF(F288="Oportuna",15,0)</f>
        <v>0</v>
      </c>
      <c r="H288" s="745"/>
      <c r="I288" s="748"/>
      <c r="J288" s="745"/>
      <c r="K288" s="751"/>
    </row>
    <row r="289" spans="1:11" ht="42.75" x14ac:dyDescent="0.2">
      <c r="A289" s="740"/>
      <c r="B289" s="490"/>
      <c r="C289" s="740"/>
      <c r="D289" s="50" t="s">
        <v>212</v>
      </c>
      <c r="E289" s="103" t="s">
        <v>213</v>
      </c>
      <c r="F289" s="220" t="s">
        <v>169</v>
      </c>
      <c r="G289" s="66">
        <f>IF(F289="Prevenir",15,IF(F289="Detectar",10,0))</f>
        <v>0</v>
      </c>
      <c r="H289" s="745"/>
      <c r="I289" s="748"/>
      <c r="J289" s="745"/>
      <c r="K289" s="751"/>
    </row>
    <row r="290" spans="1:11" ht="28.5" x14ac:dyDescent="0.2">
      <c r="A290" s="740"/>
      <c r="B290" s="490"/>
      <c r="C290" s="740"/>
      <c r="D290" s="50" t="s">
        <v>214</v>
      </c>
      <c r="E290" s="103" t="s">
        <v>215</v>
      </c>
      <c r="F290" s="67" t="s">
        <v>169</v>
      </c>
      <c r="G290" s="66">
        <f>IF(F290="Confiable",15,0)</f>
        <v>0</v>
      </c>
      <c r="H290" s="745"/>
      <c r="I290" s="748"/>
      <c r="J290" s="745"/>
      <c r="K290" s="751"/>
    </row>
    <row r="291" spans="1:11" ht="42.75" x14ac:dyDescent="0.2">
      <c r="A291" s="740"/>
      <c r="B291" s="490"/>
      <c r="C291" s="740"/>
      <c r="D291" s="50" t="s">
        <v>216</v>
      </c>
      <c r="E291" s="103" t="s">
        <v>217</v>
      </c>
      <c r="F291" s="220" t="s">
        <v>169</v>
      </c>
      <c r="G291" s="66">
        <f>IF(F291="Se investigan y se resuelven oportunamente",15,0)</f>
        <v>0</v>
      </c>
      <c r="H291" s="745"/>
      <c r="I291" s="748"/>
      <c r="J291" s="745"/>
      <c r="K291" s="751"/>
    </row>
    <row r="292" spans="1:11" ht="28.5" x14ac:dyDescent="0.2">
      <c r="A292" s="741"/>
      <c r="B292" s="491"/>
      <c r="C292" s="741"/>
      <c r="D292" s="45" t="s">
        <v>218</v>
      </c>
      <c r="E292" s="103" t="s">
        <v>219</v>
      </c>
      <c r="F292" s="67" t="s">
        <v>169</v>
      </c>
      <c r="G292" s="66">
        <f>IF(F292="Completa",10,IF(F292="Incompleta",5,0))</f>
        <v>0</v>
      </c>
      <c r="H292" s="746"/>
      <c r="I292" s="749"/>
      <c r="J292" s="746"/>
      <c r="K292" s="752"/>
    </row>
    <row r="293" spans="1:11" ht="15.75" thickBot="1" x14ac:dyDescent="0.25">
      <c r="A293" s="125"/>
      <c r="B293" s="126"/>
      <c r="C293" s="56"/>
      <c r="D293" s="57"/>
      <c r="E293" s="58" t="s">
        <v>220</v>
      </c>
      <c r="F293" s="16"/>
      <c r="G293" s="16">
        <f>SUM(G286:G292)</f>
        <v>0</v>
      </c>
      <c r="H293" s="135"/>
      <c r="I293" s="136"/>
      <c r="J293" s="136"/>
      <c r="K293" s="137"/>
    </row>
    <row r="294" spans="1:11" ht="15" thickBot="1" x14ac:dyDescent="0.25"/>
    <row r="295" spans="1:11" ht="30" x14ac:dyDescent="0.2">
      <c r="A295" s="753" t="s">
        <v>82</v>
      </c>
      <c r="B295" s="755" t="s">
        <v>223</v>
      </c>
      <c r="C295" s="757" t="s">
        <v>196</v>
      </c>
      <c r="D295" s="759" t="s">
        <v>197</v>
      </c>
      <c r="E295" s="760"/>
      <c r="F295" s="760"/>
      <c r="G295" s="760"/>
      <c r="H295" s="761"/>
      <c r="I295" s="108" t="s">
        <v>198</v>
      </c>
      <c r="J295" s="762" t="s">
        <v>199</v>
      </c>
      <c r="K295" s="737" t="s">
        <v>200</v>
      </c>
    </row>
    <row r="296" spans="1:11" ht="60.75" thickBot="1" x14ac:dyDescent="0.25">
      <c r="A296" s="754"/>
      <c r="B296" s="756"/>
      <c r="C296" s="758"/>
      <c r="D296" s="109" t="s">
        <v>201</v>
      </c>
      <c r="E296" s="51" t="s">
        <v>202</v>
      </c>
      <c r="F296" s="109" t="s">
        <v>203</v>
      </c>
      <c r="G296" s="109" t="s">
        <v>204</v>
      </c>
      <c r="H296" s="109" t="s">
        <v>221</v>
      </c>
      <c r="I296" s="52" t="s">
        <v>206</v>
      </c>
      <c r="J296" s="763"/>
      <c r="K296" s="738"/>
    </row>
    <row r="297" spans="1:11" x14ac:dyDescent="0.2">
      <c r="A297" s="739" t="str">
        <f>DESCRIPCION!A34</f>
        <v>i</v>
      </c>
      <c r="B297" s="489">
        <f>DESCRIPCION!D36</f>
        <v>0</v>
      </c>
      <c r="C297" s="739"/>
      <c r="D297" s="742" t="s">
        <v>207</v>
      </c>
      <c r="E297" s="129" t="s">
        <v>208</v>
      </c>
      <c r="F297" s="70" t="s">
        <v>169</v>
      </c>
      <c r="G297" s="130">
        <f>IF(F297="Asignado",15,0)</f>
        <v>0</v>
      </c>
      <c r="H297" s="744" t="str">
        <f>IF(AND(G304&gt;0,G304&lt;=85),"Débil",IF(AND(G304&gt;85,G304&lt;=95),"Moderado",IF(G304&gt;96,"Fuerte"," ")))</f>
        <v xml:space="preserve"> </v>
      </c>
      <c r="I297" s="747" t="s">
        <v>169</v>
      </c>
      <c r="J297" s="744" t="str">
        <f>IF(AND(H297="Fuerte",I297="Fuerte (Siempre se Ejecuta)"),"Fuerte",IF(AND(H297="Fuerte",I297="Moderado (Algunas veces se ejecuta)"),"Moderado",IF(AND(H297="Fuerte",I297="Débil (No se ejecuta)"),"Débil",IF(AND(H297="Moderado",I297="Fuerte (Siempre se Ejecuta)"),"Moderado",IF(AND(H297="Moderado",I297="Moderado (Algunas veces se ejecuta)"),"Moderado",IF(AND(H297="Moderado",I297="Débil (No se ejecuta)"),"Débil",IF(AND(H297="Débil",I297="Fuerte (Siempre se Ejecuta)"),"Débil",IF(AND(H297="Débil",I297="Moderado (Algunas veces se ejecuta)"),"Débil",IF(AND(H297="Débil",I297="Débil (No se ejecuta)"),"Débil"," ")))))))))</f>
        <v xml:space="preserve"> </v>
      </c>
      <c r="K297" s="750" t="str">
        <f>IF(J297="Fuerte","NO",IF(J297=" "," ","SI"))</f>
        <v xml:space="preserve"> </v>
      </c>
    </row>
    <row r="298" spans="1:11" ht="28.5" x14ac:dyDescent="0.2">
      <c r="A298" s="740"/>
      <c r="B298" s="490"/>
      <c r="C298" s="740"/>
      <c r="D298" s="743"/>
      <c r="E298" s="103" t="s">
        <v>209</v>
      </c>
      <c r="F298" s="67" t="s">
        <v>169</v>
      </c>
      <c r="G298" s="66">
        <f>IF(F298="Adecuado",15,0)</f>
        <v>0</v>
      </c>
      <c r="H298" s="745"/>
      <c r="I298" s="748"/>
      <c r="J298" s="745"/>
      <c r="K298" s="751"/>
    </row>
    <row r="299" spans="1:11" ht="42.75" x14ac:dyDescent="0.2">
      <c r="A299" s="740"/>
      <c r="B299" s="490"/>
      <c r="C299" s="740"/>
      <c r="D299" s="50" t="s">
        <v>210</v>
      </c>
      <c r="E299" s="103" t="s">
        <v>211</v>
      </c>
      <c r="F299" s="67" t="s">
        <v>169</v>
      </c>
      <c r="G299" s="66">
        <f>IF(F299="Oportuna",15,0)</f>
        <v>0</v>
      </c>
      <c r="H299" s="745"/>
      <c r="I299" s="748"/>
      <c r="J299" s="745"/>
      <c r="K299" s="751"/>
    </row>
    <row r="300" spans="1:11" ht="42.75" x14ac:dyDescent="0.2">
      <c r="A300" s="740"/>
      <c r="B300" s="490"/>
      <c r="C300" s="740"/>
      <c r="D300" s="50" t="s">
        <v>212</v>
      </c>
      <c r="E300" s="103" t="s">
        <v>213</v>
      </c>
      <c r="F300" s="220" t="s">
        <v>169</v>
      </c>
      <c r="G300" s="66">
        <f>IF(F300="Prevenir",15,IF(F300="Detectar",10,0))</f>
        <v>0</v>
      </c>
      <c r="H300" s="745"/>
      <c r="I300" s="748"/>
      <c r="J300" s="745"/>
      <c r="K300" s="751"/>
    </row>
    <row r="301" spans="1:11" ht="28.5" x14ac:dyDescent="0.2">
      <c r="A301" s="740"/>
      <c r="B301" s="490"/>
      <c r="C301" s="740"/>
      <c r="D301" s="50" t="s">
        <v>214</v>
      </c>
      <c r="E301" s="103" t="s">
        <v>215</v>
      </c>
      <c r="F301" s="67" t="s">
        <v>169</v>
      </c>
      <c r="G301" s="66">
        <f>IF(F301="Confiable",15,0)</f>
        <v>0</v>
      </c>
      <c r="H301" s="745"/>
      <c r="I301" s="748"/>
      <c r="J301" s="745"/>
      <c r="K301" s="751"/>
    </row>
    <row r="302" spans="1:11" ht="42.75" x14ac:dyDescent="0.2">
      <c r="A302" s="740"/>
      <c r="B302" s="490"/>
      <c r="C302" s="740"/>
      <c r="D302" s="50" t="s">
        <v>216</v>
      </c>
      <c r="E302" s="103" t="s">
        <v>217</v>
      </c>
      <c r="F302" s="220" t="s">
        <v>169</v>
      </c>
      <c r="G302" s="66">
        <f>IF(F302="Se investigan y se resuelven oportunamente",15,0)</f>
        <v>0</v>
      </c>
      <c r="H302" s="745"/>
      <c r="I302" s="748"/>
      <c r="J302" s="745"/>
      <c r="K302" s="751"/>
    </row>
    <row r="303" spans="1:11" ht="28.5" x14ac:dyDescent="0.2">
      <c r="A303" s="741"/>
      <c r="B303" s="491"/>
      <c r="C303" s="741"/>
      <c r="D303" s="45" t="s">
        <v>218</v>
      </c>
      <c r="E303" s="103" t="s">
        <v>219</v>
      </c>
      <c r="F303" s="67" t="s">
        <v>169</v>
      </c>
      <c r="G303" s="66">
        <f>IF(F303="Completa",10,IF(F303="Incompleta",5,0))</f>
        <v>0</v>
      </c>
      <c r="H303" s="746"/>
      <c r="I303" s="749"/>
      <c r="J303" s="746"/>
      <c r="K303" s="752"/>
    </row>
    <row r="304" spans="1:11" ht="15.75" thickBot="1" x14ac:dyDescent="0.25">
      <c r="A304" s="125"/>
      <c r="B304" s="126"/>
      <c r="C304" s="56"/>
      <c r="D304" s="57"/>
      <c r="E304" s="58" t="s">
        <v>220</v>
      </c>
      <c r="F304" s="16"/>
      <c r="G304" s="16">
        <f>SUM(G297:G303)</f>
        <v>0</v>
      </c>
      <c r="H304" s="135"/>
      <c r="I304" s="136"/>
      <c r="J304" s="136"/>
      <c r="K304" s="137"/>
    </row>
    <row r="305" spans="1:11" ht="15" thickBot="1" x14ac:dyDescent="0.25"/>
    <row r="306" spans="1:11" ht="30" x14ac:dyDescent="0.2">
      <c r="A306" s="753" t="s">
        <v>82</v>
      </c>
      <c r="B306" s="755" t="s">
        <v>223</v>
      </c>
      <c r="C306" s="757" t="s">
        <v>196</v>
      </c>
      <c r="D306" s="759" t="s">
        <v>197</v>
      </c>
      <c r="E306" s="760"/>
      <c r="F306" s="760"/>
      <c r="G306" s="760"/>
      <c r="H306" s="761"/>
      <c r="I306" s="108" t="s">
        <v>198</v>
      </c>
      <c r="J306" s="762" t="s">
        <v>199</v>
      </c>
      <c r="K306" s="737" t="s">
        <v>200</v>
      </c>
    </row>
    <row r="307" spans="1:11" ht="60.75" thickBot="1" x14ac:dyDescent="0.25">
      <c r="A307" s="754"/>
      <c r="B307" s="756"/>
      <c r="C307" s="758"/>
      <c r="D307" s="109" t="s">
        <v>201</v>
      </c>
      <c r="E307" s="51" t="s">
        <v>202</v>
      </c>
      <c r="F307" s="109" t="s">
        <v>203</v>
      </c>
      <c r="G307" s="109" t="s">
        <v>204</v>
      </c>
      <c r="H307" s="109" t="s">
        <v>221</v>
      </c>
      <c r="I307" s="52" t="s">
        <v>206</v>
      </c>
      <c r="J307" s="763"/>
      <c r="K307" s="738"/>
    </row>
    <row r="308" spans="1:11" x14ac:dyDescent="0.2">
      <c r="A308" s="739" t="str">
        <f>DESCRIPCION!A37</f>
        <v>j</v>
      </c>
      <c r="B308" s="489">
        <f>DESCRIPCION!D37</f>
        <v>0</v>
      </c>
      <c r="C308" s="739"/>
      <c r="D308" s="742" t="s">
        <v>207</v>
      </c>
      <c r="E308" s="129" t="s">
        <v>208</v>
      </c>
      <c r="F308" s="70" t="s">
        <v>169</v>
      </c>
      <c r="G308" s="130">
        <f>IF(F308="Asignado",15,0)</f>
        <v>0</v>
      </c>
      <c r="H308" s="744" t="str">
        <f>IF(AND(G315&gt;0,G315&lt;=85),"Débil",IF(AND(G315&gt;85,G315&lt;=95),"Moderado",IF(G315&gt;96,"Fuerte"," ")))</f>
        <v xml:space="preserve"> </v>
      </c>
      <c r="I308" s="747" t="s">
        <v>169</v>
      </c>
      <c r="J308" s="744" t="str">
        <f>IF(AND(H308="Fuerte",I308="Fuerte (Siempre se Ejecuta)"),"Fuerte",IF(AND(H308="Fuerte",I308="Moderado (Algunas veces se ejecuta)"),"Moderado",IF(AND(H308="Fuerte",I308="Débil (No se ejecuta)"),"Débil",IF(AND(H308="Moderado",I308="Fuerte (Siempre se Ejecuta)"),"Moderado",IF(AND(H308="Moderado",I308="Moderado (Algunas veces se ejecuta)"),"Moderado",IF(AND(H308="Moderado",I308="Débil (No se ejecuta)"),"Débil",IF(AND(H308="Débil",I308="Fuerte (Siempre se Ejecuta)"),"Débil",IF(AND(H308="Débil",I308="Moderado (Algunas veces se ejecuta)"),"Débil",IF(AND(H308="Débil",I308="Débil (No se ejecuta)"),"Débil"," ")))))))))</f>
        <v xml:space="preserve"> </v>
      </c>
      <c r="K308" s="750" t="str">
        <f>IF(J308="Fuerte","NO",IF(J308=" "," ","SI"))</f>
        <v xml:space="preserve"> </v>
      </c>
    </row>
    <row r="309" spans="1:11" ht="28.5" x14ac:dyDescent="0.2">
      <c r="A309" s="740"/>
      <c r="B309" s="490"/>
      <c r="C309" s="740"/>
      <c r="D309" s="743"/>
      <c r="E309" s="103" t="s">
        <v>209</v>
      </c>
      <c r="F309" s="67" t="s">
        <v>169</v>
      </c>
      <c r="G309" s="66">
        <f>IF(F309="Adecuado",15,0)</f>
        <v>0</v>
      </c>
      <c r="H309" s="745"/>
      <c r="I309" s="748"/>
      <c r="J309" s="745"/>
      <c r="K309" s="751"/>
    </row>
    <row r="310" spans="1:11" ht="42.75" x14ac:dyDescent="0.2">
      <c r="A310" s="740"/>
      <c r="B310" s="490"/>
      <c r="C310" s="740"/>
      <c r="D310" s="50" t="s">
        <v>210</v>
      </c>
      <c r="E310" s="103" t="s">
        <v>211</v>
      </c>
      <c r="F310" s="67" t="s">
        <v>169</v>
      </c>
      <c r="G310" s="66">
        <f>IF(F310="Oportuna",15,0)</f>
        <v>0</v>
      </c>
      <c r="H310" s="745"/>
      <c r="I310" s="748"/>
      <c r="J310" s="745"/>
      <c r="K310" s="751"/>
    </row>
    <row r="311" spans="1:11" ht="42.75" x14ac:dyDescent="0.2">
      <c r="A311" s="740"/>
      <c r="B311" s="490"/>
      <c r="C311" s="740"/>
      <c r="D311" s="50" t="s">
        <v>212</v>
      </c>
      <c r="E311" s="103" t="s">
        <v>213</v>
      </c>
      <c r="F311" s="220" t="s">
        <v>169</v>
      </c>
      <c r="G311" s="66">
        <f>IF(F311="Prevenir",15,IF(F311="Detectar",10,0))</f>
        <v>0</v>
      </c>
      <c r="H311" s="745"/>
      <c r="I311" s="748"/>
      <c r="J311" s="745"/>
      <c r="K311" s="751"/>
    </row>
    <row r="312" spans="1:11" ht="28.5" x14ac:dyDescent="0.2">
      <c r="A312" s="740"/>
      <c r="B312" s="490"/>
      <c r="C312" s="740"/>
      <c r="D312" s="50" t="s">
        <v>214</v>
      </c>
      <c r="E312" s="103" t="s">
        <v>215</v>
      </c>
      <c r="F312" s="67" t="s">
        <v>169</v>
      </c>
      <c r="G312" s="66">
        <f>IF(F312="Confiable",15,0)</f>
        <v>0</v>
      </c>
      <c r="H312" s="745"/>
      <c r="I312" s="748"/>
      <c r="J312" s="745"/>
      <c r="K312" s="751"/>
    </row>
    <row r="313" spans="1:11" ht="42.75" x14ac:dyDescent="0.2">
      <c r="A313" s="740"/>
      <c r="B313" s="490"/>
      <c r="C313" s="740"/>
      <c r="D313" s="50" t="s">
        <v>216</v>
      </c>
      <c r="E313" s="103" t="s">
        <v>217</v>
      </c>
      <c r="F313" s="220" t="s">
        <v>169</v>
      </c>
      <c r="G313" s="66">
        <f>IF(F313="Se investigan y se resuelven oportunamente",15,0)</f>
        <v>0</v>
      </c>
      <c r="H313" s="745"/>
      <c r="I313" s="748"/>
      <c r="J313" s="745"/>
      <c r="K313" s="751"/>
    </row>
    <row r="314" spans="1:11" ht="28.5" x14ac:dyDescent="0.2">
      <c r="A314" s="741"/>
      <c r="B314" s="491"/>
      <c r="C314" s="741"/>
      <c r="D314" s="45" t="s">
        <v>218</v>
      </c>
      <c r="E314" s="103" t="s">
        <v>219</v>
      </c>
      <c r="F314" s="67" t="s">
        <v>169</v>
      </c>
      <c r="G314" s="66">
        <f>IF(F314="Completa",10,IF(F314="Incompleta",5,0))</f>
        <v>0</v>
      </c>
      <c r="H314" s="746"/>
      <c r="I314" s="749"/>
      <c r="J314" s="746"/>
      <c r="K314" s="752"/>
    </row>
    <row r="315" spans="1:11" ht="15.75" thickBot="1" x14ac:dyDescent="0.25">
      <c r="A315" s="125"/>
      <c r="B315" s="126"/>
      <c r="C315" s="56"/>
      <c r="D315" s="57"/>
      <c r="E315" s="58" t="s">
        <v>220</v>
      </c>
      <c r="F315" s="16"/>
      <c r="G315" s="16">
        <f>SUM(G308:G314)</f>
        <v>0</v>
      </c>
      <c r="H315" s="135"/>
      <c r="I315" s="136"/>
      <c r="J315" s="136"/>
      <c r="K315" s="137"/>
    </row>
    <row r="316" spans="1:11" ht="15" thickBot="1" x14ac:dyDescent="0.25"/>
    <row r="317" spans="1:11" ht="30" x14ac:dyDescent="0.2">
      <c r="A317" s="753" t="s">
        <v>82</v>
      </c>
      <c r="B317" s="755" t="s">
        <v>223</v>
      </c>
      <c r="C317" s="757" t="s">
        <v>196</v>
      </c>
      <c r="D317" s="759" t="s">
        <v>197</v>
      </c>
      <c r="E317" s="760"/>
      <c r="F317" s="760"/>
      <c r="G317" s="760"/>
      <c r="H317" s="761"/>
      <c r="I317" s="108" t="s">
        <v>198</v>
      </c>
      <c r="J317" s="762" t="s">
        <v>199</v>
      </c>
      <c r="K317" s="737" t="s">
        <v>200</v>
      </c>
    </row>
    <row r="318" spans="1:11" ht="60.75" thickBot="1" x14ac:dyDescent="0.25">
      <c r="A318" s="754"/>
      <c r="B318" s="756"/>
      <c r="C318" s="758"/>
      <c r="D318" s="109" t="s">
        <v>201</v>
      </c>
      <c r="E318" s="51" t="s">
        <v>202</v>
      </c>
      <c r="F318" s="109" t="s">
        <v>203</v>
      </c>
      <c r="G318" s="109" t="s">
        <v>204</v>
      </c>
      <c r="H318" s="109" t="s">
        <v>221</v>
      </c>
      <c r="I318" s="52" t="s">
        <v>206</v>
      </c>
      <c r="J318" s="763"/>
      <c r="K318" s="738"/>
    </row>
    <row r="319" spans="1:11" x14ac:dyDescent="0.2">
      <c r="A319" s="739" t="str">
        <f>DESCRIPCION!A37</f>
        <v>j</v>
      </c>
      <c r="B319" s="489">
        <f>DESCRIPCION!D38</f>
        <v>0</v>
      </c>
      <c r="C319" s="739"/>
      <c r="D319" s="742" t="s">
        <v>207</v>
      </c>
      <c r="E319" s="129" t="s">
        <v>208</v>
      </c>
      <c r="F319" s="70" t="s">
        <v>169</v>
      </c>
      <c r="G319" s="130">
        <f>IF(F319="Asignado",15,0)</f>
        <v>0</v>
      </c>
      <c r="H319" s="744" t="str">
        <f>IF(AND(G326&gt;0,G326&lt;=85),"Débil",IF(AND(G326&gt;85,G326&lt;=95),"Moderado",IF(G326&gt;96,"Fuerte"," ")))</f>
        <v xml:space="preserve"> </v>
      </c>
      <c r="I319" s="747" t="s">
        <v>192</v>
      </c>
      <c r="J319" s="744" t="str">
        <f>IF(AND(H319="Fuerte",I319="Fuerte (Siempre se Ejecuta)"),"Fuerte",IF(AND(H319="Fuerte",I319="Moderado (Algunas veces se ejecuta)"),"Moderado",IF(AND(H319="Fuerte",I319="Débil (No se ejecuta)"),"Débil",IF(AND(H319="Moderado",I319="Fuerte (Siempre se Ejecuta)"),"Moderado",IF(AND(H319="Moderado",I319="Moderado (Algunas veces se ejecuta)"),"Moderado",IF(AND(H319="Moderado",I319="Débil (No se ejecuta)"),"Débil",IF(AND(H319="Débil",I319="Fuerte (Siempre se Ejecuta)"),"Débil",IF(AND(H319="Débil",I319="Moderado (Algunas veces se ejecuta)"),"Débil",IF(AND(H319="Débil",I319="Débil (No se ejecuta)"),"Débil"," ")))))))))</f>
        <v xml:space="preserve"> </v>
      </c>
      <c r="K319" s="750" t="str">
        <f>IF(J319="Fuerte","NO",IF(J319=" "," ","SI"))</f>
        <v xml:space="preserve"> </v>
      </c>
    </row>
    <row r="320" spans="1:11" ht="28.5" x14ac:dyDescent="0.2">
      <c r="A320" s="740"/>
      <c r="B320" s="490"/>
      <c r="C320" s="740"/>
      <c r="D320" s="743"/>
      <c r="E320" s="103" t="s">
        <v>209</v>
      </c>
      <c r="F320" s="67" t="s">
        <v>169</v>
      </c>
      <c r="G320" s="66">
        <f>IF(F320="Adecuado",15,0)</f>
        <v>0</v>
      </c>
      <c r="H320" s="745"/>
      <c r="I320" s="748"/>
      <c r="J320" s="745"/>
      <c r="K320" s="751"/>
    </row>
    <row r="321" spans="1:11" ht="42.75" x14ac:dyDescent="0.2">
      <c r="A321" s="740"/>
      <c r="B321" s="490"/>
      <c r="C321" s="740"/>
      <c r="D321" s="50" t="s">
        <v>210</v>
      </c>
      <c r="E321" s="103" t="s">
        <v>211</v>
      </c>
      <c r="F321" s="67" t="s">
        <v>169</v>
      </c>
      <c r="G321" s="66">
        <f>IF(F321="Oportuna",15,0)</f>
        <v>0</v>
      </c>
      <c r="H321" s="745"/>
      <c r="I321" s="748"/>
      <c r="J321" s="745"/>
      <c r="K321" s="751"/>
    </row>
    <row r="322" spans="1:11" ht="42.75" x14ac:dyDescent="0.2">
      <c r="A322" s="740"/>
      <c r="B322" s="490"/>
      <c r="C322" s="740"/>
      <c r="D322" s="50" t="s">
        <v>212</v>
      </c>
      <c r="E322" s="103" t="s">
        <v>213</v>
      </c>
      <c r="F322" s="220" t="s">
        <v>169</v>
      </c>
      <c r="G322" s="66">
        <f>IF(F322="Prevenir",15,IF(F322="Detectar",10,0))</f>
        <v>0</v>
      </c>
      <c r="H322" s="745"/>
      <c r="I322" s="748"/>
      <c r="J322" s="745"/>
      <c r="K322" s="751"/>
    </row>
    <row r="323" spans="1:11" ht="28.5" x14ac:dyDescent="0.2">
      <c r="A323" s="740"/>
      <c r="B323" s="490"/>
      <c r="C323" s="740"/>
      <c r="D323" s="50" t="s">
        <v>214</v>
      </c>
      <c r="E323" s="103" t="s">
        <v>215</v>
      </c>
      <c r="F323" s="67" t="s">
        <v>169</v>
      </c>
      <c r="G323" s="66">
        <f>IF(F323="Confiable",15,0)</f>
        <v>0</v>
      </c>
      <c r="H323" s="745"/>
      <c r="I323" s="748"/>
      <c r="J323" s="745"/>
      <c r="K323" s="751"/>
    </row>
    <row r="324" spans="1:11" ht="42.75" x14ac:dyDescent="0.2">
      <c r="A324" s="740"/>
      <c r="B324" s="490"/>
      <c r="C324" s="740"/>
      <c r="D324" s="50" t="s">
        <v>216</v>
      </c>
      <c r="E324" s="103" t="s">
        <v>217</v>
      </c>
      <c r="F324" s="220" t="s">
        <v>169</v>
      </c>
      <c r="G324" s="66">
        <f>IF(F324="Se investigan y se resuelven oportunamente",15,0)</f>
        <v>0</v>
      </c>
      <c r="H324" s="745"/>
      <c r="I324" s="748"/>
      <c r="J324" s="745"/>
      <c r="K324" s="751"/>
    </row>
    <row r="325" spans="1:11" ht="28.5" x14ac:dyDescent="0.2">
      <c r="A325" s="741"/>
      <c r="B325" s="491"/>
      <c r="C325" s="741"/>
      <c r="D325" s="45" t="s">
        <v>218</v>
      </c>
      <c r="E325" s="103" t="s">
        <v>219</v>
      </c>
      <c r="F325" s="67" t="s">
        <v>169</v>
      </c>
      <c r="G325" s="66">
        <f>IF(F325="Completa",10,IF(F325="Incompleta",5,0))</f>
        <v>0</v>
      </c>
      <c r="H325" s="746"/>
      <c r="I325" s="749"/>
      <c r="J325" s="746"/>
      <c r="K325" s="752"/>
    </row>
    <row r="326" spans="1:11" ht="15.75" thickBot="1" x14ac:dyDescent="0.25">
      <c r="A326" s="125"/>
      <c r="B326" s="126"/>
      <c r="C326" s="56"/>
      <c r="D326" s="57"/>
      <c r="E326" s="58" t="s">
        <v>220</v>
      </c>
      <c r="F326" s="16"/>
      <c r="G326" s="16">
        <f>SUM(G319:G325)</f>
        <v>0</v>
      </c>
      <c r="H326" s="135"/>
      <c r="I326" s="136"/>
      <c r="J326" s="136"/>
      <c r="K326" s="137"/>
    </row>
    <row r="327" spans="1:11" ht="15" thickBot="1" x14ac:dyDescent="0.25"/>
    <row r="328" spans="1:11" ht="30" x14ac:dyDescent="0.2">
      <c r="A328" s="753" t="s">
        <v>82</v>
      </c>
      <c r="B328" s="755" t="s">
        <v>223</v>
      </c>
      <c r="C328" s="757" t="s">
        <v>196</v>
      </c>
      <c r="D328" s="759" t="s">
        <v>197</v>
      </c>
      <c r="E328" s="760"/>
      <c r="F328" s="760"/>
      <c r="G328" s="760"/>
      <c r="H328" s="761"/>
      <c r="I328" s="108" t="s">
        <v>198</v>
      </c>
      <c r="J328" s="762" t="s">
        <v>199</v>
      </c>
      <c r="K328" s="737" t="s">
        <v>200</v>
      </c>
    </row>
    <row r="329" spans="1:11" ht="60.75" thickBot="1" x14ac:dyDescent="0.25">
      <c r="A329" s="754"/>
      <c r="B329" s="756"/>
      <c r="C329" s="758"/>
      <c r="D329" s="109" t="s">
        <v>201</v>
      </c>
      <c r="E329" s="51" t="s">
        <v>202</v>
      </c>
      <c r="F329" s="109" t="s">
        <v>203</v>
      </c>
      <c r="G329" s="109" t="s">
        <v>204</v>
      </c>
      <c r="H329" s="109" t="s">
        <v>221</v>
      </c>
      <c r="I329" s="52" t="s">
        <v>206</v>
      </c>
      <c r="J329" s="763"/>
      <c r="K329" s="738"/>
    </row>
    <row r="330" spans="1:11" x14ac:dyDescent="0.2">
      <c r="A330" s="739" t="str">
        <f>DESCRIPCION!A37</f>
        <v>j</v>
      </c>
      <c r="B330" s="489">
        <f>DESCRIPCION!D39</f>
        <v>0</v>
      </c>
      <c r="C330" s="739"/>
      <c r="D330" s="742" t="s">
        <v>207</v>
      </c>
      <c r="E330" s="129" t="s">
        <v>208</v>
      </c>
      <c r="F330" s="70" t="s">
        <v>169</v>
      </c>
      <c r="G330" s="130">
        <f>IF(F330="Asignado",15,0)</f>
        <v>0</v>
      </c>
      <c r="H330" s="744" t="str">
        <f>IF(AND(G337&gt;0,G337&lt;=85),"Débil",IF(AND(G337&gt;85,G337&lt;=95),"Moderado",IF(G337&gt;96,"Fuerte"," ")))</f>
        <v xml:space="preserve"> </v>
      </c>
      <c r="I330" s="747" t="s">
        <v>169</v>
      </c>
      <c r="J330" s="744" t="str">
        <f>IF(AND(H330="Fuerte",I330="Fuerte (Siempre se Ejecuta)"),"Fuerte",IF(AND(H330="Fuerte",I330="Moderado (Algunas veces se ejecuta)"),"Moderado",IF(AND(H330="Fuerte",I330="Débil (No se ejecuta)"),"Débil",IF(AND(H330="Moderado",I330="Fuerte (Siempre se Ejecuta)"),"Moderado",IF(AND(H330="Moderado",I330="Moderado (Algunas veces se ejecuta)"),"Moderado",IF(AND(H330="Moderado",I330="Débil (No se ejecuta)"),"Débil",IF(AND(H330="Débil",I330="Fuerte (Siempre se Ejecuta)"),"Débil",IF(AND(H330="Débil",I330="Moderado (Algunas veces se ejecuta)"),"Débil",IF(AND(H330="Débil",I330="Débil (No se ejecuta)"),"Débil"," ")))))))))</f>
        <v xml:space="preserve"> </v>
      </c>
      <c r="K330" s="750" t="str">
        <f>IF(J330="Fuerte","NO",IF(J330=" "," ","SI"))</f>
        <v xml:space="preserve"> </v>
      </c>
    </row>
    <row r="331" spans="1:11" ht="28.5" x14ac:dyDescent="0.2">
      <c r="A331" s="740"/>
      <c r="B331" s="490"/>
      <c r="C331" s="740"/>
      <c r="D331" s="743"/>
      <c r="E331" s="103" t="s">
        <v>209</v>
      </c>
      <c r="F331" s="67" t="s">
        <v>169</v>
      </c>
      <c r="G331" s="66">
        <f>IF(F331="Adecuado",15,0)</f>
        <v>0</v>
      </c>
      <c r="H331" s="745"/>
      <c r="I331" s="748"/>
      <c r="J331" s="745"/>
      <c r="K331" s="751"/>
    </row>
    <row r="332" spans="1:11" ht="42.75" x14ac:dyDescent="0.2">
      <c r="A332" s="740"/>
      <c r="B332" s="490"/>
      <c r="C332" s="740"/>
      <c r="D332" s="50" t="s">
        <v>210</v>
      </c>
      <c r="E332" s="103" t="s">
        <v>211</v>
      </c>
      <c r="F332" s="67" t="s">
        <v>169</v>
      </c>
      <c r="G332" s="66">
        <f>IF(F332="Oportuna",15,0)</f>
        <v>0</v>
      </c>
      <c r="H332" s="745"/>
      <c r="I332" s="748"/>
      <c r="J332" s="745"/>
      <c r="K332" s="751"/>
    </row>
    <row r="333" spans="1:11" ht="42.75" x14ac:dyDescent="0.2">
      <c r="A333" s="740"/>
      <c r="B333" s="490"/>
      <c r="C333" s="740"/>
      <c r="D333" s="50" t="s">
        <v>212</v>
      </c>
      <c r="E333" s="103" t="s">
        <v>213</v>
      </c>
      <c r="F333" s="220" t="s">
        <v>169</v>
      </c>
      <c r="G333" s="66">
        <f>IF(F333="Prevenir",15,IF(F333="Detectar",10,0))</f>
        <v>0</v>
      </c>
      <c r="H333" s="745"/>
      <c r="I333" s="748"/>
      <c r="J333" s="745"/>
      <c r="K333" s="751"/>
    </row>
    <row r="334" spans="1:11" ht="28.5" x14ac:dyDescent="0.2">
      <c r="A334" s="740"/>
      <c r="B334" s="490"/>
      <c r="C334" s="740"/>
      <c r="D334" s="50" t="s">
        <v>214</v>
      </c>
      <c r="E334" s="103" t="s">
        <v>215</v>
      </c>
      <c r="F334" s="67" t="s">
        <v>169</v>
      </c>
      <c r="G334" s="66">
        <f>IF(F334="Confiable",15,0)</f>
        <v>0</v>
      </c>
      <c r="H334" s="745"/>
      <c r="I334" s="748"/>
      <c r="J334" s="745"/>
      <c r="K334" s="751"/>
    </row>
    <row r="335" spans="1:11" ht="42.75" x14ac:dyDescent="0.2">
      <c r="A335" s="740"/>
      <c r="B335" s="490"/>
      <c r="C335" s="740"/>
      <c r="D335" s="50" t="s">
        <v>216</v>
      </c>
      <c r="E335" s="103" t="s">
        <v>217</v>
      </c>
      <c r="F335" s="220" t="s">
        <v>169</v>
      </c>
      <c r="G335" s="66">
        <f>IF(F335="Se investigan y se resuelven oportunamente",15,0)</f>
        <v>0</v>
      </c>
      <c r="H335" s="745"/>
      <c r="I335" s="748"/>
      <c r="J335" s="745"/>
      <c r="K335" s="751"/>
    </row>
    <row r="336" spans="1:11" ht="28.5" x14ac:dyDescent="0.2">
      <c r="A336" s="741"/>
      <c r="B336" s="491"/>
      <c r="C336" s="741"/>
      <c r="D336" s="45" t="s">
        <v>218</v>
      </c>
      <c r="E336" s="103" t="s">
        <v>219</v>
      </c>
      <c r="F336" s="67" t="s">
        <v>169</v>
      </c>
      <c r="G336" s="66">
        <f>IF(F336="Completa",10,IF(F336="Incompleta",5,0))</f>
        <v>0</v>
      </c>
      <c r="H336" s="746"/>
      <c r="I336" s="749"/>
      <c r="J336" s="746"/>
      <c r="K336" s="752"/>
    </row>
    <row r="337" spans="1:11" ht="15.75" thickBot="1" x14ac:dyDescent="0.25">
      <c r="A337" s="125"/>
      <c r="B337" s="126"/>
      <c r="C337" s="56"/>
      <c r="D337" s="57"/>
      <c r="E337" s="58" t="s">
        <v>220</v>
      </c>
      <c r="F337" s="16"/>
      <c r="G337" s="16">
        <f>SUM(G330:G336)</f>
        <v>0</v>
      </c>
      <c r="H337" s="135"/>
      <c r="I337" s="136"/>
      <c r="J337" s="136"/>
      <c r="K337" s="137"/>
    </row>
  </sheetData>
  <sheetProtection selectLockedCells="1"/>
  <mergeCells count="431">
    <mergeCell ref="J143:J149"/>
    <mergeCell ref="K143:K149"/>
    <mergeCell ref="A1:A4"/>
    <mergeCell ref="C143:C149"/>
    <mergeCell ref="D143:D144"/>
    <mergeCell ref="H143:H149"/>
    <mergeCell ref="I143:I149"/>
    <mergeCell ref="J132:J138"/>
    <mergeCell ref="K132:K138"/>
    <mergeCell ref="A141:A142"/>
    <mergeCell ref="C141:C142"/>
    <mergeCell ref="D141:H141"/>
    <mergeCell ref="J141:J142"/>
    <mergeCell ref="K141:K142"/>
    <mergeCell ref="C132:C138"/>
    <mergeCell ref="D132:D133"/>
    <mergeCell ref="H132:H138"/>
    <mergeCell ref="I132:I138"/>
    <mergeCell ref="J121:J127"/>
    <mergeCell ref="K121:K127"/>
    <mergeCell ref="A130:A131"/>
    <mergeCell ref="C130:C131"/>
    <mergeCell ref="D130:H130"/>
    <mergeCell ref="J130:J131"/>
    <mergeCell ref="K130:K131"/>
    <mergeCell ref="C121:C127"/>
    <mergeCell ref="D121:D122"/>
    <mergeCell ref="H121:H127"/>
    <mergeCell ref="I121:I127"/>
    <mergeCell ref="J110:J116"/>
    <mergeCell ref="K110:K116"/>
    <mergeCell ref="A119:A120"/>
    <mergeCell ref="C119:C120"/>
    <mergeCell ref="D119:H119"/>
    <mergeCell ref="J119:J120"/>
    <mergeCell ref="K119:K120"/>
    <mergeCell ref="C110:C116"/>
    <mergeCell ref="D110:D111"/>
    <mergeCell ref="H110:H116"/>
    <mergeCell ref="I110:I116"/>
    <mergeCell ref="B119:B120"/>
    <mergeCell ref="D88:D89"/>
    <mergeCell ref="H88:H94"/>
    <mergeCell ref="I88:I94"/>
    <mergeCell ref="B97:B98"/>
    <mergeCell ref="J99:J105"/>
    <mergeCell ref="K99:K105"/>
    <mergeCell ref="A108:A109"/>
    <mergeCell ref="C108:C109"/>
    <mergeCell ref="D108:H108"/>
    <mergeCell ref="J108:J109"/>
    <mergeCell ref="K108:K109"/>
    <mergeCell ref="C99:C105"/>
    <mergeCell ref="D99:D100"/>
    <mergeCell ref="H99:H105"/>
    <mergeCell ref="I99:I105"/>
    <mergeCell ref="B108:B109"/>
    <mergeCell ref="J55:J61"/>
    <mergeCell ref="K55:K61"/>
    <mergeCell ref="A75:A76"/>
    <mergeCell ref="C75:C76"/>
    <mergeCell ref="D75:H75"/>
    <mergeCell ref="J75:J76"/>
    <mergeCell ref="K75:K76"/>
    <mergeCell ref="D55:D56"/>
    <mergeCell ref="H55:H61"/>
    <mergeCell ref="I55:I61"/>
    <mergeCell ref="B75:B76"/>
    <mergeCell ref="C64:C65"/>
    <mergeCell ref="D64:H64"/>
    <mergeCell ref="J64:J65"/>
    <mergeCell ref="K64:K65"/>
    <mergeCell ref="A66:A72"/>
    <mergeCell ref="B66:B72"/>
    <mergeCell ref="C66:C72"/>
    <mergeCell ref="D66:D67"/>
    <mergeCell ref="H66:H72"/>
    <mergeCell ref="I66:I72"/>
    <mergeCell ref="A55:A61"/>
    <mergeCell ref="B55:B61"/>
    <mergeCell ref="C55:C61"/>
    <mergeCell ref="D53:H53"/>
    <mergeCell ref="J53:J54"/>
    <mergeCell ref="K53:K54"/>
    <mergeCell ref="J33:J39"/>
    <mergeCell ref="K33:K39"/>
    <mergeCell ref="A42:A43"/>
    <mergeCell ref="C42:C43"/>
    <mergeCell ref="D42:H42"/>
    <mergeCell ref="J42:J43"/>
    <mergeCell ref="K42:K43"/>
    <mergeCell ref="J44:J50"/>
    <mergeCell ref="K44:K50"/>
    <mergeCell ref="C44:C50"/>
    <mergeCell ref="D44:D45"/>
    <mergeCell ref="H44:H50"/>
    <mergeCell ref="I44:I50"/>
    <mergeCell ref="B42:B43"/>
    <mergeCell ref="B53:B54"/>
    <mergeCell ref="A44:A50"/>
    <mergeCell ref="B44:B50"/>
    <mergeCell ref="A31:A32"/>
    <mergeCell ref="C31:C32"/>
    <mergeCell ref="D31:H31"/>
    <mergeCell ref="J31:J32"/>
    <mergeCell ref="K31:K32"/>
    <mergeCell ref="C33:C39"/>
    <mergeCell ref="D33:D34"/>
    <mergeCell ref="H33:H39"/>
    <mergeCell ref="I33:I39"/>
    <mergeCell ref="B31:B32"/>
    <mergeCell ref="B33:B39"/>
    <mergeCell ref="A33:A39"/>
    <mergeCell ref="A20:A21"/>
    <mergeCell ref="C20:C21"/>
    <mergeCell ref="D20:H20"/>
    <mergeCell ref="J20:J21"/>
    <mergeCell ref="K20:K21"/>
    <mergeCell ref="C22:C28"/>
    <mergeCell ref="D22:D23"/>
    <mergeCell ref="H22:H28"/>
    <mergeCell ref="I22:I28"/>
    <mergeCell ref="J22:J28"/>
    <mergeCell ref="K22:K28"/>
    <mergeCell ref="B20:B21"/>
    <mergeCell ref="A22:A28"/>
    <mergeCell ref="B22:B28"/>
    <mergeCell ref="K1:K4"/>
    <mergeCell ref="A9:A10"/>
    <mergeCell ref="J11:J17"/>
    <mergeCell ref="K11:K17"/>
    <mergeCell ref="J9:J10"/>
    <mergeCell ref="K9:K10"/>
    <mergeCell ref="D11:D12"/>
    <mergeCell ref="H11:H17"/>
    <mergeCell ref="D9:H9"/>
    <mergeCell ref="I11:I17"/>
    <mergeCell ref="C11:C17"/>
    <mergeCell ref="C9:C10"/>
    <mergeCell ref="B5:G5"/>
    <mergeCell ref="B9:B10"/>
    <mergeCell ref="B11:B17"/>
    <mergeCell ref="A11:A17"/>
    <mergeCell ref="A6:K6"/>
    <mergeCell ref="A7:K7"/>
    <mergeCell ref="I1:J1"/>
    <mergeCell ref="I2:J2"/>
    <mergeCell ref="I3:J3"/>
    <mergeCell ref="I4:J4"/>
    <mergeCell ref="B1:H2"/>
    <mergeCell ref="B3:H4"/>
    <mergeCell ref="B77:B83"/>
    <mergeCell ref="A77:A83"/>
    <mergeCell ref="B88:B94"/>
    <mergeCell ref="A88:A94"/>
    <mergeCell ref="A64:A65"/>
    <mergeCell ref="B64:B65"/>
    <mergeCell ref="A53:A54"/>
    <mergeCell ref="C53:C54"/>
    <mergeCell ref="A86:A87"/>
    <mergeCell ref="C86:C87"/>
    <mergeCell ref="C77:C83"/>
    <mergeCell ref="B86:B87"/>
    <mergeCell ref="C88:C94"/>
    <mergeCell ref="J66:J72"/>
    <mergeCell ref="K66:K72"/>
    <mergeCell ref="B99:B105"/>
    <mergeCell ref="A99:A105"/>
    <mergeCell ref="A110:A116"/>
    <mergeCell ref="B110:B116"/>
    <mergeCell ref="A121:A127"/>
    <mergeCell ref="B121:B127"/>
    <mergeCell ref="B130:B131"/>
    <mergeCell ref="J77:J83"/>
    <mergeCell ref="K77:K83"/>
    <mergeCell ref="D86:H86"/>
    <mergeCell ref="J86:J87"/>
    <mergeCell ref="K86:K87"/>
    <mergeCell ref="D77:D78"/>
    <mergeCell ref="H77:H83"/>
    <mergeCell ref="I77:I83"/>
    <mergeCell ref="J88:J94"/>
    <mergeCell ref="K88:K94"/>
    <mergeCell ref="A97:A98"/>
    <mergeCell ref="C97:C98"/>
    <mergeCell ref="D97:H97"/>
    <mergeCell ref="J97:J98"/>
    <mergeCell ref="K97:K98"/>
    <mergeCell ref="A132:A138"/>
    <mergeCell ref="B132:B138"/>
    <mergeCell ref="B141:B142"/>
    <mergeCell ref="A143:A149"/>
    <mergeCell ref="B143:B149"/>
    <mergeCell ref="A152:A153"/>
    <mergeCell ref="B152:B153"/>
    <mergeCell ref="C152:C153"/>
    <mergeCell ref="D152:H152"/>
    <mergeCell ref="J152:J153"/>
    <mergeCell ref="K152:K153"/>
    <mergeCell ref="A154:A160"/>
    <mergeCell ref="B154:B160"/>
    <mergeCell ref="C154:C160"/>
    <mergeCell ref="D154:D155"/>
    <mergeCell ref="H154:H160"/>
    <mergeCell ref="I154:I160"/>
    <mergeCell ref="J154:J160"/>
    <mergeCell ref="K154:K160"/>
    <mergeCell ref="A163:A164"/>
    <mergeCell ref="B163:B164"/>
    <mergeCell ref="C163:C164"/>
    <mergeCell ref="D163:H163"/>
    <mergeCell ref="J163:J164"/>
    <mergeCell ref="K163:K164"/>
    <mergeCell ref="A165:A171"/>
    <mergeCell ref="B165:B171"/>
    <mergeCell ref="C165:C171"/>
    <mergeCell ref="D165:D166"/>
    <mergeCell ref="H165:H171"/>
    <mergeCell ref="I165:I171"/>
    <mergeCell ref="J165:J171"/>
    <mergeCell ref="K165:K171"/>
    <mergeCell ref="A174:A175"/>
    <mergeCell ref="B174:B175"/>
    <mergeCell ref="C174:C175"/>
    <mergeCell ref="D174:H174"/>
    <mergeCell ref="J174:J175"/>
    <mergeCell ref="K174:K175"/>
    <mergeCell ref="A176:A182"/>
    <mergeCell ref="B176:B182"/>
    <mergeCell ref="C176:C182"/>
    <mergeCell ref="D176:D177"/>
    <mergeCell ref="H176:H182"/>
    <mergeCell ref="I176:I182"/>
    <mergeCell ref="J176:J182"/>
    <mergeCell ref="K176:K182"/>
    <mergeCell ref="A185:A186"/>
    <mergeCell ref="B185:B186"/>
    <mergeCell ref="C185:C186"/>
    <mergeCell ref="D185:H185"/>
    <mergeCell ref="J185:J186"/>
    <mergeCell ref="K185:K186"/>
    <mergeCell ref="A187:A193"/>
    <mergeCell ref="B187:B193"/>
    <mergeCell ref="C187:C193"/>
    <mergeCell ref="D187:D188"/>
    <mergeCell ref="H187:H193"/>
    <mergeCell ref="I187:I193"/>
    <mergeCell ref="J187:J193"/>
    <mergeCell ref="K187:K193"/>
    <mergeCell ref="A196:A197"/>
    <mergeCell ref="B196:B197"/>
    <mergeCell ref="C196:C197"/>
    <mergeCell ref="D196:H196"/>
    <mergeCell ref="J196:J197"/>
    <mergeCell ref="K196:K197"/>
    <mergeCell ref="A198:A204"/>
    <mergeCell ref="B198:B204"/>
    <mergeCell ref="C198:C204"/>
    <mergeCell ref="D198:D199"/>
    <mergeCell ref="H198:H204"/>
    <mergeCell ref="I198:I204"/>
    <mergeCell ref="J198:J204"/>
    <mergeCell ref="K198:K204"/>
    <mergeCell ref="A207:A208"/>
    <mergeCell ref="B207:B208"/>
    <mergeCell ref="C207:C208"/>
    <mergeCell ref="D207:H207"/>
    <mergeCell ref="J207:J208"/>
    <mergeCell ref="K207:K208"/>
    <mergeCell ref="A209:A215"/>
    <mergeCell ref="B209:B215"/>
    <mergeCell ref="C209:C215"/>
    <mergeCell ref="D209:D210"/>
    <mergeCell ref="H209:H215"/>
    <mergeCell ref="I209:I215"/>
    <mergeCell ref="J209:J215"/>
    <mergeCell ref="K209:K215"/>
    <mergeCell ref="A218:A219"/>
    <mergeCell ref="B218:B219"/>
    <mergeCell ref="C218:C219"/>
    <mergeCell ref="D218:H218"/>
    <mergeCell ref="J218:J219"/>
    <mergeCell ref="K218:K219"/>
    <mergeCell ref="A220:A226"/>
    <mergeCell ref="B220:B226"/>
    <mergeCell ref="C220:C226"/>
    <mergeCell ref="D220:D221"/>
    <mergeCell ref="H220:H226"/>
    <mergeCell ref="I220:I226"/>
    <mergeCell ref="J220:J226"/>
    <mergeCell ref="K220:K226"/>
    <mergeCell ref="A229:A230"/>
    <mergeCell ref="B229:B230"/>
    <mergeCell ref="C229:C230"/>
    <mergeCell ref="D229:H229"/>
    <mergeCell ref="J229:J230"/>
    <mergeCell ref="K229:K230"/>
    <mergeCell ref="A231:A237"/>
    <mergeCell ref="B231:B237"/>
    <mergeCell ref="C231:C237"/>
    <mergeCell ref="D231:D232"/>
    <mergeCell ref="H231:H237"/>
    <mergeCell ref="I231:I237"/>
    <mergeCell ref="J231:J237"/>
    <mergeCell ref="K231:K237"/>
    <mergeCell ref="A240:A241"/>
    <mergeCell ref="B240:B241"/>
    <mergeCell ref="C240:C241"/>
    <mergeCell ref="D240:H240"/>
    <mergeCell ref="J240:J241"/>
    <mergeCell ref="K240:K241"/>
    <mergeCell ref="A242:A248"/>
    <mergeCell ref="B242:B248"/>
    <mergeCell ref="C242:C248"/>
    <mergeCell ref="D242:D243"/>
    <mergeCell ref="H242:H248"/>
    <mergeCell ref="I242:I248"/>
    <mergeCell ref="J242:J248"/>
    <mergeCell ref="K242:K248"/>
    <mergeCell ref="A251:A252"/>
    <mergeCell ref="B251:B252"/>
    <mergeCell ref="C251:C252"/>
    <mergeCell ref="D251:H251"/>
    <mergeCell ref="J251:J252"/>
    <mergeCell ref="K251:K252"/>
    <mergeCell ref="A253:A259"/>
    <mergeCell ref="B253:B259"/>
    <mergeCell ref="C253:C259"/>
    <mergeCell ref="D253:D254"/>
    <mergeCell ref="H253:H259"/>
    <mergeCell ref="I253:I259"/>
    <mergeCell ref="J253:J259"/>
    <mergeCell ref="K253:K259"/>
    <mergeCell ref="A262:A263"/>
    <mergeCell ref="B262:B263"/>
    <mergeCell ref="C262:C263"/>
    <mergeCell ref="D262:H262"/>
    <mergeCell ref="J262:J263"/>
    <mergeCell ref="K262:K263"/>
    <mergeCell ref="A264:A270"/>
    <mergeCell ref="B264:B270"/>
    <mergeCell ref="C264:C270"/>
    <mergeCell ref="D264:D265"/>
    <mergeCell ref="H264:H270"/>
    <mergeCell ref="I264:I270"/>
    <mergeCell ref="J264:J270"/>
    <mergeCell ref="K264:K270"/>
    <mergeCell ref="A273:A274"/>
    <mergeCell ref="B273:B274"/>
    <mergeCell ref="C273:C274"/>
    <mergeCell ref="D273:H273"/>
    <mergeCell ref="J273:J274"/>
    <mergeCell ref="K273:K274"/>
    <mergeCell ref="A275:A281"/>
    <mergeCell ref="B275:B281"/>
    <mergeCell ref="C275:C281"/>
    <mergeCell ref="D275:D276"/>
    <mergeCell ref="H275:H281"/>
    <mergeCell ref="I275:I281"/>
    <mergeCell ref="J275:J281"/>
    <mergeCell ref="K275:K281"/>
    <mergeCell ref="A284:A285"/>
    <mergeCell ref="B284:B285"/>
    <mergeCell ref="C284:C285"/>
    <mergeCell ref="D284:H284"/>
    <mergeCell ref="J284:J285"/>
    <mergeCell ref="K284:K285"/>
    <mergeCell ref="A286:A292"/>
    <mergeCell ref="B286:B292"/>
    <mergeCell ref="C286:C292"/>
    <mergeCell ref="D286:D287"/>
    <mergeCell ref="H286:H292"/>
    <mergeCell ref="I286:I292"/>
    <mergeCell ref="J286:J292"/>
    <mergeCell ref="K286:K292"/>
    <mergeCell ref="D295:H295"/>
    <mergeCell ref="J295:J296"/>
    <mergeCell ref="K295:K296"/>
    <mergeCell ref="A297:A303"/>
    <mergeCell ref="B297:B303"/>
    <mergeCell ref="C297:C303"/>
    <mergeCell ref="D297:D298"/>
    <mergeCell ref="H297:H303"/>
    <mergeCell ref="I297:I303"/>
    <mergeCell ref="J297:J303"/>
    <mergeCell ref="K297:K303"/>
    <mergeCell ref="A295:A296"/>
    <mergeCell ref="B295:B296"/>
    <mergeCell ref="C295:C296"/>
    <mergeCell ref="K306:K307"/>
    <mergeCell ref="A308:A314"/>
    <mergeCell ref="B308:B314"/>
    <mergeCell ref="C308:C314"/>
    <mergeCell ref="D308:D309"/>
    <mergeCell ref="H308:H314"/>
    <mergeCell ref="I308:I314"/>
    <mergeCell ref="J308:J314"/>
    <mergeCell ref="K308:K314"/>
    <mergeCell ref="A306:A307"/>
    <mergeCell ref="B306:B307"/>
    <mergeCell ref="C306:C307"/>
    <mergeCell ref="D306:H306"/>
    <mergeCell ref="J306:J307"/>
    <mergeCell ref="K317:K318"/>
    <mergeCell ref="A319:A325"/>
    <mergeCell ref="B319:B325"/>
    <mergeCell ref="C319:C325"/>
    <mergeCell ref="D319:D320"/>
    <mergeCell ref="H319:H325"/>
    <mergeCell ref="I319:I325"/>
    <mergeCell ref="J319:J325"/>
    <mergeCell ref="K319:K325"/>
    <mergeCell ref="A317:A318"/>
    <mergeCell ref="B317:B318"/>
    <mergeCell ref="C317:C318"/>
    <mergeCell ref="D317:H317"/>
    <mergeCell ref="J317:J318"/>
    <mergeCell ref="K328:K329"/>
    <mergeCell ref="A330:A336"/>
    <mergeCell ref="B330:B336"/>
    <mergeCell ref="C330:C336"/>
    <mergeCell ref="D330:D331"/>
    <mergeCell ref="H330:H336"/>
    <mergeCell ref="I330:I336"/>
    <mergeCell ref="J330:J336"/>
    <mergeCell ref="K330:K336"/>
    <mergeCell ref="A328:A329"/>
    <mergeCell ref="B328:B329"/>
    <mergeCell ref="C328:C329"/>
    <mergeCell ref="D328:H328"/>
    <mergeCell ref="J328:J329"/>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1A00-000000000000}">
          <x14:formula1>
            <xm:f>NOOO!$A$152:$A$154</xm:f>
          </x14:formula1>
          <xm:sqref>F11 F22 F33 F44 F55 F77 F88 F99 F110 F66 F121 F132 F143 F154 F165 F176 F187 F198 F209 F220 F231 F242 F253 F264 F275 F286 F297 F308 F319 F330</xm:sqref>
        </x14:dataValidation>
        <x14:dataValidation type="list" allowBlank="1" showInputMessage="1" showErrorMessage="1" xr:uid="{00000000-0002-0000-1A00-000001000000}">
          <x14:formula1>
            <xm:f>NOOO!$A$155:$A$157</xm:f>
          </x14:formula1>
          <xm:sqref>F12 F23 F34 F45 F56 F78 F89 F100 F111 F67 F122 F133 F144 F155 F166 F177 F188 F199 F210 F221 F232 F243 F254 F265 F276 F287 F298 F309 F320 F331</xm:sqref>
        </x14:dataValidation>
        <x14:dataValidation type="list" allowBlank="1" showInputMessage="1" showErrorMessage="1" xr:uid="{00000000-0002-0000-1A00-000002000000}">
          <x14:formula1>
            <xm:f>NOOO!$A$160:$A$162</xm:f>
          </x14:formula1>
          <xm:sqref>F13 F24 F35 F46 F57 F79 F90 F101 F112 F68 F123 F134 F145 F156 F167 F178 F189 F200 F211 F222 F233 F244 F255 F266 F277 F288 F299 F310 F321 F332</xm:sqref>
        </x14:dataValidation>
        <x14:dataValidation type="list" allowBlank="1" showInputMessage="1" showErrorMessage="1" xr:uid="{00000000-0002-0000-1A00-000003000000}">
          <x14:formula1>
            <xm:f>NOOO!$A$165:$A$168</xm:f>
          </x14:formula1>
          <xm:sqref>F14 F25 F36 F47 F58 F80 F91 F102 F113 F69 F124 F135 F146 F157 F168 F179 F190 F201 F212 F223 F234 F245 F256 F267 F278 F289 F300 F311 F322 F333</xm:sqref>
        </x14:dataValidation>
        <x14:dataValidation type="list" allowBlank="1" showInputMessage="1" showErrorMessage="1" xr:uid="{00000000-0002-0000-1A00-000004000000}">
          <x14:formula1>
            <xm:f>NOOO!$A$171:$A$173</xm:f>
          </x14:formula1>
          <xm:sqref>F15 F26 F37 F48 F59 F81 F92 F103 F114 F70 F125 F136 F147 F158 F169 F180 F191 F202 F213 F224 F235 F246 F257 F268 F279 F290 F301 F312 F323 F334</xm:sqref>
        </x14:dataValidation>
        <x14:dataValidation type="list" allowBlank="1" showInputMessage="1" showErrorMessage="1" xr:uid="{00000000-0002-0000-1A00-000005000000}">
          <x14:formula1>
            <xm:f>NOOO!$A$176:$A$178</xm:f>
          </x14:formula1>
          <xm:sqref>F16 F27 F38 F49 F60 F82 F93 F104 F115 F71 F126 F137 F148 F159 F170 F181 F192 F203 F214 F225 F236 F247 F258 F269 F280 F291 F302 F313 F324 F335</xm:sqref>
        </x14:dataValidation>
        <x14:dataValidation type="list" allowBlank="1" showInputMessage="1" showErrorMessage="1" xr:uid="{00000000-0002-0000-1A00-000006000000}">
          <x14:formula1>
            <xm:f>NOOO!$A$181:$A$184</xm:f>
          </x14:formula1>
          <xm:sqref>F17 F28 F39 F50 F61 F83 F94 F105 F116 F72 F127 F138 F149 F160 F171 F182 F193 F204 F215 F226 F237 F248 F259 F270 F281 F292 F303 F314 F325 F336</xm:sqref>
        </x14:dataValidation>
        <x14:dataValidation type="list" allowBlank="1" showInputMessage="1" showErrorMessage="1" xr:uid="{00000000-0002-0000-1A00-000007000000}">
          <x14:formula1>
            <xm:f>NOOO!$A$187:$A$190</xm:f>
          </x14:formula1>
          <xm:sqref>I11:I17 I22:I28 I33:I39 I44:I50 I55:I61 I77:I83 I88:I94 I99:I105 I110:I116 I66:I72 I121:I127 I132:I138 I143:I149 I154:I160 I165:I171 I176:I182 I187:I193 I198:I204 I209:I215 I220:I226 I231:I237 I242:I248 I253:I259 I264:I270 I275:I281 I286:I292 I297:I303 I308:I314 I319:I325 I330:I336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7">
    <tabColor rgb="FF7030A0"/>
  </sheetPr>
  <dimension ref="A1:DG50"/>
  <sheetViews>
    <sheetView topLeftCell="A10" zoomScale="60" zoomScaleNormal="60" workbookViewId="0">
      <selection activeCell="A6" sqref="A6:XFD6"/>
    </sheetView>
  </sheetViews>
  <sheetFormatPr baseColWidth="10" defaultColWidth="11.42578125" defaultRowHeight="14.25" x14ac:dyDescent="0.2"/>
  <cols>
    <col min="1" max="1" width="38.28515625" style="1" customWidth="1"/>
    <col min="2" max="2" width="60.7109375" style="1" customWidth="1"/>
    <col min="3" max="3" width="58.42578125" style="1" customWidth="1"/>
    <col min="4" max="5" width="29.28515625" style="1" customWidth="1"/>
    <col min="6" max="6" width="22.85546875" style="1" customWidth="1"/>
    <col min="7" max="7" width="13.85546875" style="1" customWidth="1"/>
    <col min="8" max="8" width="22" style="1" customWidth="1"/>
    <col min="9" max="16384" width="11.42578125" style="1"/>
  </cols>
  <sheetData>
    <row r="1" spans="1:111" customFormat="1" ht="15.75" customHeight="1" x14ac:dyDescent="0.25">
      <c r="A1" s="812"/>
      <c r="B1" s="832" t="str">
        <f>CONTEXTO!B1</f>
        <v xml:space="preserve">PROCESO:  SISTEMA INTEGRADO DE GESTIÓN </v>
      </c>
      <c r="C1" s="833"/>
      <c r="D1" s="834"/>
      <c r="E1" s="396" t="s">
        <v>390</v>
      </c>
      <c r="F1" s="329"/>
      <c r="G1" s="329"/>
      <c r="H1" s="489"/>
    </row>
    <row r="2" spans="1:111" customFormat="1" ht="15.75" customHeight="1" x14ac:dyDescent="0.25">
      <c r="A2" s="418"/>
      <c r="B2" s="835"/>
      <c r="C2" s="836"/>
      <c r="D2" s="837"/>
      <c r="E2" s="397" t="s">
        <v>391</v>
      </c>
      <c r="F2" s="398"/>
      <c r="G2" s="398"/>
      <c r="H2" s="490"/>
    </row>
    <row r="3" spans="1:111" customFormat="1" ht="36" customHeight="1" x14ac:dyDescent="0.25">
      <c r="A3" s="418"/>
      <c r="B3" s="835" t="s">
        <v>222</v>
      </c>
      <c r="C3" s="836"/>
      <c r="D3" s="837"/>
      <c r="E3" s="397" t="s">
        <v>392</v>
      </c>
      <c r="F3" s="398"/>
      <c r="G3" s="398"/>
      <c r="H3" s="490"/>
    </row>
    <row r="4" spans="1:111" customFormat="1" ht="15.75" customHeight="1" thickBot="1" x14ac:dyDescent="0.3">
      <c r="A4" s="419"/>
      <c r="B4" s="838"/>
      <c r="C4" s="839"/>
      <c r="D4" s="840"/>
      <c r="E4" s="437" t="s">
        <v>387</v>
      </c>
      <c r="F4" s="300"/>
      <c r="G4" s="300"/>
      <c r="H4" s="829"/>
    </row>
    <row r="5" spans="1:111" ht="15" thickBot="1" x14ac:dyDescent="0.25">
      <c r="A5" s="55"/>
      <c r="C5" s="32"/>
      <c r="D5" s="32"/>
      <c r="E5" s="32"/>
      <c r="F5" s="32"/>
      <c r="G5" s="32"/>
      <c r="H5" s="73"/>
    </row>
    <row r="6" spans="1:111" customFormat="1" ht="33.75" customHeight="1" x14ac:dyDescent="0.25">
      <c r="A6" s="819" t="str">
        <f>+CONTEXTO!A8</f>
        <v xml:space="preserve">PROCESO: GESTION JURIDICA Y MEJORA NORMATIVA </v>
      </c>
      <c r="B6" s="820"/>
      <c r="C6" s="820"/>
      <c r="D6" s="820"/>
      <c r="E6" s="820"/>
      <c r="F6" s="820"/>
      <c r="G6" s="820"/>
      <c r="H6" s="821"/>
    </row>
    <row r="7" spans="1:111" customFormat="1" ht="93" customHeight="1" thickBot="1" x14ac:dyDescent="0.3">
      <c r="A7" s="822" t="str">
        <f>+CONTEXTO!A9</f>
        <v xml:space="preserve">OBJETIVO: ASUMIR Y EJERCER CON EFICIENCIA LA DEFENSA JURÍDICA DEL MUNICIPIO DE IBAGUÉ, LA ASESORÍA PERMANENTE DE LAS
ACTUACIONES DE LA ADMINISTRACIÓN CENTRAL Y PROMOVER EL USO DE HERRAMIENTAS Y BUENAS PRÁCTICAS
REGULATORIAS Y REGLAMENTARIAS, EN ARAS DE LOGRAR LA PROTECCIÓN DE SUS INTERESES Y GARANTIZAR LA CORRECTA
APLICACIÓN DEL ORDENAMIENTO JURÍDICO VIGENTE. 
</v>
      </c>
      <c r="B7" s="823"/>
      <c r="C7" s="823"/>
      <c r="D7" s="823"/>
      <c r="E7" s="823"/>
      <c r="F7" s="823"/>
      <c r="G7" s="823"/>
      <c r="H7" s="824"/>
    </row>
    <row r="8" spans="1:111" ht="15" thickBot="1" x14ac:dyDescent="0.25">
      <c r="A8" s="55"/>
      <c r="C8" s="32"/>
      <c r="D8" s="32"/>
      <c r="E8" s="32"/>
      <c r="F8" s="32"/>
      <c r="G8" s="32"/>
      <c r="H8" s="73"/>
    </row>
    <row r="9" spans="1:111" s="53" customFormat="1" ht="30" customHeight="1" x14ac:dyDescent="0.25">
      <c r="A9" s="841" t="s">
        <v>82</v>
      </c>
      <c r="B9" s="830" t="s">
        <v>223</v>
      </c>
      <c r="C9" s="831" t="s">
        <v>196</v>
      </c>
      <c r="D9" s="831" t="s">
        <v>205</v>
      </c>
      <c r="E9" s="831" t="s">
        <v>224</v>
      </c>
      <c r="F9" s="842" t="s">
        <v>225</v>
      </c>
      <c r="G9" s="842"/>
      <c r="H9" s="843" t="s">
        <v>226</v>
      </c>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row>
    <row r="10" spans="1:111" s="54" customFormat="1" ht="48.75" customHeight="1" x14ac:dyDescent="0.25">
      <c r="A10" s="841"/>
      <c r="B10" s="830"/>
      <c r="C10" s="831"/>
      <c r="D10" s="831"/>
      <c r="E10" s="831"/>
      <c r="F10" s="842"/>
      <c r="G10" s="842"/>
      <c r="H10" s="843"/>
    </row>
    <row r="11" spans="1:111" s="54" customFormat="1" ht="151.5" customHeight="1" x14ac:dyDescent="0.25">
      <c r="A11" s="825" t="str">
        <f>DESCRIPCION!A10</f>
        <v>Posibilidad de omitir, retardar, negar o rehusarse a realizar actos propios que le corresponden de las funciones de servidor público y/o de apoderado para beneficio propio o de un tercero en las acciones legales</v>
      </c>
      <c r="B11" s="103" t="str">
        <f>DESCRIPCION!D10</f>
        <v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v>
      </c>
      <c r="C11" s="139" t="str">
        <f>'CONTROLES Y EVALUACIÓN'!C11:C17</f>
        <v xml:space="preserve">1. El Jefe de Oficina Juridica  2. periodicamente 3. Requerir  a los  secretarios de despacho para realizar una gestion oportuna y dar  cumplimiento a las ordenes judiciales 4.  memeorandos  y/o circulares 5. conforme a los terminos judiciales y dependiendo la necesida se reitera a las secretarias y/o dependencias  ejecutoras  mediante memorando  el cumplimiento de las ordenes judiciales y se envia via Pisami   6.Dejando como evidencia la correspondencia  enla plataforma </v>
      </c>
      <c r="D11" s="265" t="str">
        <f>'CONTROLES Y EVALUACIÓN'!H11:H17</f>
        <v>Fuerte</v>
      </c>
      <c r="E11" s="265" t="str">
        <f>'CONTROLES Y EVALUACIÓN'!I11:I17</f>
        <v>Moderado (Algunas veces se ejecuta)</v>
      </c>
      <c r="F11" s="138" t="str">
        <f>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Moderado</v>
      </c>
      <c r="G11" s="66">
        <f>IF(F11="Fuerte",100,IF(F11="Moderado",50,IF(F11="Débil",0," ")))</f>
        <v>50</v>
      </c>
      <c r="H11" s="620" t="str">
        <f>IF(G14=100,"Fuerte",IF(AND(G14&gt;=50,G14&lt;=99),"Moderado",IF(AND(G14&gt;0,G14&lt;=49),"Débil"," ")))</f>
        <v>Moderado</v>
      </c>
    </row>
    <row r="12" spans="1:111" s="54" customFormat="1" ht="182.25" customHeight="1" x14ac:dyDescent="0.25">
      <c r="A12" s="740"/>
      <c r="B12" s="103" t="str">
        <f>DESCRIPCION!D11</f>
        <v>No proyectar la adopción de las providencias por parte de los apoderados que ejercen la representación judicial y legal del municipio</v>
      </c>
      <c r="C12" s="139" t="str">
        <f>'CONTROLES Y EVALUACIÓN'!C22</f>
        <v xml:space="preserve"> 1. El Jefe de Oficina Juridica  2. Periodicamente  3. en caso de ser necesario requerir  a los  secretarios de despacho para que presenten informe de las actividades de las gestiones realizadas para dar  cumplimiento a las ordenes judiciales 4. memeorandos  y/o circulares 5. se envia Memorando reiterativo solicitando  la entrega del informe, recordando  los terminos judiciales.  6. Memorandos, Dejando como evidencia las correspondencia que reposa en PISAMI        </v>
      </c>
      <c r="D12" s="104" t="str">
        <f>'CONTROLES Y EVALUACIÓN'!H22</f>
        <v>Fuerte</v>
      </c>
      <c r="E12" s="104" t="str">
        <f>'CONTROLES Y EVALUACIÓN'!I22</f>
        <v>Moderado (Algunas veces se ejecuta)</v>
      </c>
      <c r="F12" s="138" t="str">
        <f t="shared" ref="F12:F13" si="0">IF(AND(D12="Fuerte",E12="Fuerte (Siempre se Ejecuta)"),"Fuerte",IF(AND(D12="Fuerte",E12="Moderado (Algunas veces se ejecuta)"),"Moderado",IF(AND(D12="Fuerte",E12="Débil (No se ejecuta)"),"Débil",IF(AND(D12="Moderado",E12="Fuerte (Siempre se Ejecuta)"),"Moderado",IF(AND(D12="Moderado",E12="Moderado (Algunas veces se ejecuta)"),"Moderado",IF(AND(D12="Moderado",E12="Débil (No se ejecuta)"),"Débil",IF(AND(D12="Débil",E12="Fuerte (Siempre se Ejecuta)"),"Débil",IF(AND(D12="Débil",E12="Moderado (Algunas veces se ejecuta)"),"Débil",IF(AND(D12="Débil",E12="Débil (No se ejecuta)"),"Débil"," ")))))))))</f>
        <v>Moderado</v>
      </c>
      <c r="G12" s="66">
        <f t="shared" ref="G12" si="1">IF(F12="Fuerte",100,IF(F12="Moderado",50,IF(F12="Débil",0," ")))</f>
        <v>50</v>
      </c>
      <c r="H12" s="621"/>
    </row>
    <row r="13" spans="1:111" s="54" customFormat="1" ht="126" customHeight="1" x14ac:dyDescent="0.25">
      <c r="A13" s="741"/>
      <c r="B13" s="103">
        <f>DESCRIPCION!D12</f>
        <v>0</v>
      </c>
      <c r="C13" s="139">
        <f>'CONTROLES Y EVALUACIÓN'!C33</f>
        <v>0</v>
      </c>
      <c r="D13" s="104">
        <f>'CONTROLES Y EVALUACIÓN'!H33</f>
        <v>0</v>
      </c>
      <c r="E13" s="104" t="str">
        <f>'CONTROLES Y EVALUACIÓN'!I33</f>
        <v>Seleccionar</v>
      </c>
      <c r="F13" s="138" t="str">
        <f t="shared" si="0"/>
        <v xml:space="preserve"> </v>
      </c>
      <c r="G13" s="66" t="str">
        <f>IF(F13="Fuerte",100,IF(F13="Moderado",50,IF(F13="Débil",0," ")))</f>
        <v xml:space="preserve"> </v>
      </c>
      <c r="H13" s="621"/>
    </row>
    <row r="14" spans="1:111" s="54" customFormat="1" ht="30.75" customHeight="1" x14ac:dyDescent="0.25">
      <c r="A14" s="845"/>
      <c r="B14" s="846"/>
      <c r="C14" s="846"/>
      <c r="D14" s="846"/>
      <c r="E14" s="846"/>
      <c r="F14" s="847"/>
      <c r="G14" s="267">
        <f>AVERAGE(G11:G13)</f>
        <v>50</v>
      </c>
      <c r="H14" s="844"/>
    </row>
    <row r="15" spans="1:111" s="54" customFormat="1" ht="153.75" customHeight="1" x14ac:dyDescent="0.25">
      <c r="A15" s="764" t="str">
        <f>DESCRIPCION!A13</f>
        <v>b</v>
      </c>
      <c r="B15" s="103">
        <f>DESCRIPCION!D13</f>
        <v>0</v>
      </c>
      <c r="C15" s="139">
        <f>'CONTROLES Y EVALUACIÓN'!C44</f>
        <v>0</v>
      </c>
      <c r="D15" s="104" t="str">
        <f>'CONTROLES Y EVALUACIÓN'!H44</f>
        <v xml:space="preserve"> </v>
      </c>
      <c r="E15" s="104" t="str">
        <f>'CONTROLES Y EVALUACIÓN'!I44</f>
        <v>Seleccionar</v>
      </c>
      <c r="F15" s="138" t="str">
        <f>'CONTROLES Y EVALUACIÓN'!J44</f>
        <v xml:space="preserve"> </v>
      </c>
      <c r="G15" s="66" t="str">
        <f>IF(F15="Fuerte",100,IF(F15="Moderado",50,IF(F15="Débil",0," ")))</f>
        <v xml:space="preserve"> </v>
      </c>
      <c r="H15" s="620" t="str">
        <f>IF(G18=100,"Fuerte",IF(AND(G18&gt;=50,G18&lt;=99),"Moderado",IF(AND(G18&gt;0,G18&lt;=49),"Débil"," ")))</f>
        <v>Fuerte</v>
      </c>
    </row>
    <row r="16" spans="1:111" s="54" customFormat="1" ht="153.75" customHeight="1" x14ac:dyDescent="0.25">
      <c r="A16" s="764"/>
      <c r="B16" s="103">
        <f>DESCRIPCION!D14</f>
        <v>0</v>
      </c>
      <c r="C16" s="139">
        <f>'CONTROLES Y EVALUACIÓN'!C55</f>
        <v>0</v>
      </c>
      <c r="D16" s="104" t="str">
        <f>'CONTROLES Y EVALUACIÓN'!H55</f>
        <v xml:space="preserve"> </v>
      </c>
      <c r="E16" s="104" t="str">
        <f>'CONTROLES Y EVALUACIÓN'!I55</f>
        <v>Seleccionar</v>
      </c>
      <c r="F16" s="138" t="str">
        <f>'CONTROLES Y EVALUACIÓN'!J55</f>
        <v xml:space="preserve"> </v>
      </c>
      <c r="G16" s="66" t="str">
        <f t="shared" ref="G16:G17" si="2">IF(F16="Fuerte",100,IF(F16="Moderado",50,IF(F16="Débil",0," ")))</f>
        <v xml:space="preserve"> </v>
      </c>
      <c r="H16" s="621"/>
    </row>
    <row r="17" spans="1:8" s="54" customFormat="1" ht="162" customHeight="1" x14ac:dyDescent="0.25">
      <c r="A17" s="764"/>
      <c r="B17" s="103">
        <f>DESCRIPCION!D15</f>
        <v>0</v>
      </c>
      <c r="C17" s="139">
        <f>+('CONTROLES Y EVALUACIÓN'!C66)</f>
        <v>0</v>
      </c>
      <c r="D17" s="104" t="str">
        <f>'CONTROLES Y EVALUACIÓN'!H66</f>
        <v>Fuerte</v>
      </c>
      <c r="E17" s="104" t="str">
        <f>'CONTROLES Y EVALUACIÓN'!I66</f>
        <v>Fuerte (Siempre se Ejecuta)</v>
      </c>
      <c r="F17" s="138" t="str">
        <f>'CONTROLES Y EVALUACIÓN'!J66</f>
        <v>Fuerte</v>
      </c>
      <c r="G17" s="66">
        <f t="shared" si="2"/>
        <v>100</v>
      </c>
      <c r="H17" s="621"/>
    </row>
    <row r="18" spans="1:8" s="54" customFormat="1" ht="36" customHeight="1" x14ac:dyDescent="0.25">
      <c r="A18" s="848"/>
      <c r="B18" s="849"/>
      <c r="C18" s="849"/>
      <c r="D18" s="849"/>
      <c r="E18" s="849"/>
      <c r="F18" s="850"/>
      <c r="G18" s="140">
        <f>AVERAGE(G15:G17)</f>
        <v>100</v>
      </c>
      <c r="H18" s="844"/>
    </row>
    <row r="19" spans="1:8" s="54" customFormat="1" ht="135" customHeight="1" x14ac:dyDescent="0.25">
      <c r="A19" s="825" t="str">
        <f>DESCRIPCION!A16</f>
        <v>c</v>
      </c>
      <c r="B19" s="103">
        <f>DESCRIPCION!D16</f>
        <v>0</v>
      </c>
      <c r="C19" s="139">
        <f>'CONTROLES Y EVALUACIÓN'!C77</f>
        <v>0</v>
      </c>
      <c r="D19" s="104" t="str">
        <f>'CONTROLES Y EVALUACIÓN'!H77</f>
        <v>Fuerte</v>
      </c>
      <c r="E19" s="104" t="str">
        <f>'CONTROLES Y EVALUACIÓN'!I77</f>
        <v>Fuerte (Siempre se Ejecuta)</v>
      </c>
      <c r="F19" s="138" t="str">
        <f>'CONTROLES Y EVALUACIÓN'!J77</f>
        <v>Fuerte</v>
      </c>
      <c r="G19" s="66">
        <f>IF(F19="Fuerte",100,IF(F19="Moderado",50,IF(F19="Débil",0," ")))</f>
        <v>100</v>
      </c>
      <c r="H19" s="620" t="str">
        <f>IF(G22=100,"Fuerte",IF(AND(G22&gt;=50,G22&lt;=99),"Moderado",IF(AND(G22&gt;0,G22&lt;=49),"Débil"," ")))</f>
        <v>Fuerte</v>
      </c>
    </row>
    <row r="20" spans="1:8" s="54" customFormat="1" ht="114" customHeight="1" x14ac:dyDescent="0.25">
      <c r="A20" s="740"/>
      <c r="B20" s="103">
        <f>DESCRIPCION!D17</f>
        <v>0</v>
      </c>
      <c r="C20" s="139" t="str">
        <f>'CONTROLES Y EVALUACIÓN'!C88</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0" s="104" t="str">
        <f>'CONTROLES Y EVALUACIÓN'!H88</f>
        <v xml:space="preserve"> </v>
      </c>
      <c r="E20" s="104" t="str">
        <f>'CONTROLES Y EVALUACIÓN'!I88</f>
        <v>Seleccionar</v>
      </c>
      <c r="F20" s="138" t="str">
        <f>'CONTROLES Y EVALUACIÓN'!J88</f>
        <v xml:space="preserve"> </v>
      </c>
      <c r="G20" s="66" t="str">
        <f t="shared" ref="G20:G21" si="3">IF(F20="Fuerte",100,IF(F20="Moderado",50,IF(F20="Débil",0," ")))</f>
        <v xml:space="preserve"> </v>
      </c>
      <c r="H20" s="621"/>
    </row>
    <row r="21" spans="1:8" s="54" customFormat="1" ht="145.5" customHeight="1" x14ac:dyDescent="0.25">
      <c r="A21" s="741"/>
      <c r="B21" s="103">
        <f>DESCRIPCION!D18</f>
        <v>0</v>
      </c>
      <c r="C21" s="139" t="str">
        <f>'CONTROLES Y EVALUACIÓN'!C99</f>
        <v>1) El Jefe de la Oficina de Control Interno, 2) semestralmente 3) con el propósito de verificar el cumplimiento del Código de Ética del Auditor Interno 4) consultará el informe emitido por Control Interno Disciplinario en relación a las investigaciones en curso del personal adscrito a la Oficina de Control Interno 5) en caso de detectarse investigaciones al personal adscrito a la Oficina, indagará si las causales están asociadas al incumplimiento de los principios establecidos en el Código de Ética del Auditor Interno y esperará el fallo para modificar los controles asociados al riesgo si a ello hubiere lugar. 6) Evidencia Informe de Control Interno Disciplinario y el fallo en caso de desviación.</v>
      </c>
      <c r="D21" s="104" t="str">
        <f>'CONTROLES Y EVALUACIÓN'!H99</f>
        <v xml:space="preserve"> </v>
      </c>
      <c r="E21" s="104" t="str">
        <f>'CONTROLES Y EVALUACIÓN'!I99</f>
        <v>Seleccionar</v>
      </c>
      <c r="F21" s="138" t="str">
        <f>'CONTROLES Y EVALUACIÓN'!J99</f>
        <v xml:space="preserve"> </v>
      </c>
      <c r="G21" s="66" t="str">
        <f t="shared" si="3"/>
        <v xml:space="preserve"> </v>
      </c>
      <c r="H21" s="621"/>
    </row>
    <row r="22" spans="1:8" s="54" customFormat="1" ht="33.75" customHeight="1" x14ac:dyDescent="0.25">
      <c r="A22" s="826"/>
      <c r="B22" s="827"/>
      <c r="C22" s="827"/>
      <c r="D22" s="827"/>
      <c r="E22" s="827"/>
      <c r="F22" s="828"/>
      <c r="G22" s="141">
        <f>AVERAGE(G19:G21)</f>
        <v>100</v>
      </c>
      <c r="H22" s="621"/>
    </row>
    <row r="23" spans="1:8" s="54" customFormat="1" ht="113.25" customHeight="1" x14ac:dyDescent="0.25">
      <c r="A23" s="825" t="str">
        <f>DESCRIPCION!A19</f>
        <v>d</v>
      </c>
      <c r="B23" s="103">
        <f>DESCRIPCION!D19</f>
        <v>0</v>
      </c>
      <c r="C23" s="139">
        <f>'CONTROLES Y EVALUACIÓN'!C110</f>
        <v>0</v>
      </c>
      <c r="D23" s="104" t="str">
        <f>'CONTROLES Y EVALUACIÓN'!H110</f>
        <v xml:space="preserve"> </v>
      </c>
      <c r="E23" s="104" t="str">
        <f>'CONTROLES Y EVALUACIÓN'!I110</f>
        <v>Seleccionar</v>
      </c>
      <c r="F23" s="138" t="str">
        <f>'CONTROLES Y EVALUACIÓN'!J110</f>
        <v xml:space="preserve"> </v>
      </c>
      <c r="G23" s="66" t="str">
        <f>IF(F23="Fuerte",100,IF(F23="Moderado",50,IF(F23="Débil",0," ")))</f>
        <v xml:space="preserve"> </v>
      </c>
      <c r="H23" s="620" t="e">
        <f>IF(G26=100,"Fuerte",IF(AND(G26&gt;=50,G26&lt;=99),"Moderado",IF(AND(G26&gt;0,G26&lt;=49),"Débil"," ")))</f>
        <v>#DIV/0!</v>
      </c>
    </row>
    <row r="24" spans="1:8" ht="113.25" customHeight="1" x14ac:dyDescent="0.2">
      <c r="A24" s="740"/>
      <c r="B24" s="103">
        <f>DESCRIPCION!D20</f>
        <v>0</v>
      </c>
      <c r="C24" s="139">
        <f>'CONTROLES Y EVALUACIÓN'!C121</f>
        <v>0</v>
      </c>
      <c r="D24" s="104" t="str">
        <f>'CONTROLES Y EVALUACIÓN'!H121</f>
        <v xml:space="preserve"> </v>
      </c>
      <c r="E24" s="104" t="str">
        <f>'CONTROLES Y EVALUACIÓN'!I121</f>
        <v>Seleccionar</v>
      </c>
      <c r="F24" s="138" t="str">
        <f>'CONTROLES Y EVALUACIÓN'!J121</f>
        <v xml:space="preserve"> </v>
      </c>
      <c r="G24" s="66" t="str">
        <f t="shared" ref="G24:G25" si="4">IF(F24="Fuerte",100,IF(F24="Moderado",50,IF(F24="Débil",0," ")))</f>
        <v xml:space="preserve"> </v>
      </c>
      <c r="H24" s="621"/>
    </row>
    <row r="25" spans="1:8" ht="123.75" customHeight="1" x14ac:dyDescent="0.2">
      <c r="A25" s="741"/>
      <c r="B25" s="103">
        <f>DESCRIPCION!D21</f>
        <v>0</v>
      </c>
      <c r="C25" s="139">
        <f>'CONTROLES Y EVALUACIÓN'!C132</f>
        <v>0</v>
      </c>
      <c r="D25" s="104" t="str">
        <f>'CONTROLES Y EVALUACIÓN'!H132</f>
        <v xml:space="preserve"> </v>
      </c>
      <c r="E25" s="104" t="str">
        <f>'CONTROLES Y EVALUACIÓN'!I132</f>
        <v>Seleccionar</v>
      </c>
      <c r="F25" s="138" t="str">
        <f>'CONTROLES Y EVALUACIÓN'!J132</f>
        <v xml:space="preserve"> </v>
      </c>
      <c r="G25" s="66" t="str">
        <f t="shared" si="4"/>
        <v xml:space="preserve"> </v>
      </c>
      <c r="H25" s="621"/>
    </row>
    <row r="26" spans="1:8" ht="31.5" customHeight="1" x14ac:dyDescent="0.2">
      <c r="A26" s="826"/>
      <c r="B26" s="827"/>
      <c r="C26" s="827"/>
      <c r="D26" s="827"/>
      <c r="E26" s="827"/>
      <c r="F26" s="828"/>
      <c r="G26" s="141" t="e">
        <f>AVERAGE(G23:G25)</f>
        <v>#DIV/0!</v>
      </c>
      <c r="H26" s="621"/>
    </row>
    <row r="27" spans="1:8" ht="112.5" customHeight="1" x14ac:dyDescent="0.2">
      <c r="A27" s="825" t="str">
        <f>DESCRIPCION!A22</f>
        <v>e</v>
      </c>
      <c r="B27" s="103">
        <f>DESCRIPCION!D22</f>
        <v>0</v>
      </c>
      <c r="C27" s="139">
        <f>'CONTROLES Y EVALUACIÓN'!C143</f>
        <v>0</v>
      </c>
      <c r="D27" s="104" t="str">
        <f>'CONTROLES Y EVALUACIÓN'!H143</f>
        <v xml:space="preserve"> </v>
      </c>
      <c r="E27" s="104" t="str">
        <f>'CONTROLES Y EVALUACIÓN'!I143</f>
        <v>Seleccionar</v>
      </c>
      <c r="F27" s="138" t="str">
        <f>'CONTROLES Y EVALUACIÓN'!J143</f>
        <v xml:space="preserve"> </v>
      </c>
      <c r="G27" s="66" t="str">
        <f>IF(F27="Fuerte",100,IF(F27="Moderado",50,IF(F27="Débil",0," ")))</f>
        <v xml:space="preserve"> </v>
      </c>
      <c r="H27" s="620" t="e">
        <f>IF(G30=100,"Fuerte",IF(AND(G30&gt;=50,G30&lt;=99),"Moderado",IF(AND(G30&gt;0,G30&lt;=49),"Débil"," ")))</f>
        <v>#DIV/0!</v>
      </c>
    </row>
    <row r="28" spans="1:8" ht="99.75" customHeight="1" x14ac:dyDescent="0.2">
      <c r="A28" s="740"/>
      <c r="B28" s="103">
        <f>DESCRIPCION!D23</f>
        <v>0</v>
      </c>
      <c r="C28" s="139">
        <f>'CONTROLES Y EVALUACIÓN'!C154</f>
        <v>0</v>
      </c>
      <c r="D28" s="104" t="str">
        <f>'CONTROLES Y EVALUACIÓN'!H154</f>
        <v xml:space="preserve"> </v>
      </c>
      <c r="E28" s="104" t="str">
        <f>'CONTROLES Y EVALUACIÓN'!I154</f>
        <v>Seleccionar</v>
      </c>
      <c r="F28" s="138" t="str">
        <f>'CONTROLES Y EVALUACIÓN'!J154</f>
        <v xml:space="preserve"> </v>
      </c>
      <c r="G28" s="66" t="str">
        <f t="shared" ref="G28:G29" si="5">IF(F28="Fuerte",100,IF(F28="Moderado",50,IF(F28="Débil",0," ")))</f>
        <v xml:space="preserve"> </v>
      </c>
      <c r="H28" s="621"/>
    </row>
    <row r="29" spans="1:8" ht="96.75" customHeight="1" x14ac:dyDescent="0.2">
      <c r="A29" s="741"/>
      <c r="B29" s="103">
        <f>DESCRIPCION!D24</f>
        <v>0</v>
      </c>
      <c r="C29" s="139">
        <f>'CONTROLES Y EVALUACIÓN'!C165</f>
        <v>0</v>
      </c>
      <c r="D29" s="104" t="str">
        <f>'CONTROLES Y EVALUACIÓN'!H165</f>
        <v xml:space="preserve"> </v>
      </c>
      <c r="E29" s="104" t="str">
        <f>'CONTROLES Y EVALUACIÓN'!I165</f>
        <v>Seleccionar</v>
      </c>
      <c r="F29" s="138" t="str">
        <f>'CONTROLES Y EVALUACIÓN'!J165</f>
        <v xml:space="preserve"> </v>
      </c>
      <c r="G29" s="66" t="str">
        <f t="shared" si="5"/>
        <v xml:space="preserve"> </v>
      </c>
      <c r="H29" s="621"/>
    </row>
    <row r="30" spans="1:8" ht="24" customHeight="1" x14ac:dyDescent="0.2">
      <c r="A30" s="826"/>
      <c r="B30" s="827"/>
      <c r="C30" s="827"/>
      <c r="D30" s="827"/>
      <c r="E30" s="827"/>
      <c r="F30" s="828"/>
      <c r="G30" s="141" t="e">
        <f>AVERAGE(G27:G29)</f>
        <v>#DIV/0!</v>
      </c>
      <c r="H30" s="621"/>
    </row>
    <row r="31" spans="1:8" ht="120" customHeight="1" x14ac:dyDescent="0.2">
      <c r="A31" s="825" t="str">
        <f>DESCRIPCION!A25</f>
        <v>f</v>
      </c>
      <c r="B31" s="103">
        <f>DESCRIPCION!D25</f>
        <v>0</v>
      </c>
      <c r="C31" s="139">
        <f>'CONTROLES Y EVALUACIÓN'!C176</f>
        <v>0</v>
      </c>
      <c r="D31" s="104" t="str">
        <f>'CONTROLES Y EVALUACIÓN'!H176</f>
        <v>Débil</v>
      </c>
      <c r="E31" s="104" t="str">
        <f>'CONTROLES Y EVALUACIÓN'!I176</f>
        <v>Fuerte (Siempre se Ejecuta)</v>
      </c>
      <c r="F31" s="138" t="str">
        <f>'CONTROLES Y EVALUACIÓN'!J176</f>
        <v>Débil</v>
      </c>
      <c r="G31" s="66">
        <f>IF(F31="Fuerte",100,IF(F31="Moderado",50,IF(F31="Débil",0," ")))</f>
        <v>0</v>
      </c>
      <c r="H31" s="620" t="str">
        <f>IF(G34=100,"Fuerte",IF(AND(G34&gt;=50,G34&lt;=99),"Moderado",IF(AND(G34&gt;0,G34&lt;=49),"Débil"," ")))</f>
        <v xml:space="preserve"> </v>
      </c>
    </row>
    <row r="32" spans="1:8" ht="114" customHeight="1" x14ac:dyDescent="0.2">
      <c r="A32" s="740"/>
      <c r="B32" s="103">
        <f>DESCRIPCION!B26</f>
        <v>0</v>
      </c>
      <c r="C32" s="139">
        <f>'CONTROLES Y EVALUACIÓN'!C187</f>
        <v>0</v>
      </c>
      <c r="D32" s="104" t="str">
        <f>'CONTROLES Y EVALUACIÓN'!H187</f>
        <v xml:space="preserve"> </v>
      </c>
      <c r="E32" s="104" t="str">
        <f>'CONTROLES Y EVALUACIÓN'!I187</f>
        <v>Seleccionar</v>
      </c>
      <c r="F32" s="138" t="str">
        <f>'CONTROLES Y EVALUACIÓN'!J187</f>
        <v xml:space="preserve"> </v>
      </c>
      <c r="G32" s="66" t="str">
        <f t="shared" ref="G32:G33" si="6">IF(F32="Fuerte",100,IF(F32="Moderado",50,IF(F32="Débil",0," ")))</f>
        <v xml:space="preserve"> </v>
      </c>
      <c r="H32" s="621"/>
    </row>
    <row r="33" spans="1:8" ht="100.5" customHeight="1" x14ac:dyDescent="0.2">
      <c r="A33" s="741"/>
      <c r="B33" s="103">
        <f>DESCRIPCION!B27</f>
        <v>0</v>
      </c>
      <c r="C33" s="139">
        <f>'CONTROLES Y EVALUACIÓN'!C198</f>
        <v>0</v>
      </c>
      <c r="D33" s="104" t="str">
        <f>'CONTROLES Y EVALUACIÓN'!H198</f>
        <v xml:space="preserve"> </v>
      </c>
      <c r="E33" s="104" t="str">
        <f>'CONTROLES Y EVALUACIÓN'!I198</f>
        <v>Seleccionar</v>
      </c>
      <c r="F33" s="138" t="str">
        <f>'CONTROLES Y EVALUACIÓN'!J198</f>
        <v xml:space="preserve"> </v>
      </c>
      <c r="G33" s="66" t="str">
        <f t="shared" si="6"/>
        <v xml:space="preserve"> </v>
      </c>
      <c r="H33" s="621"/>
    </row>
    <row r="34" spans="1:8" ht="30" customHeight="1" x14ac:dyDescent="0.2">
      <c r="A34" s="826"/>
      <c r="B34" s="827"/>
      <c r="C34" s="827"/>
      <c r="D34" s="827"/>
      <c r="E34" s="827"/>
      <c r="F34" s="828"/>
      <c r="G34" s="141">
        <f>AVERAGE(G31:G33)</f>
        <v>0</v>
      </c>
      <c r="H34" s="621"/>
    </row>
    <row r="35" spans="1:8" ht="107.25" customHeight="1" x14ac:dyDescent="0.2">
      <c r="A35" s="825" t="str">
        <f>DESCRIPCION!A28</f>
        <v>g</v>
      </c>
      <c r="B35" s="103">
        <f>DESCRIPCION!D28</f>
        <v>0</v>
      </c>
      <c r="C35" s="139">
        <f>'CONTROLES Y EVALUACIÓN'!C209</f>
        <v>0</v>
      </c>
      <c r="D35" s="104" t="str">
        <f>'CONTROLES Y EVALUACIÓN'!H209</f>
        <v xml:space="preserve"> </v>
      </c>
      <c r="E35" s="104" t="str">
        <f>'CONTROLES Y EVALUACIÓN'!I209</f>
        <v>Seleccionar</v>
      </c>
      <c r="F35" s="138" t="str">
        <f>'CONTROLES Y EVALUACIÓN'!J209</f>
        <v xml:space="preserve"> </v>
      </c>
      <c r="G35" s="66" t="str">
        <f>IF(F35="Fuerte",100,IF(F35="Moderado",50,IF(F35="Débil",0," ")))</f>
        <v xml:space="preserve"> </v>
      </c>
      <c r="H35" s="620" t="e">
        <f>IF(G38=100,"Fuerte",IF(AND(G38&gt;=50,G38&lt;=99),"Moderado",IF(AND(G38&gt;0,G38&lt;=49),"Débil"," ")))</f>
        <v>#DIV/0!</v>
      </c>
    </row>
    <row r="36" spans="1:8" ht="108.75" customHeight="1" x14ac:dyDescent="0.2">
      <c r="A36" s="740"/>
      <c r="B36" s="103">
        <f>DESCRIPCION!D29</f>
        <v>0</v>
      </c>
      <c r="C36" s="139">
        <f>'CONTROLES Y EVALUACIÓN'!C220</f>
        <v>0</v>
      </c>
      <c r="D36" s="104" t="str">
        <f>'CONTROLES Y EVALUACIÓN'!H220</f>
        <v xml:space="preserve"> </v>
      </c>
      <c r="E36" s="104" t="str">
        <f>'CONTROLES Y EVALUACIÓN'!I220</f>
        <v>Moderado (Algunas veces se ejecuta)</v>
      </c>
      <c r="F36" s="138" t="str">
        <f>'CONTROLES Y EVALUACIÓN'!J220</f>
        <v xml:space="preserve"> </v>
      </c>
      <c r="G36" s="66" t="str">
        <f t="shared" ref="G36:G37" si="7">IF(F36="Fuerte",100,IF(F36="Moderado",50,IF(F36="Débil",0," ")))</f>
        <v xml:space="preserve"> </v>
      </c>
      <c r="H36" s="621"/>
    </row>
    <row r="37" spans="1:8" ht="111" customHeight="1" x14ac:dyDescent="0.2">
      <c r="A37" s="741"/>
      <c r="B37" s="103">
        <f>DESCRIPCION!D30</f>
        <v>0</v>
      </c>
      <c r="C37" s="139">
        <f>'CONTROLES Y EVALUACIÓN'!C231</f>
        <v>0</v>
      </c>
      <c r="D37" s="104" t="str">
        <f>'CONTROLES Y EVALUACIÓN'!H231</f>
        <v xml:space="preserve"> </v>
      </c>
      <c r="E37" s="104" t="str">
        <f>'CONTROLES Y EVALUACIÓN'!I231</f>
        <v>Seleccionar</v>
      </c>
      <c r="F37" s="138" t="str">
        <f>'CONTROLES Y EVALUACIÓN'!J231</f>
        <v xml:space="preserve"> </v>
      </c>
      <c r="G37" s="66" t="str">
        <f t="shared" si="7"/>
        <v xml:space="preserve"> </v>
      </c>
      <c r="H37" s="621"/>
    </row>
    <row r="38" spans="1:8" ht="31.5" customHeight="1" x14ac:dyDescent="0.2">
      <c r="A38" s="826"/>
      <c r="B38" s="827"/>
      <c r="C38" s="827"/>
      <c r="D38" s="827"/>
      <c r="E38" s="827"/>
      <c r="F38" s="828"/>
      <c r="G38" s="141" t="e">
        <f>AVERAGE(G35:G37)</f>
        <v>#DIV/0!</v>
      </c>
      <c r="H38" s="621"/>
    </row>
    <row r="39" spans="1:8" ht="85.5" customHeight="1" x14ac:dyDescent="0.2">
      <c r="A39" s="825" t="str">
        <f>DESCRIPCION!A31</f>
        <v>h</v>
      </c>
      <c r="B39" s="103">
        <f>DESCRIPCION!D31</f>
        <v>0</v>
      </c>
      <c r="C39" s="139">
        <f>'CONTROLES Y EVALUACIÓN'!C242</f>
        <v>0</v>
      </c>
      <c r="D39" s="104" t="str">
        <f>'CONTROLES Y EVALUACIÓN'!H242</f>
        <v xml:space="preserve"> </v>
      </c>
      <c r="E39" s="104" t="str">
        <f>'CONTROLES Y EVALUACIÓN'!I242</f>
        <v>Seleccionar</v>
      </c>
      <c r="F39" s="138" t="str">
        <f>'CONTROLES Y EVALUACIÓN'!J242</f>
        <v xml:space="preserve"> </v>
      </c>
      <c r="G39" s="66" t="str">
        <f>IF(F39="Fuerte",100,IF(F39="Moderado",50,IF(F39="Débil",0," ")))</f>
        <v xml:space="preserve"> </v>
      </c>
      <c r="H39" s="620" t="e">
        <f>IF(G42=100,"Fuerte",IF(AND(G42&gt;=50,G42&lt;=99),"Moderado",IF(AND(G42&gt;0,G42&lt;=49),"Débil"," ")))</f>
        <v>#DIV/0!</v>
      </c>
    </row>
    <row r="40" spans="1:8" ht="92.25" customHeight="1" x14ac:dyDescent="0.2">
      <c r="A40" s="740"/>
      <c r="B40" s="103">
        <f>DESCRIPCION!D32</f>
        <v>0</v>
      </c>
      <c r="C40" s="139">
        <f>'CONTROLES Y EVALUACIÓN'!C253</f>
        <v>0</v>
      </c>
      <c r="D40" s="104" t="str">
        <f>'CONTROLES Y EVALUACIÓN'!H253</f>
        <v xml:space="preserve"> </v>
      </c>
      <c r="E40" s="104" t="str">
        <f>'CONTROLES Y EVALUACIÓN'!I253</f>
        <v>Seleccionar</v>
      </c>
      <c r="F40" s="138" t="str">
        <f>'CONTROLES Y EVALUACIÓN'!J253</f>
        <v xml:space="preserve"> </v>
      </c>
      <c r="G40" s="66" t="str">
        <f t="shared" ref="G40" si="8">IF(F40="Fuerte",100,IF(F40="Moderado",50,IF(F40="Débil",0," ")))</f>
        <v xml:space="preserve"> </v>
      </c>
      <c r="H40" s="621"/>
    </row>
    <row r="41" spans="1:8" ht="86.25" customHeight="1" x14ac:dyDescent="0.2">
      <c r="A41" s="741"/>
      <c r="B41" s="103">
        <f>DESCRIPCION!D33</f>
        <v>0</v>
      </c>
      <c r="C41" s="139">
        <f>'CONTROLES Y EVALUACIÓN'!C264</f>
        <v>0</v>
      </c>
      <c r="D41" s="104" t="str">
        <f>'CONTROLES Y EVALUACIÓN'!H264</f>
        <v xml:space="preserve"> </v>
      </c>
      <c r="E41" s="104" t="str">
        <f>'CONTROLES Y EVALUACIÓN'!I264</f>
        <v>Seleccionar</v>
      </c>
      <c r="F41" s="138" t="str">
        <f>'CONTROLES Y EVALUACIÓN'!J264</f>
        <v xml:space="preserve"> </v>
      </c>
      <c r="G41" s="66" t="str">
        <f>IF(F41="Fuerte",100,IF(F41="Moderado",50,IF(F41="Débil",0," ")))</f>
        <v xml:space="preserve"> </v>
      </c>
      <c r="H41" s="621"/>
    </row>
    <row r="42" spans="1:8" ht="28.5" customHeight="1" x14ac:dyDescent="0.2">
      <c r="A42" s="826"/>
      <c r="B42" s="827"/>
      <c r="C42" s="827"/>
      <c r="D42" s="827"/>
      <c r="E42" s="827"/>
      <c r="F42" s="828"/>
      <c r="G42" s="141" t="e">
        <f>AVERAGE(G39:G41)</f>
        <v>#DIV/0!</v>
      </c>
      <c r="H42" s="621"/>
    </row>
    <row r="43" spans="1:8" ht="71.25" customHeight="1" x14ac:dyDescent="0.2">
      <c r="A43" s="825" t="str">
        <f>DESCRIPCION!A34</f>
        <v>i</v>
      </c>
      <c r="B43" s="103">
        <f>DESCRIPCION!D34</f>
        <v>0</v>
      </c>
      <c r="C43" s="139">
        <f>'CONTROLES Y EVALUACIÓN'!C275</f>
        <v>0</v>
      </c>
      <c r="D43" s="104" t="str">
        <f>'CONTROLES Y EVALUACIÓN'!H275</f>
        <v xml:space="preserve"> </v>
      </c>
      <c r="E43" s="104" t="str">
        <f>'CONTROLES Y EVALUACIÓN'!I275</f>
        <v>Seleccionar</v>
      </c>
      <c r="F43" s="138" t="str">
        <f>'CONTROLES Y EVALUACIÓN'!J275</f>
        <v xml:space="preserve"> </v>
      </c>
      <c r="G43" s="66" t="str">
        <f>IF(F43="Fuerte",100,IF(F43="Moderado",50,IF(F43="Débil",0," ")))</f>
        <v xml:space="preserve"> </v>
      </c>
      <c r="H43" s="620" t="e">
        <f>IF(G46=100,"Fuerte",IF(AND(G46&gt;=50,G46&lt;=99),"Moderado",IF(AND(G46&gt;0,G46&lt;=49),"Débil"," ")))</f>
        <v>#DIV/0!</v>
      </c>
    </row>
    <row r="44" spans="1:8" ht="91.5" customHeight="1" x14ac:dyDescent="0.2">
      <c r="A44" s="740"/>
      <c r="B44" s="103">
        <f>DESCRIPCION!D35</f>
        <v>0</v>
      </c>
      <c r="C44" s="139">
        <f>'CONTROLES Y EVALUACIÓN'!C286</f>
        <v>0</v>
      </c>
      <c r="D44" s="104" t="str">
        <f>'CONTROLES Y EVALUACIÓN'!H286</f>
        <v xml:space="preserve"> </v>
      </c>
      <c r="E44" s="104" t="str">
        <f>'CONTROLES Y EVALUACIÓN'!I286</f>
        <v>Seleccionar</v>
      </c>
      <c r="F44" s="138" t="str">
        <f>'CONTROLES Y EVALUACIÓN'!J286</f>
        <v xml:space="preserve"> </v>
      </c>
      <c r="G44" s="66" t="str">
        <f t="shared" ref="G44:G45" si="9">IF(F44="Fuerte",100,IF(F44="Moderado",50,IF(F44="Débil",0," ")))</f>
        <v xml:space="preserve"> </v>
      </c>
      <c r="H44" s="621"/>
    </row>
    <row r="45" spans="1:8" ht="85.5" customHeight="1" x14ac:dyDescent="0.2">
      <c r="A45" s="741"/>
      <c r="B45" s="103">
        <f>DESCRIPCION!D36</f>
        <v>0</v>
      </c>
      <c r="C45" s="139">
        <f>'CONTROLES Y EVALUACIÓN'!C297</f>
        <v>0</v>
      </c>
      <c r="D45" s="104" t="str">
        <f>'CONTROLES Y EVALUACIÓN'!H297</f>
        <v xml:space="preserve"> </v>
      </c>
      <c r="E45" s="104" t="str">
        <f>'CONTROLES Y EVALUACIÓN'!I297</f>
        <v>Seleccionar</v>
      </c>
      <c r="F45" s="138" t="str">
        <f>'CONTROLES Y EVALUACIÓN'!J297</f>
        <v xml:space="preserve"> </v>
      </c>
      <c r="G45" s="66" t="str">
        <f t="shared" si="9"/>
        <v xml:space="preserve"> </v>
      </c>
      <c r="H45" s="621"/>
    </row>
    <row r="46" spans="1:8" ht="33.75" customHeight="1" x14ac:dyDescent="0.2">
      <c r="A46" s="826"/>
      <c r="B46" s="827"/>
      <c r="C46" s="827"/>
      <c r="D46" s="827"/>
      <c r="E46" s="827"/>
      <c r="F46" s="828"/>
      <c r="G46" s="141" t="e">
        <f>AVERAGE(G43:G45)</f>
        <v>#DIV/0!</v>
      </c>
      <c r="H46" s="621"/>
    </row>
    <row r="47" spans="1:8" ht="107.25" customHeight="1" x14ac:dyDescent="0.2">
      <c r="A47" s="813" t="str">
        <f>DESCRIPCION!A37</f>
        <v>j</v>
      </c>
      <c r="B47" s="103">
        <f>DESCRIPCION!D37</f>
        <v>0</v>
      </c>
      <c r="C47" s="139">
        <f>'CONTROLES Y EVALUACIÓN'!C308</f>
        <v>0</v>
      </c>
      <c r="D47" s="104" t="str">
        <f>'CONTROLES Y EVALUACIÓN'!H308</f>
        <v xml:space="preserve"> </v>
      </c>
      <c r="E47" s="104" t="str">
        <f>'CONTROLES Y EVALUACIÓN'!I308</f>
        <v>Seleccionar</v>
      </c>
      <c r="F47" s="138" t="str">
        <f>'CONTROLES Y EVALUACIÓN'!J308</f>
        <v xml:space="preserve"> </v>
      </c>
      <c r="G47" s="66" t="str">
        <f>IF(F47="Fuerte",100,IF(F47="Moderado",50,IF(F47="Débil",0," ")))</f>
        <v xml:space="preserve"> </v>
      </c>
      <c r="H47" s="620" t="e">
        <f>IF(G50=100,"Fuerte",IF(AND(G50&gt;=50,G50&lt;=99),"Moderado",IF(AND(G50&gt;0,G50&lt;=49),"Débil"," ")))</f>
        <v>#DIV/0!</v>
      </c>
    </row>
    <row r="48" spans="1:8" ht="99.75" customHeight="1" x14ac:dyDescent="0.2">
      <c r="A48" s="814"/>
      <c r="B48" s="103">
        <f>DESCRIPCION!D38</f>
        <v>0</v>
      </c>
      <c r="C48" s="139">
        <f>'CONTROLES Y EVALUACIÓN'!C319</f>
        <v>0</v>
      </c>
      <c r="D48" s="104" t="str">
        <f>'CONTROLES Y EVALUACIÓN'!H319</f>
        <v xml:space="preserve"> </v>
      </c>
      <c r="E48" s="104" t="str">
        <f>'CONTROLES Y EVALUACIÓN'!I319</f>
        <v>Fuerte (Siempre se Ejecuta)</v>
      </c>
      <c r="F48" s="138" t="str">
        <f>'CONTROLES Y EVALUACIÓN'!J319</f>
        <v xml:space="preserve"> </v>
      </c>
      <c r="G48" s="66" t="str">
        <f t="shared" ref="G48:G49" si="10">IF(F48="Fuerte",100,IF(F48="Moderado",50,IF(F48="Débil",0," ")))</f>
        <v xml:space="preserve"> </v>
      </c>
      <c r="H48" s="621"/>
    </row>
    <row r="49" spans="1:8" ht="96" customHeight="1" x14ac:dyDescent="0.2">
      <c r="A49" s="815"/>
      <c r="B49" s="103">
        <f>DESCRIPCION!D39</f>
        <v>0</v>
      </c>
      <c r="C49" s="139">
        <f>'CONTROLES Y EVALUACIÓN'!C330</f>
        <v>0</v>
      </c>
      <c r="D49" s="104" t="str">
        <f>'CONTROLES Y EVALUACIÓN'!H330</f>
        <v xml:space="preserve"> </v>
      </c>
      <c r="E49" s="104" t="str">
        <f>'CONTROLES Y EVALUACIÓN'!I330</f>
        <v>Seleccionar</v>
      </c>
      <c r="F49" s="138" t="str">
        <f>'CONTROLES Y EVALUACIÓN'!J330</f>
        <v xml:space="preserve"> </v>
      </c>
      <c r="G49" s="66" t="str">
        <f t="shared" si="10"/>
        <v xml:space="preserve"> </v>
      </c>
      <c r="H49" s="621"/>
    </row>
    <row r="50" spans="1:8" ht="30.75" customHeight="1" thickBot="1" x14ac:dyDescent="0.25">
      <c r="A50" s="816"/>
      <c r="B50" s="817"/>
      <c r="C50" s="817"/>
      <c r="D50" s="817"/>
      <c r="E50" s="817"/>
      <c r="F50" s="818"/>
      <c r="G50" s="142" t="e">
        <f>AVERAGE(G47:G49)</f>
        <v>#DIV/0!</v>
      </c>
      <c r="H50" s="622"/>
    </row>
  </sheetData>
  <sheetProtection selectLockedCells="1"/>
  <mergeCells count="47">
    <mergeCell ref="A22:F22"/>
    <mergeCell ref="H19:H22"/>
    <mergeCell ref="H9:H10"/>
    <mergeCell ref="A11:A13"/>
    <mergeCell ref="A15:A17"/>
    <mergeCell ref="A19:A21"/>
    <mergeCell ref="H11:H14"/>
    <mergeCell ref="A14:F14"/>
    <mergeCell ref="A18:F18"/>
    <mergeCell ref="H15:H18"/>
    <mergeCell ref="E3:G3"/>
    <mergeCell ref="E4:G4"/>
    <mergeCell ref="H1:H4"/>
    <mergeCell ref="A1:A4"/>
    <mergeCell ref="B9:B10"/>
    <mergeCell ref="D9:D10"/>
    <mergeCell ref="B1:D2"/>
    <mergeCell ref="B3:D4"/>
    <mergeCell ref="A9:A10"/>
    <mergeCell ref="C9:C10"/>
    <mergeCell ref="E9:E10"/>
    <mergeCell ref="E1:G1"/>
    <mergeCell ref="E2:G2"/>
    <mergeCell ref="F9:G10"/>
    <mergeCell ref="A38:F38"/>
    <mergeCell ref="A23:A25"/>
    <mergeCell ref="H23:H26"/>
    <mergeCell ref="A26:F26"/>
    <mergeCell ref="A27:A29"/>
    <mergeCell ref="H27:H30"/>
    <mergeCell ref="A30:F30"/>
    <mergeCell ref="A47:A49"/>
    <mergeCell ref="H47:H50"/>
    <mergeCell ref="A50:F50"/>
    <mergeCell ref="A6:H6"/>
    <mergeCell ref="A7:H7"/>
    <mergeCell ref="A39:A41"/>
    <mergeCell ref="H39:H42"/>
    <mergeCell ref="A42:F42"/>
    <mergeCell ref="A43:A45"/>
    <mergeCell ref="H43:H46"/>
    <mergeCell ref="A46:F46"/>
    <mergeCell ref="A31:A33"/>
    <mergeCell ref="H31:H34"/>
    <mergeCell ref="A34:F34"/>
    <mergeCell ref="A35:A37"/>
    <mergeCell ref="H35:H38"/>
  </mergeCells>
  <pageMargins left="0.7" right="0.7" top="0.75" bottom="0.75" header="0.3" footer="0.3"/>
  <pageSetup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8">
    <tabColor theme="2" tint="-0.499984740745262"/>
  </sheetPr>
  <dimension ref="A1:X243"/>
  <sheetViews>
    <sheetView topLeftCell="B9" zoomScaleNormal="100" workbookViewId="0">
      <selection activeCell="J14" sqref="J14:K14"/>
    </sheetView>
  </sheetViews>
  <sheetFormatPr baseColWidth="10" defaultRowHeight="15" x14ac:dyDescent="0.25"/>
  <cols>
    <col min="8" max="8" width="10.5703125" customWidth="1"/>
    <col min="9" max="9" width="10.42578125" customWidth="1"/>
    <col min="11" max="11" width="16" customWidth="1"/>
  </cols>
  <sheetData>
    <row r="1" spans="1:12" x14ac:dyDescent="0.25">
      <c r="A1" s="420"/>
      <c r="B1" s="724"/>
      <c r="C1" s="390" t="str">
        <f>CONTEXTO!B1</f>
        <v xml:space="preserve">PROCESO:  SISTEMA INTEGRADO DE GESTIÓN </v>
      </c>
      <c r="D1" s="390"/>
      <c r="E1" s="390"/>
      <c r="F1" s="390"/>
      <c r="G1" s="396" t="s">
        <v>393</v>
      </c>
      <c r="H1" s="329"/>
      <c r="I1" s="329"/>
      <c r="J1" s="722"/>
      <c r="K1" s="314"/>
      <c r="L1" s="1"/>
    </row>
    <row r="2" spans="1:12" x14ac:dyDescent="0.25">
      <c r="A2" s="421"/>
      <c r="B2" s="415"/>
      <c r="C2" s="391"/>
      <c r="D2" s="391"/>
      <c r="E2" s="391"/>
      <c r="F2" s="391"/>
      <c r="G2" s="397" t="s">
        <v>398</v>
      </c>
      <c r="H2" s="398"/>
      <c r="I2" s="398"/>
      <c r="J2" s="723"/>
      <c r="K2" s="315"/>
      <c r="L2" s="1"/>
    </row>
    <row r="3" spans="1:12" x14ac:dyDescent="0.25">
      <c r="A3" s="421"/>
      <c r="B3" s="415"/>
      <c r="C3" s="391" t="s">
        <v>32</v>
      </c>
      <c r="D3" s="391"/>
      <c r="E3" s="391"/>
      <c r="F3" s="391"/>
      <c r="G3" s="397" t="s">
        <v>392</v>
      </c>
      <c r="H3" s="398"/>
      <c r="I3" s="398"/>
      <c r="J3" s="723"/>
      <c r="K3" s="315"/>
      <c r="L3" s="1"/>
    </row>
    <row r="4" spans="1:12" x14ac:dyDescent="0.25">
      <c r="A4" s="421"/>
      <c r="B4" s="415"/>
      <c r="C4" s="391"/>
      <c r="D4" s="391"/>
      <c r="E4" s="391"/>
      <c r="F4" s="391"/>
      <c r="G4" s="397" t="s">
        <v>388</v>
      </c>
      <c r="H4" s="398"/>
      <c r="I4" s="398"/>
      <c r="J4" s="723"/>
      <c r="K4" s="315"/>
      <c r="L4" s="1"/>
    </row>
    <row r="5" spans="1:12" ht="15.75" x14ac:dyDescent="0.25">
      <c r="A5" s="377"/>
      <c r="B5" s="378"/>
      <c r="C5" s="378"/>
      <c r="D5" s="378"/>
      <c r="E5" s="378"/>
      <c r="F5" s="378"/>
      <c r="G5" s="378"/>
      <c r="H5" s="378"/>
      <c r="I5" s="378"/>
      <c r="J5" s="378"/>
      <c r="K5" s="379"/>
      <c r="L5" s="1"/>
    </row>
    <row r="6" spans="1:12" x14ac:dyDescent="0.25">
      <c r="A6" s="731" t="s">
        <v>110</v>
      </c>
      <c r="B6" s="732"/>
      <c r="C6" s="732"/>
      <c r="D6" s="732"/>
      <c r="E6" s="732"/>
      <c r="F6" s="732"/>
      <c r="G6" s="732"/>
      <c r="H6" s="732"/>
      <c r="I6" s="732"/>
      <c r="J6" s="732"/>
      <c r="K6" s="733"/>
      <c r="L6" s="1"/>
    </row>
    <row r="7" spans="1:12" x14ac:dyDescent="0.25">
      <c r="A7" s="731"/>
      <c r="B7" s="732"/>
      <c r="C7" s="732"/>
      <c r="D7" s="732"/>
      <c r="E7" s="732"/>
      <c r="F7" s="732"/>
      <c r="G7" s="732"/>
      <c r="H7" s="732"/>
      <c r="I7" s="732"/>
      <c r="J7" s="732"/>
      <c r="K7" s="733"/>
      <c r="L7" s="1"/>
    </row>
    <row r="8" spans="1:12" x14ac:dyDescent="0.25">
      <c r="A8" s="727" t="str">
        <f>CONTEXTO!A8</f>
        <v xml:space="preserve">PROCESO: GESTION JURIDICA Y MEJORA NORMATIVA </v>
      </c>
      <c r="B8" s="381"/>
      <c r="C8" s="381"/>
      <c r="D8" s="381"/>
      <c r="E8" s="381"/>
      <c r="F8" s="381"/>
      <c r="G8" s="381"/>
      <c r="H8" s="381"/>
      <c r="I8" s="381"/>
      <c r="J8" s="381"/>
      <c r="K8" s="382"/>
      <c r="L8" s="1"/>
    </row>
    <row r="9" spans="1:12" ht="56.25" customHeight="1" thickBot="1" x14ac:dyDescent="0.3">
      <c r="A9" s="728" t="str">
        <f>CONTEXTO!A9</f>
        <v xml:space="preserve">OBJETIVO: ASUMIR Y EJERCER CON EFICIENCIA LA DEFENSA JURÍDICA DEL MUNICIPIO DE IBAGUÉ, LA ASESORÍA PERMANENTE DE LAS
ACTUACIONES DE LA ADMINISTRACIÓN CENTRAL Y PROMOVER EL USO DE HERRAMIENTAS Y BUENAS PRÁCTICAS
REGULATORIAS Y REGLAMENTARIAS, EN ARAS DE LOGRAR LA PROTECCIÓN DE SUS INTERESES Y GARANTIZAR LA CORRECTA
APLICACIÓN DEL ORDENAMIENTO JURÍDICO VIGENTE. 
</v>
      </c>
      <c r="B9" s="729"/>
      <c r="C9" s="729"/>
      <c r="D9" s="729"/>
      <c r="E9" s="729"/>
      <c r="F9" s="729"/>
      <c r="G9" s="729"/>
      <c r="H9" s="729"/>
      <c r="I9" s="729"/>
      <c r="J9" s="729"/>
      <c r="K9" s="730"/>
      <c r="L9" s="1"/>
    </row>
    <row r="10" spans="1:12" ht="15.75" thickBot="1" x14ac:dyDescent="0.3">
      <c r="A10" s="725"/>
      <c r="B10" s="726"/>
      <c r="C10" s="726"/>
      <c r="D10" s="726"/>
      <c r="E10" s="726"/>
      <c r="F10" s="726"/>
      <c r="G10" s="726"/>
      <c r="H10" s="726"/>
      <c r="I10" s="726"/>
      <c r="J10" s="726"/>
      <c r="K10" s="726"/>
      <c r="L10" s="1"/>
    </row>
    <row r="11" spans="1:12" ht="15.75" customHeight="1" thickBot="1" x14ac:dyDescent="0.3">
      <c r="A11" s="864" t="s">
        <v>111</v>
      </c>
      <c r="B11" s="858" t="str">
        <f>DESCRIPCION!A10</f>
        <v>Posibilidad de omitir, retardar, negar o rehusarse a realizar actos propios que le corresponden de las funciones de servidor público y/o de apoderado para beneficio propio o de un tercero en las acciones legales</v>
      </c>
      <c r="C11" s="858"/>
      <c r="D11" s="858"/>
      <c r="E11" s="858"/>
      <c r="F11" s="858"/>
      <c r="G11" s="858"/>
      <c r="H11" s="859"/>
      <c r="I11" s="856" t="s">
        <v>343</v>
      </c>
      <c r="J11" s="857"/>
      <c r="K11" s="150" t="str">
        <f>IF(J18="x","EXTREMA",IF(J20="x","ALTA",IF(J22="x","MODERADA",IF(J24="x","BAJA",""))))</f>
        <v>ALTA</v>
      </c>
      <c r="L11" s="1"/>
    </row>
    <row r="12" spans="1:12" ht="16.5" thickBot="1" x14ac:dyDescent="0.3">
      <c r="A12" s="865"/>
      <c r="B12" s="860"/>
      <c r="C12" s="860"/>
      <c r="D12" s="860"/>
      <c r="E12" s="860"/>
      <c r="F12" s="860"/>
      <c r="G12" s="860"/>
      <c r="H12" s="861"/>
      <c r="I12" s="851" t="s">
        <v>344</v>
      </c>
      <c r="J12" s="852"/>
      <c r="K12" s="195" t="str">
        <f>'VALORACION RIESGOS INHERENTES'!K11</f>
        <v>ALTA</v>
      </c>
      <c r="L12" s="1"/>
    </row>
    <row r="13" spans="1:12" ht="16.5" thickBot="1" x14ac:dyDescent="0.3">
      <c r="A13" s="866"/>
      <c r="B13" s="675" t="s">
        <v>294</v>
      </c>
      <c r="C13" s="676"/>
      <c r="D13" s="676"/>
      <c r="E13" s="676"/>
      <c r="F13" s="676"/>
      <c r="G13" s="676"/>
      <c r="H13" s="676"/>
      <c r="I13" s="676"/>
      <c r="J13" s="679"/>
      <c r="K13" s="269" t="str">
        <f>'EVALUACIÓN SOLIDEZ CONTROLES'!H11</f>
        <v>Moderado</v>
      </c>
      <c r="L13" s="1"/>
    </row>
    <row r="14" spans="1:12" ht="16.5" thickBot="1" x14ac:dyDescent="0.3">
      <c r="A14" s="197" t="s">
        <v>113</v>
      </c>
      <c r="B14" s="198"/>
      <c r="C14" s="198"/>
      <c r="D14" s="266"/>
      <c r="E14" s="853" t="s">
        <v>347</v>
      </c>
      <c r="F14" s="854"/>
      <c r="G14" s="855"/>
      <c r="H14" s="675" t="s">
        <v>346</v>
      </c>
      <c r="I14" s="679"/>
      <c r="J14" s="680" t="s">
        <v>125</v>
      </c>
      <c r="K14" s="681"/>
      <c r="L14" s="1"/>
    </row>
    <row r="15" spans="1:12" ht="47.25" customHeight="1" x14ac:dyDescent="0.25">
      <c r="A15" s="179"/>
      <c r="B15" s="158"/>
      <c r="C15" s="180"/>
      <c r="D15" s="158"/>
      <c r="E15" s="158"/>
      <c r="F15" s="158"/>
      <c r="G15" s="158"/>
      <c r="H15" s="158"/>
      <c r="I15" s="158"/>
      <c r="J15" s="175"/>
      <c r="K15" s="176"/>
      <c r="L15" s="1"/>
    </row>
    <row r="16" spans="1:12" ht="39" customHeight="1" x14ac:dyDescent="0.25">
      <c r="A16" s="661" t="s">
        <v>113</v>
      </c>
      <c r="B16" s="158">
        <v>5</v>
      </c>
      <c r="C16" s="662"/>
      <c r="D16" s="641"/>
      <c r="E16" s="642"/>
      <c r="F16" s="642"/>
      <c r="G16" s="642"/>
      <c r="H16" s="158"/>
      <c r="I16" s="158"/>
      <c r="J16" s="656" t="s">
        <v>112</v>
      </c>
      <c r="K16" s="657"/>
      <c r="L16" s="1"/>
    </row>
    <row r="17" spans="1:24" x14ac:dyDescent="0.25">
      <c r="A17" s="661"/>
      <c r="B17" s="158" t="s">
        <v>115</v>
      </c>
      <c r="C17" s="663"/>
      <c r="D17" s="641"/>
      <c r="E17" s="642"/>
      <c r="F17" s="642"/>
      <c r="G17" s="642"/>
      <c r="H17" s="158"/>
      <c r="I17" s="158"/>
      <c r="J17" s="160"/>
      <c r="K17" s="161"/>
      <c r="L17" s="1"/>
    </row>
    <row r="18" spans="1:24" ht="27.75" x14ac:dyDescent="0.25">
      <c r="A18" s="661"/>
      <c r="B18" s="158">
        <v>4</v>
      </c>
      <c r="C18" s="664"/>
      <c r="D18" s="641"/>
      <c r="E18" s="641"/>
      <c r="F18" s="654"/>
      <c r="G18" s="642"/>
      <c r="H18" s="158"/>
      <c r="I18" s="158"/>
      <c r="J18" s="166" t="str">
        <f xml:space="preserve"> IF(OR(E16="X",F16="X",G16="x",F18="x",G18="X",F20="X",G20="X",G22="X" ),"x","")</f>
        <v/>
      </c>
      <c r="K18" s="161" t="s">
        <v>114</v>
      </c>
      <c r="L18" s="1"/>
    </row>
    <row r="19" spans="1:24" ht="27.75" x14ac:dyDescent="0.25">
      <c r="A19" s="661"/>
      <c r="B19" s="158" t="s">
        <v>117</v>
      </c>
      <c r="C19" s="665"/>
      <c r="D19" s="641"/>
      <c r="E19" s="641"/>
      <c r="F19" s="654"/>
      <c r="G19" s="642"/>
      <c r="H19" s="158"/>
      <c r="I19" s="158"/>
      <c r="J19" s="167"/>
      <c r="K19" s="161"/>
      <c r="L19" s="1"/>
    </row>
    <row r="20" spans="1:24" ht="27.75" x14ac:dyDescent="0.25">
      <c r="A20" s="661"/>
      <c r="B20" s="158">
        <v>3</v>
      </c>
      <c r="C20" s="644"/>
      <c r="D20" s="639"/>
      <c r="E20" s="640"/>
      <c r="F20" s="654"/>
      <c r="G20" s="642"/>
      <c r="H20" s="158"/>
      <c r="I20" s="158"/>
      <c r="J20" s="168" t="str">
        <f xml:space="preserve"> IF(OR(C16="X",D16="X",D18="x",E18="x",E20="X",F22="X",F24="X",G24="X" ),"x","")</f>
        <v>x</v>
      </c>
      <c r="K20" s="161" t="s">
        <v>116</v>
      </c>
      <c r="L20" s="1"/>
      <c r="X20" s="41"/>
    </row>
    <row r="21" spans="1:24" ht="27.75" x14ac:dyDescent="0.25">
      <c r="A21" s="661"/>
      <c r="B21" s="158" t="s">
        <v>119</v>
      </c>
      <c r="C21" s="655"/>
      <c r="D21" s="639"/>
      <c r="E21" s="641"/>
      <c r="F21" s="654"/>
      <c r="G21" s="642"/>
      <c r="H21" s="158"/>
      <c r="I21" s="158"/>
      <c r="J21" s="169"/>
      <c r="K21" s="161"/>
      <c r="L21" s="1"/>
    </row>
    <row r="22" spans="1:24" ht="27.75" x14ac:dyDescent="0.25">
      <c r="A22" s="661"/>
      <c r="B22" s="158">
        <v>2</v>
      </c>
      <c r="C22" s="644"/>
      <c r="D22" s="637"/>
      <c r="E22" s="638"/>
      <c r="F22" s="640"/>
      <c r="G22" s="642"/>
      <c r="H22" s="158"/>
      <c r="I22" s="158"/>
      <c r="J22" s="170" t="str">
        <f xml:space="preserve"> IF(OR(C18="X",D20="X",E22="x",E24="x" ),"x","")</f>
        <v/>
      </c>
      <c r="K22" s="161" t="s">
        <v>118</v>
      </c>
      <c r="L22" s="1"/>
    </row>
    <row r="23" spans="1:24" ht="27.75" x14ac:dyDescent="0.25">
      <c r="A23" s="661"/>
      <c r="B23" s="158" t="s">
        <v>241</v>
      </c>
      <c r="C23" s="655"/>
      <c r="D23" s="637"/>
      <c r="E23" s="639"/>
      <c r="F23" s="641"/>
      <c r="G23" s="642"/>
      <c r="H23" s="158"/>
      <c r="I23" s="158"/>
      <c r="J23" s="169"/>
      <c r="K23" s="161"/>
      <c r="L23" s="1"/>
    </row>
    <row r="24" spans="1:24" ht="27.75" x14ac:dyDescent="0.25">
      <c r="A24" s="661"/>
      <c r="B24" s="158">
        <v>1</v>
      </c>
      <c r="C24" s="644"/>
      <c r="D24" s="646"/>
      <c r="E24" s="648"/>
      <c r="F24" s="650" t="s">
        <v>129</v>
      </c>
      <c r="G24" s="652"/>
      <c r="H24" s="158"/>
      <c r="I24" s="158"/>
      <c r="J24" s="171" t="str">
        <f xml:space="preserve"> IF(OR(C20="X",C22="X",C24="x",D22="x",D24="x" ),"x","")</f>
        <v/>
      </c>
      <c r="K24" s="161" t="s">
        <v>120</v>
      </c>
      <c r="L24" s="1"/>
    </row>
    <row r="25" spans="1:24" x14ac:dyDescent="0.25">
      <c r="A25" s="661"/>
      <c r="B25" s="158" t="s">
        <v>121</v>
      </c>
      <c r="C25" s="645"/>
      <c r="D25" s="647"/>
      <c r="E25" s="649"/>
      <c r="F25" s="651"/>
      <c r="G25" s="653"/>
      <c r="H25" s="158"/>
      <c r="I25" s="158"/>
      <c r="J25" s="148"/>
      <c r="K25" s="149"/>
      <c r="L25" s="1"/>
    </row>
    <row r="26" spans="1:24" x14ac:dyDescent="0.25">
      <c r="A26" s="179"/>
      <c r="B26" s="158"/>
      <c r="C26" s="158">
        <v>1</v>
      </c>
      <c r="D26" s="158">
        <v>2</v>
      </c>
      <c r="E26" s="158">
        <v>3</v>
      </c>
      <c r="F26" s="158">
        <v>4</v>
      </c>
      <c r="G26" s="158">
        <v>5</v>
      </c>
      <c r="H26" s="158"/>
      <c r="I26" s="158"/>
      <c r="J26" s="735"/>
      <c r="K26" s="736"/>
      <c r="L26" s="1"/>
    </row>
    <row r="27" spans="1:24" x14ac:dyDescent="0.25">
      <c r="A27" s="179"/>
      <c r="B27" s="158"/>
      <c r="C27" s="158" t="s">
        <v>122</v>
      </c>
      <c r="D27" s="158" t="s">
        <v>123</v>
      </c>
      <c r="E27" s="158" t="s">
        <v>124</v>
      </c>
      <c r="F27" s="158" t="s">
        <v>125</v>
      </c>
      <c r="G27" s="158" t="s">
        <v>126</v>
      </c>
      <c r="H27" s="158"/>
      <c r="I27" s="158"/>
      <c r="J27" s="158"/>
      <c r="K27" s="176"/>
      <c r="L27" s="1"/>
    </row>
    <row r="28" spans="1:24" ht="15" customHeight="1" x14ac:dyDescent="0.25">
      <c r="A28" s="179"/>
      <c r="B28" s="158"/>
      <c r="C28" s="643" t="s">
        <v>127</v>
      </c>
      <c r="D28" s="643"/>
      <c r="E28" s="643"/>
      <c r="F28" s="643"/>
      <c r="G28" s="643"/>
      <c r="H28" s="158"/>
      <c r="I28" s="158"/>
      <c r="J28" s="158"/>
      <c r="K28" s="176"/>
      <c r="L28" s="1"/>
    </row>
    <row r="29" spans="1:24" ht="15" customHeight="1" x14ac:dyDescent="0.25">
      <c r="A29" s="179"/>
      <c r="B29" s="158"/>
      <c r="C29" s="643"/>
      <c r="D29" s="643"/>
      <c r="E29" s="643"/>
      <c r="F29" s="643"/>
      <c r="G29" s="643"/>
      <c r="H29" s="158"/>
      <c r="I29" s="158"/>
      <c r="J29" s="158"/>
      <c r="K29" s="176"/>
      <c r="L29" s="1"/>
    </row>
    <row r="30" spans="1:24" ht="15.75" thickBot="1" x14ac:dyDescent="0.3">
      <c r="A30" s="181"/>
      <c r="B30" s="182"/>
      <c r="C30" s="182"/>
      <c r="D30" s="182"/>
      <c r="E30" s="182"/>
      <c r="F30" s="182"/>
      <c r="G30" s="182"/>
      <c r="H30" s="182"/>
      <c r="I30" s="182"/>
      <c r="J30" s="182"/>
      <c r="K30" s="183"/>
      <c r="L30" s="1"/>
    </row>
    <row r="31" spans="1:24" ht="15.75" thickBot="1" x14ac:dyDescent="0.3">
      <c r="A31" s="1"/>
      <c r="B31" s="1"/>
      <c r="C31" s="1"/>
      <c r="D31" s="1"/>
      <c r="E31" s="1"/>
      <c r="F31" s="1"/>
      <c r="G31" s="1"/>
      <c r="H31" s="1"/>
      <c r="I31" s="1"/>
      <c r="J31" s="1"/>
      <c r="K31" s="1"/>
      <c r="L31" s="1"/>
    </row>
    <row r="32" spans="1:24" ht="15.75" customHeight="1" thickBot="1" x14ac:dyDescent="0.3">
      <c r="A32" s="864" t="s">
        <v>111</v>
      </c>
      <c r="B32" s="862" t="str">
        <f>DESCRIPCION!A13</f>
        <v>b</v>
      </c>
      <c r="C32" s="858"/>
      <c r="D32" s="858"/>
      <c r="E32" s="858"/>
      <c r="F32" s="858"/>
      <c r="G32" s="858"/>
      <c r="H32" s="859"/>
      <c r="I32" s="856" t="s">
        <v>343</v>
      </c>
      <c r="J32" s="857"/>
      <c r="K32" s="145" t="str">
        <f>IF(J39="x","EXTREMA",IF(J41="x","ALTA",IF(J43="x","MODERADA",IF(J45="x","BAJA",""))))</f>
        <v/>
      </c>
      <c r="L32" s="1"/>
    </row>
    <row r="33" spans="1:12" ht="16.5" thickBot="1" x14ac:dyDescent="0.3">
      <c r="A33" s="865"/>
      <c r="B33" s="863"/>
      <c r="C33" s="860"/>
      <c r="D33" s="860"/>
      <c r="E33" s="860"/>
      <c r="F33" s="860"/>
      <c r="G33" s="860"/>
      <c r="H33" s="861"/>
      <c r="I33" s="851" t="s">
        <v>344</v>
      </c>
      <c r="J33" s="852"/>
      <c r="K33" s="196" t="str">
        <f>'VALORACION RIESGOS INHERENTES'!K31</f>
        <v/>
      </c>
      <c r="L33" s="1"/>
    </row>
    <row r="34" spans="1:12" ht="16.5" thickBot="1" x14ac:dyDescent="0.3">
      <c r="A34" s="866"/>
      <c r="B34" s="675" t="s">
        <v>294</v>
      </c>
      <c r="C34" s="676"/>
      <c r="D34" s="676"/>
      <c r="E34" s="676"/>
      <c r="F34" s="676"/>
      <c r="G34" s="676"/>
      <c r="H34" s="676"/>
      <c r="I34" s="676"/>
      <c r="J34" s="679"/>
      <c r="K34" s="269" t="str">
        <f>'EVALUACIÓN SOLIDEZ CONTROLES'!H15</f>
        <v>Fuerte</v>
      </c>
      <c r="L34" s="1"/>
    </row>
    <row r="35" spans="1:12" ht="16.5" thickBot="1" x14ac:dyDescent="0.3">
      <c r="A35" s="197" t="s">
        <v>113</v>
      </c>
      <c r="B35" s="198"/>
      <c r="C35" s="198"/>
      <c r="D35" s="266"/>
      <c r="E35" s="853"/>
      <c r="F35" s="854"/>
      <c r="G35" s="855"/>
      <c r="H35" s="675" t="s">
        <v>346</v>
      </c>
      <c r="I35" s="679"/>
      <c r="J35" s="680"/>
      <c r="K35" s="681"/>
      <c r="L35" s="1"/>
    </row>
    <row r="36" spans="1:12" ht="39" customHeight="1" thickBot="1" x14ac:dyDescent="0.3">
      <c r="A36" s="174"/>
      <c r="B36" s="173"/>
      <c r="C36" s="173"/>
      <c r="D36" s="173"/>
      <c r="E36" s="173"/>
      <c r="F36" s="173"/>
      <c r="G36" s="173"/>
      <c r="H36" s="173"/>
      <c r="I36" s="173"/>
      <c r="J36" s="175"/>
      <c r="K36" s="176"/>
      <c r="L36" s="1"/>
    </row>
    <row r="37" spans="1:12" ht="28.5" customHeight="1" thickBot="1" x14ac:dyDescent="0.3">
      <c r="A37" s="706" t="s">
        <v>113</v>
      </c>
      <c r="B37" s="172">
        <v>5</v>
      </c>
      <c r="C37" s="867"/>
      <c r="D37" s="708"/>
      <c r="E37" s="702"/>
      <c r="F37" s="702"/>
      <c r="G37" s="702"/>
      <c r="H37" s="173"/>
      <c r="I37" s="173"/>
      <c r="J37" s="704" t="s">
        <v>112</v>
      </c>
      <c r="K37" s="705"/>
      <c r="L37" s="1"/>
    </row>
    <row r="38" spans="1:12" ht="15.75" thickBot="1" x14ac:dyDescent="0.3">
      <c r="A38" s="706"/>
      <c r="B38" s="172" t="s">
        <v>115</v>
      </c>
      <c r="C38" s="707"/>
      <c r="D38" s="708"/>
      <c r="E38" s="702"/>
      <c r="F38" s="702"/>
      <c r="G38" s="702"/>
      <c r="H38" s="173"/>
      <c r="I38" s="173"/>
      <c r="J38" s="177"/>
      <c r="K38" s="20"/>
      <c r="L38" s="1"/>
    </row>
    <row r="39" spans="1:12" ht="29.25" thickBot="1" x14ac:dyDescent="0.3">
      <c r="A39" s="706"/>
      <c r="B39" s="172">
        <v>4</v>
      </c>
      <c r="C39" s="709"/>
      <c r="D39" s="708"/>
      <c r="E39" s="708"/>
      <c r="F39" s="710"/>
      <c r="G39" s="702"/>
      <c r="H39" s="173"/>
      <c r="I39" s="173"/>
      <c r="J39" s="187" t="str">
        <f xml:space="preserve"> IF(OR(E37="X",F37="X",G37="x",F39="x",G39="X",F41="X",G41="X",G43="X" ),"x","")</f>
        <v/>
      </c>
      <c r="K39" s="20" t="s">
        <v>114</v>
      </c>
      <c r="L39" s="1"/>
    </row>
    <row r="40" spans="1:12" ht="29.25" thickBot="1" x14ac:dyDescent="0.3">
      <c r="A40" s="706"/>
      <c r="B40" s="172" t="s">
        <v>117</v>
      </c>
      <c r="C40" s="709"/>
      <c r="D40" s="708"/>
      <c r="E40" s="708"/>
      <c r="F40" s="711"/>
      <c r="G40" s="702"/>
      <c r="H40" s="173"/>
      <c r="I40" s="173"/>
      <c r="J40" s="188"/>
      <c r="K40" s="20"/>
      <c r="L40" s="1"/>
    </row>
    <row r="41" spans="1:12" ht="29.25" thickBot="1" x14ac:dyDescent="0.3">
      <c r="A41" s="706"/>
      <c r="B41" s="172">
        <v>3</v>
      </c>
      <c r="C41" s="712"/>
      <c r="D41" s="699"/>
      <c r="E41" s="713"/>
      <c r="F41" s="710"/>
      <c r="G41" s="702"/>
      <c r="H41" s="173"/>
      <c r="I41" s="173"/>
      <c r="J41" s="189" t="str">
        <f xml:space="preserve"> IF(OR(C37="X",D37="X",D39="x",E39="x",E41="X",F43="X",F45="X",G45="X" ),"x","")</f>
        <v/>
      </c>
      <c r="K41" s="20" t="s">
        <v>116</v>
      </c>
      <c r="L41" s="1"/>
    </row>
    <row r="42" spans="1:12" ht="29.25" thickBot="1" x14ac:dyDescent="0.3">
      <c r="A42" s="706"/>
      <c r="B42" s="172" t="s">
        <v>119</v>
      </c>
      <c r="C42" s="712"/>
      <c r="D42" s="699"/>
      <c r="E42" s="708"/>
      <c r="F42" s="711"/>
      <c r="G42" s="702"/>
      <c r="H42" s="173"/>
      <c r="I42" s="173"/>
      <c r="J42" s="190"/>
      <c r="K42" s="20"/>
      <c r="L42" s="1"/>
    </row>
    <row r="43" spans="1:12" ht="29.25" thickBot="1" x14ac:dyDescent="0.3">
      <c r="A43" s="706"/>
      <c r="B43" s="172">
        <v>2</v>
      </c>
      <c r="C43" s="712"/>
      <c r="D43" s="715"/>
      <c r="E43" s="698"/>
      <c r="F43" s="700"/>
      <c r="G43" s="702"/>
      <c r="H43" s="173"/>
      <c r="I43" s="173"/>
      <c r="J43" s="191" t="str">
        <f xml:space="preserve"> IF(OR(C39="X",D41="X",E43="x",E45="x" ),"x","")</f>
        <v/>
      </c>
      <c r="K43" s="20" t="s">
        <v>118</v>
      </c>
      <c r="L43" s="1"/>
    </row>
    <row r="44" spans="1:12" ht="29.25" thickBot="1" x14ac:dyDescent="0.3">
      <c r="A44" s="706"/>
      <c r="B44" s="172" t="s">
        <v>241</v>
      </c>
      <c r="C44" s="712"/>
      <c r="D44" s="715"/>
      <c r="E44" s="699"/>
      <c r="F44" s="701"/>
      <c r="G44" s="702"/>
      <c r="H44" s="173"/>
      <c r="I44" s="173"/>
      <c r="J44" s="190"/>
      <c r="K44" s="20"/>
      <c r="L44" s="1"/>
    </row>
    <row r="45" spans="1:12" ht="29.25" thickBot="1" x14ac:dyDescent="0.3">
      <c r="A45" s="706"/>
      <c r="B45" s="172">
        <v>1</v>
      </c>
      <c r="C45" s="712"/>
      <c r="D45" s="715"/>
      <c r="E45" s="719"/>
      <c r="F45" s="720"/>
      <c r="G45" s="708"/>
      <c r="H45" s="173"/>
      <c r="I45" s="173"/>
      <c r="J45" s="192" t="str">
        <f xml:space="preserve"> IF(OR(C41="X",C43="X",D43="x",C45="x",D45="x" ),"x","")</f>
        <v/>
      </c>
      <c r="K45" s="20" t="s">
        <v>120</v>
      </c>
      <c r="L45" s="1"/>
    </row>
    <row r="46" spans="1:12" ht="15.75" thickBot="1" x14ac:dyDescent="0.3">
      <c r="A46" s="706"/>
      <c r="B46" s="172" t="s">
        <v>121</v>
      </c>
      <c r="C46" s="714"/>
      <c r="D46" s="716"/>
      <c r="E46" s="717"/>
      <c r="F46" s="721"/>
      <c r="G46" s="718"/>
      <c r="H46" s="178"/>
      <c r="I46" s="173"/>
      <c r="J46" s="173"/>
      <c r="K46" s="172"/>
      <c r="L46" s="1"/>
    </row>
    <row r="47" spans="1:12" x14ac:dyDescent="0.25">
      <c r="A47" s="174"/>
      <c r="B47" s="173"/>
      <c r="C47" s="173">
        <v>1</v>
      </c>
      <c r="D47" s="173">
        <v>2</v>
      </c>
      <c r="E47" s="173">
        <v>3</v>
      </c>
      <c r="F47" s="173">
        <v>4</v>
      </c>
      <c r="G47" s="173">
        <v>5</v>
      </c>
      <c r="H47" s="173"/>
      <c r="I47" s="173"/>
      <c r="J47" s="173"/>
      <c r="K47" s="172"/>
      <c r="L47" s="1"/>
    </row>
    <row r="48" spans="1:12" x14ac:dyDescent="0.25">
      <c r="A48" s="174"/>
      <c r="B48" s="173"/>
      <c r="C48" s="173" t="s">
        <v>122</v>
      </c>
      <c r="D48" s="173" t="s">
        <v>123</v>
      </c>
      <c r="E48" s="173" t="s">
        <v>124</v>
      </c>
      <c r="F48" s="173" t="s">
        <v>125</v>
      </c>
      <c r="G48" s="173" t="s">
        <v>126</v>
      </c>
      <c r="H48" s="173"/>
      <c r="I48" s="173"/>
      <c r="J48" s="173"/>
      <c r="K48" s="172"/>
      <c r="L48" s="1"/>
    </row>
    <row r="49" spans="1:12" ht="15" customHeight="1" x14ac:dyDescent="0.25">
      <c r="A49" s="174"/>
      <c r="B49" s="173"/>
      <c r="C49" s="703" t="s">
        <v>127</v>
      </c>
      <c r="D49" s="703"/>
      <c r="E49" s="703"/>
      <c r="F49" s="703"/>
      <c r="G49" s="703"/>
      <c r="H49" s="173"/>
      <c r="I49" s="173"/>
      <c r="J49" s="173"/>
      <c r="K49" s="172"/>
      <c r="L49" s="1"/>
    </row>
    <row r="50" spans="1:12" ht="15" customHeight="1" x14ac:dyDescent="0.25">
      <c r="A50" s="174"/>
      <c r="B50" s="173"/>
      <c r="C50" s="703"/>
      <c r="D50" s="703"/>
      <c r="E50" s="703"/>
      <c r="F50" s="703"/>
      <c r="G50" s="703"/>
      <c r="H50" s="173"/>
      <c r="I50" s="173"/>
      <c r="J50" s="173"/>
      <c r="K50" s="172"/>
      <c r="L50" s="1"/>
    </row>
    <row r="51" spans="1:12" ht="15.75" thickBot="1" x14ac:dyDescent="0.3">
      <c r="A51" s="21"/>
      <c r="B51" s="19"/>
      <c r="C51" s="19"/>
      <c r="D51" s="19"/>
      <c r="E51" s="19"/>
      <c r="F51" s="19"/>
      <c r="G51" s="19"/>
      <c r="H51" s="19"/>
      <c r="I51" s="19"/>
      <c r="J51" s="19"/>
      <c r="K51" s="144"/>
      <c r="L51" s="1"/>
    </row>
    <row r="52" spans="1:12" ht="15.75" thickBot="1" x14ac:dyDescent="0.3">
      <c r="A52" s="1"/>
      <c r="B52" s="1"/>
      <c r="C52" s="1"/>
      <c r="D52" s="1"/>
      <c r="E52" s="1"/>
      <c r="F52" s="1"/>
      <c r="G52" s="1"/>
      <c r="H52" s="1"/>
      <c r="I52" s="1"/>
      <c r="J52" s="1"/>
      <c r="K52" s="1"/>
      <c r="L52" s="1"/>
    </row>
    <row r="53" spans="1:12" ht="16.5" customHeight="1" thickBot="1" x14ac:dyDescent="0.3">
      <c r="A53" s="864" t="s">
        <v>111</v>
      </c>
      <c r="B53" s="858" t="str">
        <f>DESCRIPCION!A16</f>
        <v>c</v>
      </c>
      <c r="C53" s="858"/>
      <c r="D53" s="858"/>
      <c r="E53" s="858"/>
      <c r="F53" s="858"/>
      <c r="G53" s="858"/>
      <c r="H53" s="859"/>
      <c r="I53" s="856" t="s">
        <v>343</v>
      </c>
      <c r="J53" s="857"/>
      <c r="K53" s="145" t="str">
        <f>IF(J60="x","EXTREMA",IF(J62="x","ALTA",IF(J64="x","MODERADA",IF(J66="x","BAJA",""))))</f>
        <v/>
      </c>
      <c r="L53" s="1"/>
    </row>
    <row r="54" spans="1:12" ht="16.5" thickBot="1" x14ac:dyDescent="0.3">
      <c r="A54" s="865"/>
      <c r="B54" s="860"/>
      <c r="C54" s="860"/>
      <c r="D54" s="860"/>
      <c r="E54" s="860"/>
      <c r="F54" s="860"/>
      <c r="G54" s="860"/>
      <c r="H54" s="861"/>
      <c r="I54" s="851" t="s">
        <v>344</v>
      </c>
      <c r="J54" s="852"/>
      <c r="K54" s="196" t="str">
        <f>'VALORACION RIESGOS INHERENTES'!K51</f>
        <v/>
      </c>
      <c r="L54" s="1"/>
    </row>
    <row r="55" spans="1:12" ht="16.5" thickBot="1" x14ac:dyDescent="0.3">
      <c r="A55" s="866"/>
      <c r="B55" s="675" t="s">
        <v>294</v>
      </c>
      <c r="C55" s="676"/>
      <c r="D55" s="676"/>
      <c r="E55" s="676"/>
      <c r="F55" s="676"/>
      <c r="G55" s="676"/>
      <c r="H55" s="676"/>
      <c r="I55" s="676"/>
      <c r="J55" s="679"/>
      <c r="K55" s="194" t="str">
        <f>'EVALUACIÓN SOLIDEZ CONTROLES'!H19</f>
        <v>Fuerte</v>
      </c>
      <c r="L55" s="1"/>
    </row>
    <row r="56" spans="1:12" ht="16.5" thickBot="1" x14ac:dyDescent="0.3">
      <c r="A56" s="197" t="s">
        <v>113</v>
      </c>
      <c r="B56" s="198"/>
      <c r="C56" s="198"/>
      <c r="D56" s="266"/>
      <c r="E56" s="853"/>
      <c r="F56" s="854"/>
      <c r="G56" s="855"/>
      <c r="H56" s="675" t="s">
        <v>346</v>
      </c>
      <c r="I56" s="679"/>
      <c r="J56" s="680"/>
      <c r="K56" s="681"/>
      <c r="L56" s="1"/>
    </row>
    <row r="57" spans="1:12" ht="40.5" customHeight="1" thickBot="1" x14ac:dyDescent="0.3">
      <c r="A57" s="174"/>
      <c r="B57" s="173"/>
      <c r="C57" s="173"/>
      <c r="D57" s="173"/>
      <c r="E57" s="173"/>
      <c r="F57" s="173"/>
      <c r="G57" s="173"/>
      <c r="H57" s="173"/>
      <c r="I57" s="173"/>
      <c r="J57" s="175"/>
      <c r="K57" s="176"/>
      <c r="L57" s="1"/>
    </row>
    <row r="58" spans="1:12" ht="22.5" customHeight="1" thickBot="1" x14ac:dyDescent="0.3">
      <c r="A58" s="706" t="s">
        <v>113</v>
      </c>
      <c r="B58" s="172">
        <v>5</v>
      </c>
      <c r="C58" s="867"/>
      <c r="D58" s="708"/>
      <c r="E58" s="702"/>
      <c r="F58" s="702"/>
      <c r="G58" s="702"/>
      <c r="H58" s="173"/>
      <c r="I58" s="173"/>
      <c r="J58" s="704" t="s">
        <v>112</v>
      </c>
      <c r="K58" s="705"/>
      <c r="L58" s="1"/>
    </row>
    <row r="59" spans="1:12" ht="23.25" customHeight="1" thickBot="1" x14ac:dyDescent="0.3">
      <c r="A59" s="706"/>
      <c r="B59" s="172" t="s">
        <v>115</v>
      </c>
      <c r="C59" s="707"/>
      <c r="D59" s="708"/>
      <c r="E59" s="702"/>
      <c r="F59" s="702"/>
      <c r="G59" s="702"/>
      <c r="H59" s="173"/>
      <c r="I59" s="173"/>
      <c r="J59" s="177"/>
      <c r="K59" s="20"/>
      <c r="L59" s="1"/>
    </row>
    <row r="60" spans="1:12" ht="29.25" thickBot="1" x14ac:dyDescent="0.3">
      <c r="A60" s="706"/>
      <c r="B60" s="172">
        <v>4</v>
      </c>
      <c r="C60" s="709"/>
      <c r="D60" s="708"/>
      <c r="E60" s="708"/>
      <c r="F60" s="710"/>
      <c r="G60" s="702"/>
      <c r="H60" s="173"/>
      <c r="I60" s="173"/>
      <c r="J60" s="187" t="str">
        <f xml:space="preserve"> IF(OR(E58="X",F58="X",G58="x",F60="x",G60="X",F62="X",G62="X",G64="X" ),"x","")</f>
        <v/>
      </c>
      <c r="K60" s="20" t="s">
        <v>114</v>
      </c>
      <c r="L60" s="1"/>
    </row>
    <row r="61" spans="1:12" ht="29.25" thickBot="1" x14ac:dyDescent="0.3">
      <c r="A61" s="706"/>
      <c r="B61" s="172" t="s">
        <v>117</v>
      </c>
      <c r="C61" s="709"/>
      <c r="D61" s="708"/>
      <c r="E61" s="708"/>
      <c r="F61" s="711"/>
      <c r="G61" s="702"/>
      <c r="H61" s="173"/>
      <c r="I61" s="173"/>
      <c r="J61" s="188"/>
      <c r="K61" s="20"/>
      <c r="L61" s="1"/>
    </row>
    <row r="62" spans="1:12" ht="29.25" thickBot="1" x14ac:dyDescent="0.3">
      <c r="A62" s="706"/>
      <c r="B62" s="172">
        <v>3</v>
      </c>
      <c r="C62" s="712"/>
      <c r="D62" s="699"/>
      <c r="E62" s="713"/>
      <c r="F62" s="710"/>
      <c r="G62" s="702"/>
      <c r="H62" s="173"/>
      <c r="I62" s="173"/>
      <c r="J62" s="189" t="str">
        <f xml:space="preserve"> IF(OR(C58="X",D58="X",D60="x",E60="x",E62="X",F64="X",F66="X",G66="X" ),"x","")</f>
        <v/>
      </c>
      <c r="K62" s="20" t="s">
        <v>116</v>
      </c>
      <c r="L62" s="1"/>
    </row>
    <row r="63" spans="1:12" ht="29.25" thickBot="1" x14ac:dyDescent="0.3">
      <c r="A63" s="706"/>
      <c r="B63" s="172" t="s">
        <v>119</v>
      </c>
      <c r="C63" s="712"/>
      <c r="D63" s="699"/>
      <c r="E63" s="708"/>
      <c r="F63" s="711"/>
      <c r="G63" s="702"/>
      <c r="H63" s="173"/>
      <c r="I63" s="173"/>
      <c r="J63" s="190"/>
      <c r="K63" s="20"/>
      <c r="L63" s="1"/>
    </row>
    <row r="64" spans="1:12" ht="29.25" thickBot="1" x14ac:dyDescent="0.3">
      <c r="A64" s="706"/>
      <c r="B64" s="172">
        <v>2</v>
      </c>
      <c r="C64" s="712"/>
      <c r="D64" s="715"/>
      <c r="E64" s="698"/>
      <c r="F64" s="700"/>
      <c r="G64" s="702"/>
      <c r="H64" s="173"/>
      <c r="I64" s="173"/>
      <c r="J64" s="191" t="str">
        <f xml:space="preserve"> IF(OR(C60="X",D62="X",E64="x",E66="x" ),"x","")</f>
        <v/>
      </c>
      <c r="K64" s="20" t="s">
        <v>118</v>
      </c>
      <c r="L64" s="1"/>
    </row>
    <row r="65" spans="1:12" ht="29.25" thickBot="1" x14ac:dyDescent="0.3">
      <c r="A65" s="706"/>
      <c r="B65" s="172" t="s">
        <v>241</v>
      </c>
      <c r="C65" s="712"/>
      <c r="D65" s="715"/>
      <c r="E65" s="699"/>
      <c r="F65" s="701"/>
      <c r="G65" s="702"/>
      <c r="H65" s="173"/>
      <c r="I65" s="173"/>
      <c r="J65" s="190"/>
      <c r="K65" s="20"/>
      <c r="L65" s="1"/>
    </row>
    <row r="66" spans="1:12" ht="29.25" thickBot="1" x14ac:dyDescent="0.3">
      <c r="A66" s="706"/>
      <c r="B66" s="172">
        <v>1</v>
      </c>
      <c r="C66" s="712"/>
      <c r="D66" s="715"/>
      <c r="E66" s="699"/>
      <c r="F66" s="708"/>
      <c r="G66" s="708"/>
      <c r="H66" s="173"/>
      <c r="I66" s="173"/>
      <c r="J66" s="192" t="str">
        <f xml:space="preserve"> IF(OR(C62="X",C64="X",D64="x",C66="x",D66="x" ),"x","")</f>
        <v/>
      </c>
      <c r="K66" s="20" t="s">
        <v>120</v>
      </c>
      <c r="L66" s="1"/>
    </row>
    <row r="67" spans="1:12" ht="15.75" thickBot="1" x14ac:dyDescent="0.3">
      <c r="A67" s="706"/>
      <c r="B67" s="172" t="s">
        <v>121</v>
      </c>
      <c r="C67" s="714"/>
      <c r="D67" s="716"/>
      <c r="E67" s="717"/>
      <c r="F67" s="718"/>
      <c r="G67" s="718"/>
      <c r="H67" s="178"/>
      <c r="I67" s="173"/>
      <c r="J67" s="173"/>
      <c r="K67" s="172"/>
      <c r="L67" s="1"/>
    </row>
    <row r="68" spans="1:12" x14ac:dyDescent="0.25">
      <c r="A68" s="174"/>
      <c r="B68" s="173"/>
      <c r="C68" s="173">
        <v>1</v>
      </c>
      <c r="D68" s="173">
        <v>2</v>
      </c>
      <c r="E68" s="173">
        <v>3</v>
      </c>
      <c r="F68" s="173">
        <v>4</v>
      </c>
      <c r="G68" s="173">
        <v>5</v>
      </c>
      <c r="H68" s="173"/>
      <c r="I68" s="173"/>
      <c r="J68" s="173"/>
      <c r="K68" s="172"/>
      <c r="L68" s="1"/>
    </row>
    <row r="69" spans="1:12" x14ac:dyDescent="0.25">
      <c r="A69" s="174"/>
      <c r="B69" s="173"/>
      <c r="C69" s="173" t="s">
        <v>122</v>
      </c>
      <c r="D69" s="173" t="s">
        <v>123</v>
      </c>
      <c r="E69" s="173" t="s">
        <v>124</v>
      </c>
      <c r="F69" s="173" t="s">
        <v>125</v>
      </c>
      <c r="G69" s="173" t="s">
        <v>126</v>
      </c>
      <c r="H69" s="173"/>
      <c r="I69" s="173"/>
      <c r="J69" s="173"/>
      <c r="K69" s="172"/>
      <c r="L69" s="1"/>
    </row>
    <row r="70" spans="1:12" ht="15" customHeight="1" x14ac:dyDescent="0.25">
      <c r="A70" s="174"/>
      <c r="B70" s="173"/>
      <c r="C70" s="703" t="s">
        <v>127</v>
      </c>
      <c r="D70" s="703"/>
      <c r="E70" s="703"/>
      <c r="F70" s="703"/>
      <c r="G70" s="703"/>
      <c r="H70" s="173"/>
      <c r="I70" s="173"/>
      <c r="J70" s="173"/>
      <c r="K70" s="172"/>
      <c r="L70" s="1"/>
    </row>
    <row r="71" spans="1:12" ht="15" customHeight="1" x14ac:dyDescent="0.25">
      <c r="A71" s="174"/>
      <c r="B71" s="173"/>
      <c r="C71" s="703"/>
      <c r="D71" s="703"/>
      <c r="E71" s="703"/>
      <c r="F71" s="703"/>
      <c r="G71" s="703"/>
      <c r="H71" s="173"/>
      <c r="I71" s="173"/>
      <c r="J71" s="173"/>
      <c r="K71" s="172"/>
      <c r="L71" s="1"/>
    </row>
    <row r="72" spans="1:12" ht="15.75" thickBot="1" x14ac:dyDescent="0.3">
      <c r="A72" s="184"/>
      <c r="B72" s="185"/>
      <c r="C72" s="185"/>
      <c r="D72" s="185"/>
      <c r="E72" s="185"/>
      <c r="F72" s="185"/>
      <c r="G72" s="185"/>
      <c r="H72" s="185"/>
      <c r="I72" s="185"/>
      <c r="J72" s="185"/>
      <c r="K72" s="186"/>
      <c r="L72" s="1"/>
    </row>
    <row r="73" spans="1:12" ht="15.75" thickBot="1" x14ac:dyDescent="0.3">
      <c r="A73" s="1"/>
      <c r="B73" s="1"/>
      <c r="C73" s="1"/>
      <c r="D73" s="1"/>
      <c r="E73" s="1"/>
      <c r="F73" s="1"/>
      <c r="G73" s="1"/>
      <c r="H73" s="1"/>
      <c r="I73" s="1"/>
      <c r="J73" s="1"/>
      <c r="K73" s="1"/>
      <c r="L73" s="1"/>
    </row>
    <row r="74" spans="1:12" ht="16.5" customHeight="1" thickBot="1" x14ac:dyDescent="0.3">
      <c r="A74" s="864" t="s">
        <v>111</v>
      </c>
      <c r="B74" s="862" t="str">
        <f>DESCRIPCION!A19</f>
        <v>d</v>
      </c>
      <c r="C74" s="858"/>
      <c r="D74" s="858"/>
      <c r="E74" s="858"/>
      <c r="F74" s="858"/>
      <c r="G74" s="858"/>
      <c r="H74" s="859"/>
      <c r="I74" s="856" t="s">
        <v>343</v>
      </c>
      <c r="J74" s="857"/>
      <c r="K74" s="145" t="str">
        <f>IF(J81="x","EXTREMA",IF(J83="x","ALTA",IF(J85="x","MODERADA",IF(J87="x","BAJA",""))))</f>
        <v>EXTREMA</v>
      </c>
      <c r="L74" s="1"/>
    </row>
    <row r="75" spans="1:12" ht="15.75" customHeight="1" thickBot="1" x14ac:dyDescent="0.3">
      <c r="A75" s="865"/>
      <c r="B75" s="863"/>
      <c r="C75" s="860"/>
      <c r="D75" s="860"/>
      <c r="E75" s="860"/>
      <c r="F75" s="860"/>
      <c r="G75" s="860"/>
      <c r="H75" s="861"/>
      <c r="I75" s="851" t="s">
        <v>344</v>
      </c>
      <c r="J75" s="852"/>
      <c r="K75" s="194" t="str">
        <f>'VALORACION RIESGOS INHERENTES'!K71</f>
        <v/>
      </c>
      <c r="L75" s="1"/>
    </row>
    <row r="76" spans="1:12" ht="16.5" thickBot="1" x14ac:dyDescent="0.3">
      <c r="A76" s="866"/>
      <c r="B76" s="675" t="s">
        <v>294</v>
      </c>
      <c r="C76" s="676"/>
      <c r="D76" s="676"/>
      <c r="E76" s="676"/>
      <c r="F76" s="676"/>
      <c r="G76" s="676"/>
      <c r="H76" s="676"/>
      <c r="I76" s="676"/>
      <c r="J76" s="679"/>
      <c r="K76" s="194" t="e">
        <f>'EVALUACIÓN SOLIDEZ CONTROLES'!H23</f>
        <v>#DIV/0!</v>
      </c>
      <c r="L76" s="1"/>
    </row>
    <row r="77" spans="1:12" ht="21.75" customHeight="1" thickBot="1" x14ac:dyDescent="0.3">
      <c r="A77" s="197" t="s">
        <v>113</v>
      </c>
      <c r="B77" s="198"/>
      <c r="C77" s="198"/>
      <c r="D77" s="266"/>
      <c r="E77" s="853"/>
      <c r="F77" s="854"/>
      <c r="G77" s="855"/>
      <c r="H77" s="675" t="s">
        <v>346</v>
      </c>
      <c r="I77" s="679"/>
      <c r="J77" s="680"/>
      <c r="K77" s="681"/>
      <c r="L77" s="1"/>
    </row>
    <row r="78" spans="1:12" ht="36.75" customHeight="1" x14ac:dyDescent="0.25">
      <c r="A78" s="179"/>
      <c r="B78" s="158"/>
      <c r="C78" s="180"/>
      <c r="D78" s="158"/>
      <c r="E78" s="158"/>
      <c r="F78" s="158"/>
      <c r="G78" s="158"/>
      <c r="H78" s="158"/>
      <c r="I78" s="158"/>
      <c r="J78" s="175"/>
      <c r="K78" s="176"/>
      <c r="L78" s="1"/>
    </row>
    <row r="79" spans="1:12" ht="38.25" customHeight="1" x14ac:dyDescent="0.25">
      <c r="A79" s="661" t="s">
        <v>113</v>
      </c>
      <c r="B79" s="158">
        <v>5</v>
      </c>
      <c r="C79" s="662"/>
      <c r="D79" s="641"/>
      <c r="E79" s="642"/>
      <c r="F79" s="642"/>
      <c r="G79" s="642"/>
      <c r="H79" s="158"/>
      <c r="I79" s="158"/>
      <c r="J79" s="656" t="s">
        <v>112</v>
      </c>
      <c r="K79" s="657"/>
      <c r="L79" s="1"/>
    </row>
    <row r="80" spans="1:12" x14ac:dyDescent="0.25">
      <c r="A80" s="661"/>
      <c r="B80" s="158" t="s">
        <v>115</v>
      </c>
      <c r="C80" s="663"/>
      <c r="D80" s="641"/>
      <c r="E80" s="642"/>
      <c r="F80" s="642"/>
      <c r="G80" s="642"/>
      <c r="H80" s="158"/>
      <c r="I80" s="158"/>
      <c r="J80" s="160"/>
      <c r="K80" s="161"/>
      <c r="L80" s="1"/>
    </row>
    <row r="81" spans="1:12" ht="27.75" x14ac:dyDescent="0.25">
      <c r="A81" s="661"/>
      <c r="B81" s="158">
        <v>4</v>
      </c>
      <c r="C81" s="664"/>
      <c r="D81" s="641"/>
      <c r="E81" s="641"/>
      <c r="F81" s="654"/>
      <c r="G81" s="642" t="s">
        <v>342</v>
      </c>
      <c r="H81" s="158"/>
      <c r="I81" s="158"/>
      <c r="J81" s="166" t="str">
        <f xml:space="preserve"> IF(OR(E79="X",F79="X",G79="x",F81="x",G81="X",F83="X",G83="X",G85="X" ),"x","")</f>
        <v>x</v>
      </c>
      <c r="K81" s="161" t="s">
        <v>114</v>
      </c>
      <c r="L81" s="1"/>
    </row>
    <row r="82" spans="1:12" ht="27.75" x14ac:dyDescent="0.25">
      <c r="A82" s="661"/>
      <c r="B82" s="158" t="s">
        <v>117</v>
      </c>
      <c r="C82" s="665"/>
      <c r="D82" s="641"/>
      <c r="E82" s="641"/>
      <c r="F82" s="654"/>
      <c r="G82" s="642"/>
      <c r="H82" s="158"/>
      <c r="I82" s="158"/>
      <c r="J82" s="167"/>
      <c r="K82" s="161"/>
      <c r="L82" s="1"/>
    </row>
    <row r="83" spans="1:12" ht="27.75" x14ac:dyDescent="0.25">
      <c r="A83" s="661"/>
      <c r="B83" s="158">
        <v>3</v>
      </c>
      <c r="C83" s="644"/>
      <c r="D83" s="639"/>
      <c r="E83" s="640"/>
      <c r="F83" s="654"/>
      <c r="G83" s="642"/>
      <c r="H83" s="158"/>
      <c r="I83" s="158"/>
      <c r="J83" s="168" t="str">
        <f xml:space="preserve"> IF(OR(C79="X",D79="X",D81="x",E81="x",E83="X",F85="X",F87="X",G87="X" ),"x","")</f>
        <v/>
      </c>
      <c r="K83" s="161" t="s">
        <v>116</v>
      </c>
      <c r="L83" s="1"/>
    </row>
    <row r="84" spans="1:12" ht="27.75" x14ac:dyDescent="0.25">
      <c r="A84" s="661"/>
      <c r="B84" s="158" t="s">
        <v>119</v>
      </c>
      <c r="C84" s="655"/>
      <c r="D84" s="639"/>
      <c r="E84" s="641"/>
      <c r="F84" s="654"/>
      <c r="G84" s="642"/>
      <c r="H84" s="158"/>
      <c r="I84" s="158"/>
      <c r="J84" s="169"/>
      <c r="K84" s="161"/>
      <c r="L84" s="1"/>
    </row>
    <row r="85" spans="1:12" ht="27.75" x14ac:dyDescent="0.25">
      <c r="A85" s="661"/>
      <c r="B85" s="158">
        <v>2</v>
      </c>
      <c r="C85" s="644"/>
      <c r="D85" s="637"/>
      <c r="E85" s="638"/>
      <c r="F85" s="640"/>
      <c r="G85" s="642"/>
      <c r="H85" s="158"/>
      <c r="I85" s="158"/>
      <c r="J85" s="170" t="str">
        <f xml:space="preserve"> IF(OR(C81="X",D83="X",E85="x",E87="x" ),"x","")</f>
        <v/>
      </c>
      <c r="K85" s="161" t="s">
        <v>118</v>
      </c>
      <c r="L85" s="1"/>
    </row>
    <row r="86" spans="1:12" ht="27.75" x14ac:dyDescent="0.25">
      <c r="A86" s="661"/>
      <c r="B86" s="158" t="s">
        <v>241</v>
      </c>
      <c r="C86" s="655"/>
      <c r="D86" s="637"/>
      <c r="E86" s="639"/>
      <c r="F86" s="641"/>
      <c r="G86" s="642"/>
      <c r="H86" s="158"/>
      <c r="I86" s="158"/>
      <c r="J86" s="169"/>
      <c r="K86" s="161"/>
      <c r="L86" s="1"/>
    </row>
    <row r="87" spans="1:12" ht="27.75" x14ac:dyDescent="0.25">
      <c r="A87" s="661"/>
      <c r="B87" s="158">
        <v>1</v>
      </c>
      <c r="C87" s="644"/>
      <c r="D87" s="646"/>
      <c r="E87" s="648"/>
      <c r="F87" s="650"/>
      <c r="G87" s="652"/>
      <c r="H87" s="158"/>
      <c r="I87" s="158"/>
      <c r="J87" s="171" t="str">
        <f xml:space="preserve"> IF(OR(C83="X",C85="X",D85="x",D87="x",C87="x" ),"x","")</f>
        <v/>
      </c>
      <c r="K87" s="161" t="s">
        <v>120</v>
      </c>
      <c r="L87" s="1"/>
    </row>
    <row r="88" spans="1:12" x14ac:dyDescent="0.25">
      <c r="A88" s="661"/>
      <c r="B88" s="158" t="s">
        <v>121</v>
      </c>
      <c r="C88" s="645"/>
      <c r="D88" s="647"/>
      <c r="E88" s="649"/>
      <c r="F88" s="651"/>
      <c r="G88" s="653"/>
      <c r="H88" s="158"/>
      <c r="I88" s="158"/>
      <c r="J88" s="158"/>
      <c r="K88" s="159"/>
      <c r="L88" s="1"/>
    </row>
    <row r="89" spans="1:12" x14ac:dyDescent="0.25">
      <c r="A89" s="179"/>
      <c r="B89" s="158"/>
      <c r="C89" s="158">
        <v>1</v>
      </c>
      <c r="D89" s="158">
        <v>2</v>
      </c>
      <c r="E89" s="158">
        <v>3</v>
      </c>
      <c r="F89" s="158">
        <v>4</v>
      </c>
      <c r="G89" s="158">
        <v>5</v>
      </c>
      <c r="H89" s="158"/>
      <c r="I89" s="158"/>
      <c r="J89" s="158"/>
      <c r="K89" s="159"/>
      <c r="L89" s="1"/>
    </row>
    <row r="90" spans="1:12" x14ac:dyDescent="0.25">
      <c r="A90" s="179"/>
      <c r="B90" s="158"/>
      <c r="C90" s="158" t="s">
        <v>122</v>
      </c>
      <c r="D90" s="158" t="s">
        <v>123</v>
      </c>
      <c r="E90" s="158" t="s">
        <v>124</v>
      </c>
      <c r="F90" s="158" t="s">
        <v>125</v>
      </c>
      <c r="G90" s="158" t="s">
        <v>126</v>
      </c>
      <c r="H90" s="158"/>
      <c r="I90" s="656"/>
      <c r="J90" s="656"/>
      <c r="K90" s="657"/>
      <c r="L90" s="1"/>
    </row>
    <row r="91" spans="1:12" ht="15" customHeight="1" x14ac:dyDescent="0.25">
      <c r="A91" s="179"/>
      <c r="B91" s="158"/>
      <c r="C91" s="643" t="s">
        <v>127</v>
      </c>
      <c r="D91" s="643"/>
      <c r="E91" s="643"/>
      <c r="F91" s="643"/>
      <c r="G91" s="643"/>
      <c r="H91" s="158"/>
      <c r="I91" s="158"/>
      <c r="J91" s="158"/>
      <c r="K91" s="159"/>
      <c r="L91" s="1"/>
    </row>
    <row r="92" spans="1:12" ht="15" customHeight="1" x14ac:dyDescent="0.25">
      <c r="A92" s="179"/>
      <c r="B92" s="158"/>
      <c r="C92" s="643"/>
      <c r="D92" s="643"/>
      <c r="E92" s="643"/>
      <c r="F92" s="643"/>
      <c r="G92" s="643"/>
      <c r="H92" s="158"/>
      <c r="I92" s="158"/>
      <c r="J92" s="158"/>
      <c r="K92" s="159"/>
      <c r="L92" s="1"/>
    </row>
    <row r="93" spans="1:12" ht="15.75" thickBot="1" x14ac:dyDescent="0.3">
      <c r="A93" s="81"/>
      <c r="B93" s="82"/>
      <c r="C93" s="82"/>
      <c r="D93" s="82"/>
      <c r="E93" s="82"/>
      <c r="F93" s="82"/>
      <c r="G93" s="82"/>
      <c r="H93" s="82"/>
      <c r="I93" s="82"/>
      <c r="J93" s="82"/>
      <c r="K93" s="83"/>
      <c r="L93" s="1"/>
    </row>
    <row r="94" spans="1:12" ht="15.75" thickBot="1" x14ac:dyDescent="0.3">
      <c r="A94" s="1"/>
      <c r="B94" s="1"/>
      <c r="C94" s="1"/>
      <c r="D94" s="1"/>
      <c r="E94" s="1"/>
      <c r="F94" s="1"/>
      <c r="G94" s="1"/>
      <c r="H94" s="1"/>
      <c r="I94" s="1"/>
      <c r="J94" s="1"/>
      <c r="K94" s="1"/>
      <c r="L94" s="1"/>
    </row>
    <row r="95" spans="1:12" ht="15.75" customHeight="1" thickBot="1" x14ac:dyDescent="0.3">
      <c r="A95" s="864" t="s">
        <v>111</v>
      </c>
      <c r="B95" s="858" t="str">
        <f>DESCRIPCION!A22</f>
        <v>e</v>
      </c>
      <c r="C95" s="858"/>
      <c r="D95" s="858"/>
      <c r="E95" s="858"/>
      <c r="F95" s="858"/>
      <c r="G95" s="858"/>
      <c r="H95" s="859"/>
      <c r="I95" s="856" t="s">
        <v>343</v>
      </c>
      <c r="J95" s="857"/>
      <c r="K95" s="145" t="str">
        <f>IF(J102="x","EXTREMA",IF(J104="x","ALTA",IF(J106="x","MODERADA",IF(J108="x","BAJA",""))))</f>
        <v/>
      </c>
      <c r="L95" s="1"/>
    </row>
    <row r="96" spans="1:12" ht="16.5" thickBot="1" x14ac:dyDescent="0.3">
      <c r="A96" s="865"/>
      <c r="B96" s="860"/>
      <c r="C96" s="860"/>
      <c r="D96" s="860"/>
      <c r="E96" s="860"/>
      <c r="F96" s="860"/>
      <c r="G96" s="860"/>
      <c r="H96" s="861"/>
      <c r="I96" s="851" t="s">
        <v>344</v>
      </c>
      <c r="J96" s="852"/>
      <c r="K96" s="195" t="str">
        <f>'VALORACION RIESGOS INHERENTES'!K91</f>
        <v/>
      </c>
      <c r="L96" s="1"/>
    </row>
    <row r="97" spans="1:12" ht="16.5" thickBot="1" x14ac:dyDescent="0.3">
      <c r="A97" s="866"/>
      <c r="B97" s="851" t="s">
        <v>294</v>
      </c>
      <c r="C97" s="876"/>
      <c r="D97" s="876"/>
      <c r="E97" s="876"/>
      <c r="F97" s="876"/>
      <c r="G97" s="876"/>
      <c r="H97" s="876"/>
      <c r="I97" s="876"/>
      <c r="J97" s="852"/>
      <c r="K97" s="195" t="e">
        <f>'EVALUACIÓN SOLIDEZ CONTROLES'!H27</f>
        <v>#DIV/0!</v>
      </c>
      <c r="L97" s="1"/>
    </row>
    <row r="98" spans="1:12" ht="20.25" customHeight="1" thickBot="1" x14ac:dyDescent="0.3">
      <c r="A98" s="197" t="s">
        <v>113</v>
      </c>
      <c r="B98" s="198"/>
      <c r="C98" s="198"/>
      <c r="D98" s="266"/>
      <c r="E98" s="853"/>
      <c r="F98" s="854"/>
      <c r="G98" s="855"/>
      <c r="H98" s="675" t="s">
        <v>346</v>
      </c>
      <c r="I98" s="679"/>
      <c r="J98" s="680"/>
      <c r="K98" s="681"/>
      <c r="L98" s="1"/>
    </row>
    <row r="99" spans="1:12" ht="38.25" customHeight="1" x14ac:dyDescent="0.25">
      <c r="A99" s="179"/>
      <c r="B99" s="158"/>
      <c r="C99" s="180"/>
      <c r="D99" s="158"/>
      <c r="E99" s="158"/>
      <c r="F99" s="158"/>
      <c r="G99" s="158"/>
      <c r="H99" s="158"/>
      <c r="I99" s="158"/>
      <c r="J99" s="175"/>
      <c r="K99" s="176"/>
      <c r="L99" s="1"/>
    </row>
    <row r="100" spans="1:12" ht="39" customHeight="1" x14ac:dyDescent="0.25">
      <c r="A100" s="661" t="s">
        <v>113</v>
      </c>
      <c r="B100" s="158">
        <v>5</v>
      </c>
      <c r="C100" s="662"/>
      <c r="D100" s="641"/>
      <c r="E100" s="642"/>
      <c r="F100" s="642"/>
      <c r="G100" s="642"/>
      <c r="H100" s="158"/>
      <c r="I100" s="158"/>
      <c r="J100" s="656" t="s">
        <v>112</v>
      </c>
      <c r="K100" s="657"/>
      <c r="L100" s="1"/>
    </row>
    <row r="101" spans="1:12" x14ac:dyDescent="0.25">
      <c r="A101" s="661"/>
      <c r="B101" s="158" t="s">
        <v>115</v>
      </c>
      <c r="C101" s="663"/>
      <c r="D101" s="641"/>
      <c r="E101" s="642"/>
      <c r="F101" s="642"/>
      <c r="G101" s="642"/>
      <c r="H101" s="158"/>
      <c r="I101" s="158"/>
      <c r="J101" s="160"/>
      <c r="K101" s="161"/>
      <c r="L101" s="1"/>
    </row>
    <row r="102" spans="1:12" ht="27.75" x14ac:dyDescent="0.25">
      <c r="A102" s="661"/>
      <c r="B102" s="158">
        <v>4</v>
      </c>
      <c r="C102" s="664"/>
      <c r="D102" s="641"/>
      <c r="E102" s="641"/>
      <c r="F102" s="654"/>
      <c r="G102" s="642"/>
      <c r="H102" s="158"/>
      <c r="I102" s="158"/>
      <c r="J102" s="166" t="str">
        <f xml:space="preserve"> IF(OR(E100="X",F100="X",G100="x",F102="x",G102="X",F104="X",G104="X",G106="X" ),"x","")</f>
        <v/>
      </c>
      <c r="K102" s="161" t="s">
        <v>114</v>
      </c>
      <c r="L102" s="1"/>
    </row>
    <row r="103" spans="1:12" ht="27.75" x14ac:dyDescent="0.25">
      <c r="A103" s="661"/>
      <c r="B103" s="158" t="s">
        <v>117</v>
      </c>
      <c r="C103" s="665"/>
      <c r="D103" s="641"/>
      <c r="E103" s="641"/>
      <c r="F103" s="654"/>
      <c r="G103" s="642"/>
      <c r="H103" s="158"/>
      <c r="I103" s="158"/>
      <c r="J103" s="167"/>
      <c r="K103" s="161"/>
      <c r="L103" s="1"/>
    </row>
    <row r="104" spans="1:12" ht="27.75" x14ac:dyDescent="0.25">
      <c r="A104" s="661"/>
      <c r="B104" s="158">
        <v>3</v>
      </c>
      <c r="C104" s="644"/>
      <c r="D104" s="639"/>
      <c r="E104" s="640"/>
      <c r="F104" s="654"/>
      <c r="G104" s="642"/>
      <c r="H104" s="158"/>
      <c r="I104" s="158"/>
      <c r="J104" s="168" t="str">
        <f xml:space="preserve"> IF(OR(C100="X",D100="X",D102="x",E102="x",E104="X",F106="X",F108="X",G108="X" ),"x","")</f>
        <v/>
      </c>
      <c r="K104" s="161" t="s">
        <v>116</v>
      </c>
      <c r="L104" s="1"/>
    </row>
    <row r="105" spans="1:12" ht="27.75" x14ac:dyDescent="0.25">
      <c r="A105" s="661"/>
      <c r="B105" s="158" t="s">
        <v>119</v>
      </c>
      <c r="C105" s="655"/>
      <c r="D105" s="639"/>
      <c r="E105" s="641"/>
      <c r="F105" s="654"/>
      <c r="G105" s="642"/>
      <c r="H105" s="158"/>
      <c r="I105" s="158"/>
      <c r="J105" s="169"/>
      <c r="K105" s="161"/>
      <c r="L105" s="1"/>
    </row>
    <row r="106" spans="1:12" ht="27.75" x14ac:dyDescent="0.25">
      <c r="A106" s="661"/>
      <c r="B106" s="158">
        <v>2</v>
      </c>
      <c r="C106" s="644"/>
      <c r="D106" s="637"/>
      <c r="E106" s="638"/>
      <c r="F106" s="640"/>
      <c r="G106" s="642"/>
      <c r="H106" s="158"/>
      <c r="I106" s="158"/>
      <c r="J106" s="170" t="str">
        <f xml:space="preserve"> IF(OR(C102="X",D104="X",E108="x",E106="x" ),"x","")</f>
        <v/>
      </c>
      <c r="K106" s="161" t="s">
        <v>118</v>
      </c>
      <c r="L106" s="1"/>
    </row>
    <row r="107" spans="1:12" ht="27.75" x14ac:dyDescent="0.25">
      <c r="A107" s="661"/>
      <c r="B107" s="158" t="s">
        <v>241</v>
      </c>
      <c r="C107" s="655"/>
      <c r="D107" s="637"/>
      <c r="E107" s="639"/>
      <c r="F107" s="641"/>
      <c r="G107" s="642"/>
      <c r="H107" s="158"/>
      <c r="I107" s="158"/>
      <c r="J107" s="169"/>
      <c r="K107" s="161"/>
      <c r="L107" s="1"/>
    </row>
    <row r="108" spans="1:12" ht="27.75" x14ac:dyDescent="0.25">
      <c r="A108" s="661"/>
      <c r="B108" s="158">
        <v>1</v>
      </c>
      <c r="C108" s="644"/>
      <c r="D108" s="646"/>
      <c r="E108" s="648"/>
      <c r="F108" s="650"/>
      <c r="G108" s="652"/>
      <c r="H108" s="158"/>
      <c r="I108" s="158"/>
      <c r="J108" s="171" t="str">
        <f xml:space="preserve"> IF(OR(C104="X",C106="X",C108="x",D106="x",D108="x" ),"x","")</f>
        <v/>
      </c>
      <c r="K108" s="161" t="s">
        <v>120</v>
      </c>
      <c r="L108" s="1"/>
    </row>
    <row r="109" spans="1:12" x14ac:dyDescent="0.25">
      <c r="A109" s="661"/>
      <c r="B109" s="158" t="s">
        <v>121</v>
      </c>
      <c r="C109" s="645"/>
      <c r="D109" s="647"/>
      <c r="E109" s="649"/>
      <c r="F109" s="651"/>
      <c r="G109" s="653"/>
      <c r="H109" s="158"/>
      <c r="I109" s="158"/>
      <c r="J109" s="158"/>
      <c r="K109" s="159"/>
      <c r="L109" s="1"/>
    </row>
    <row r="110" spans="1:12" x14ac:dyDescent="0.25">
      <c r="A110" s="179"/>
      <c r="B110" s="158"/>
      <c r="C110" s="158">
        <v>1</v>
      </c>
      <c r="D110" s="158">
        <v>2</v>
      </c>
      <c r="E110" s="158">
        <v>3</v>
      </c>
      <c r="F110" s="158">
        <v>4</v>
      </c>
      <c r="G110" s="158">
        <v>5</v>
      </c>
      <c r="H110" s="158"/>
      <c r="I110" s="158"/>
      <c r="J110" s="158"/>
      <c r="K110" s="159"/>
      <c r="L110" s="1"/>
    </row>
    <row r="111" spans="1:12" x14ac:dyDescent="0.25">
      <c r="A111" s="179"/>
      <c r="B111" s="158"/>
      <c r="C111" s="158" t="s">
        <v>122</v>
      </c>
      <c r="D111" s="158" t="s">
        <v>123</v>
      </c>
      <c r="E111" s="158" t="s">
        <v>124</v>
      </c>
      <c r="F111" s="158" t="s">
        <v>125</v>
      </c>
      <c r="G111" s="158" t="s">
        <v>126</v>
      </c>
      <c r="H111" s="158"/>
      <c r="I111" s="158"/>
      <c r="J111" s="158"/>
      <c r="K111" s="159"/>
      <c r="L111" s="1"/>
    </row>
    <row r="112" spans="1:12" ht="15" customHeight="1" x14ac:dyDescent="0.25">
      <c r="A112" s="179"/>
      <c r="B112" s="158"/>
      <c r="C112" s="643" t="s">
        <v>127</v>
      </c>
      <c r="D112" s="643"/>
      <c r="E112" s="643"/>
      <c r="F112" s="643"/>
      <c r="G112" s="643"/>
      <c r="H112" s="158"/>
      <c r="I112" s="158"/>
      <c r="J112" s="158"/>
      <c r="K112" s="159"/>
      <c r="L112" s="1"/>
    </row>
    <row r="113" spans="1:12" ht="15" customHeight="1" x14ac:dyDescent="0.25">
      <c r="A113" s="179"/>
      <c r="B113" s="158"/>
      <c r="C113" s="643"/>
      <c r="D113" s="643"/>
      <c r="E113" s="643"/>
      <c r="F113" s="643"/>
      <c r="G113" s="643"/>
      <c r="H113" s="158"/>
      <c r="I113" s="158"/>
      <c r="J113" s="158"/>
      <c r="K113" s="159"/>
      <c r="L113" s="1"/>
    </row>
    <row r="114" spans="1:12" ht="15.75" thickBot="1" x14ac:dyDescent="0.3">
      <c r="A114" s="81"/>
      <c r="B114" s="82"/>
      <c r="C114" s="82"/>
      <c r="D114" s="82"/>
      <c r="E114" s="82"/>
      <c r="F114" s="82"/>
      <c r="G114" s="82"/>
      <c r="H114" s="82"/>
      <c r="I114" s="82"/>
      <c r="J114" s="82"/>
      <c r="K114" s="83"/>
      <c r="L114" s="1"/>
    </row>
    <row r="115" spans="1:12" ht="15.75" thickBot="1" x14ac:dyDescent="0.3">
      <c r="A115" s="1"/>
      <c r="B115" s="1"/>
      <c r="C115" s="1"/>
      <c r="D115" s="1"/>
      <c r="E115" s="1"/>
      <c r="F115" s="1"/>
      <c r="G115" s="1"/>
      <c r="H115" s="1"/>
      <c r="I115" s="1"/>
      <c r="J115" s="1"/>
      <c r="K115" s="1"/>
      <c r="L115" s="1"/>
    </row>
    <row r="116" spans="1:12" ht="15.75" customHeight="1" thickBot="1" x14ac:dyDescent="0.3">
      <c r="A116" s="864" t="s">
        <v>111</v>
      </c>
      <c r="B116" s="858" t="str">
        <f>DESCRIPCION!A25</f>
        <v>f</v>
      </c>
      <c r="C116" s="858"/>
      <c r="D116" s="858"/>
      <c r="E116" s="858"/>
      <c r="F116" s="858"/>
      <c r="G116" s="858"/>
      <c r="H116" s="859"/>
      <c r="I116" s="856" t="s">
        <v>343</v>
      </c>
      <c r="J116" s="857"/>
      <c r="K116" s="145" t="str">
        <f>IF(J123="x","EXTREMA",IF(J125="x","ALTA",IF(J127="x","MODERADA",IF(J129="x","BAJA",""))))</f>
        <v/>
      </c>
      <c r="L116" s="1"/>
    </row>
    <row r="117" spans="1:12" ht="16.5" thickBot="1" x14ac:dyDescent="0.3">
      <c r="A117" s="865"/>
      <c r="B117" s="860"/>
      <c r="C117" s="860"/>
      <c r="D117" s="860"/>
      <c r="E117" s="860"/>
      <c r="F117" s="860"/>
      <c r="G117" s="860"/>
      <c r="H117" s="861"/>
      <c r="I117" s="851" t="s">
        <v>344</v>
      </c>
      <c r="J117" s="852"/>
      <c r="K117" s="195" t="str">
        <f>'VALORACION RIESGOS INHERENTES'!K111</f>
        <v/>
      </c>
      <c r="L117" s="1"/>
    </row>
    <row r="118" spans="1:12" ht="16.5" thickBot="1" x14ac:dyDescent="0.3">
      <c r="A118" s="866"/>
      <c r="B118" s="675" t="s">
        <v>294</v>
      </c>
      <c r="C118" s="676"/>
      <c r="D118" s="676"/>
      <c r="E118" s="676"/>
      <c r="F118" s="676"/>
      <c r="G118" s="676"/>
      <c r="H118" s="676"/>
      <c r="I118" s="676"/>
      <c r="J118" s="679"/>
      <c r="K118" s="195" t="str">
        <f>'EVALUACIÓN SOLIDEZ CONTROLES'!H31</f>
        <v xml:space="preserve"> </v>
      </c>
      <c r="L118" s="1"/>
    </row>
    <row r="119" spans="1:12" ht="17.25" customHeight="1" thickBot="1" x14ac:dyDescent="0.3">
      <c r="A119" s="197" t="s">
        <v>113</v>
      </c>
      <c r="B119" s="198"/>
      <c r="C119" s="198"/>
      <c r="D119" s="266"/>
      <c r="E119" s="853"/>
      <c r="F119" s="854"/>
      <c r="G119" s="855"/>
      <c r="H119" s="675" t="s">
        <v>346</v>
      </c>
      <c r="I119" s="679"/>
      <c r="J119" s="680"/>
      <c r="K119" s="681"/>
      <c r="L119" s="1"/>
    </row>
    <row r="120" spans="1:12" ht="39.75" customHeight="1" x14ac:dyDescent="0.25">
      <c r="A120" s="179"/>
      <c r="B120" s="158"/>
      <c r="C120" s="180"/>
      <c r="D120" s="158"/>
      <c r="E120" s="158"/>
      <c r="F120" s="158"/>
      <c r="G120" s="158"/>
      <c r="H120" s="158"/>
      <c r="I120" s="158"/>
      <c r="J120" s="1"/>
      <c r="K120" s="73"/>
      <c r="L120" s="1"/>
    </row>
    <row r="121" spans="1:12" ht="15" customHeight="1" x14ac:dyDescent="0.25">
      <c r="A121" s="661" t="s">
        <v>113</v>
      </c>
      <c r="B121" s="158">
        <v>5</v>
      </c>
      <c r="C121" s="682"/>
      <c r="D121" s="673"/>
      <c r="E121" s="674"/>
      <c r="F121" s="674"/>
      <c r="G121" s="674"/>
      <c r="H121" s="193"/>
      <c r="I121" s="158"/>
      <c r="J121" s="656" t="s">
        <v>112</v>
      </c>
      <c r="K121" s="657"/>
      <c r="L121" s="1"/>
    </row>
    <row r="122" spans="1:12" ht="33" x14ac:dyDescent="0.25">
      <c r="A122" s="661"/>
      <c r="B122" s="158" t="s">
        <v>115</v>
      </c>
      <c r="C122" s="683"/>
      <c r="D122" s="673"/>
      <c r="E122" s="674"/>
      <c r="F122" s="674"/>
      <c r="G122" s="674"/>
      <c r="H122" s="193"/>
      <c r="I122" s="158"/>
      <c r="J122" s="160"/>
      <c r="K122" s="161"/>
      <c r="L122" s="1"/>
    </row>
    <row r="123" spans="1:12" ht="33" x14ac:dyDescent="0.25">
      <c r="A123" s="661"/>
      <c r="B123" s="158">
        <v>4</v>
      </c>
      <c r="C123" s="684"/>
      <c r="D123" s="673"/>
      <c r="E123" s="673"/>
      <c r="F123" s="686"/>
      <c r="G123" s="674"/>
      <c r="H123" s="193"/>
      <c r="I123" s="158"/>
      <c r="J123" s="166" t="str">
        <f xml:space="preserve"> IF(OR(E121="X",F121="X",G121="x",F123="x",G123="X",F125="X",G125="X",G127="X" ),"x","")</f>
        <v/>
      </c>
      <c r="K123" s="161" t="s">
        <v>114</v>
      </c>
      <c r="L123" s="1"/>
    </row>
    <row r="124" spans="1:12" ht="33" x14ac:dyDescent="0.25">
      <c r="A124" s="661"/>
      <c r="B124" s="158" t="s">
        <v>117</v>
      </c>
      <c r="C124" s="685"/>
      <c r="D124" s="673"/>
      <c r="E124" s="673"/>
      <c r="F124" s="686"/>
      <c r="G124" s="674"/>
      <c r="H124" s="193"/>
      <c r="I124" s="158"/>
      <c r="J124" s="167"/>
      <c r="K124" s="161"/>
      <c r="L124" s="1"/>
    </row>
    <row r="125" spans="1:12" ht="33" x14ac:dyDescent="0.25">
      <c r="A125" s="661"/>
      <c r="B125" s="158">
        <v>3</v>
      </c>
      <c r="C125" s="687"/>
      <c r="D125" s="671"/>
      <c r="E125" s="672"/>
      <c r="F125" s="686"/>
      <c r="G125" s="674"/>
      <c r="H125" s="193"/>
      <c r="I125" s="158"/>
      <c r="J125" s="168" t="str">
        <f xml:space="preserve"> IF(OR(C121="X",D121="X",D123="x",E123="x",E125="X",F127="X",F129="X",G129="X" ),"x","")</f>
        <v/>
      </c>
      <c r="K125" s="161" t="s">
        <v>116</v>
      </c>
      <c r="L125" s="1"/>
    </row>
    <row r="126" spans="1:12" ht="33" x14ac:dyDescent="0.25">
      <c r="A126" s="661"/>
      <c r="B126" s="158" t="s">
        <v>119</v>
      </c>
      <c r="C126" s="688"/>
      <c r="D126" s="671"/>
      <c r="E126" s="673"/>
      <c r="F126" s="686"/>
      <c r="G126" s="674"/>
      <c r="H126" s="193"/>
      <c r="I126" s="158"/>
      <c r="J126" s="169"/>
      <c r="K126" s="161"/>
      <c r="L126" s="1"/>
    </row>
    <row r="127" spans="1:12" ht="33" x14ac:dyDescent="0.25">
      <c r="A127" s="661"/>
      <c r="B127" s="158">
        <v>2</v>
      </c>
      <c r="C127" s="687"/>
      <c r="D127" s="669"/>
      <c r="E127" s="670"/>
      <c r="F127" s="672"/>
      <c r="G127" s="674"/>
      <c r="H127" s="193"/>
      <c r="I127" s="158"/>
      <c r="J127" s="170" t="str">
        <f xml:space="preserve"> IF(OR(C123="X",D125="X",E127="x",E129="x" ),"x","")</f>
        <v/>
      </c>
      <c r="K127" s="161" t="s">
        <v>118</v>
      </c>
      <c r="L127" s="1"/>
    </row>
    <row r="128" spans="1:12" ht="33" x14ac:dyDescent="0.25">
      <c r="A128" s="661"/>
      <c r="B128" s="158" t="s">
        <v>241</v>
      </c>
      <c r="C128" s="688"/>
      <c r="D128" s="669"/>
      <c r="E128" s="671"/>
      <c r="F128" s="673"/>
      <c r="G128" s="674"/>
      <c r="H128" s="193"/>
      <c r="I128" s="158"/>
      <c r="J128" s="169"/>
      <c r="K128" s="161"/>
      <c r="L128" s="1"/>
    </row>
    <row r="129" spans="1:12" ht="33" x14ac:dyDescent="0.25">
      <c r="A129" s="661"/>
      <c r="B129" s="158">
        <v>1</v>
      </c>
      <c r="C129" s="687"/>
      <c r="D129" s="690"/>
      <c r="E129" s="692"/>
      <c r="F129" s="694"/>
      <c r="G129" s="696"/>
      <c r="H129" s="193"/>
      <c r="I129" s="158"/>
      <c r="J129" s="171" t="str">
        <f xml:space="preserve"> IF(OR(C125="X",C127="X",D127="x",C129="x",D129="x" ),"x","")</f>
        <v/>
      </c>
      <c r="K129" s="161" t="s">
        <v>120</v>
      </c>
      <c r="L129" s="1"/>
    </row>
    <row r="130" spans="1:12" ht="33" x14ac:dyDescent="0.25">
      <c r="A130" s="661"/>
      <c r="B130" s="158" t="s">
        <v>121</v>
      </c>
      <c r="C130" s="689"/>
      <c r="D130" s="691"/>
      <c r="E130" s="693"/>
      <c r="F130" s="695"/>
      <c r="G130" s="697"/>
      <c r="H130" s="193"/>
      <c r="I130" s="158"/>
      <c r="J130" s="158"/>
      <c r="K130" s="159"/>
      <c r="L130" s="1"/>
    </row>
    <row r="131" spans="1:12" x14ac:dyDescent="0.25">
      <c r="A131" s="179"/>
      <c r="B131" s="158"/>
      <c r="C131" s="158">
        <v>1</v>
      </c>
      <c r="D131" s="158">
        <v>2</v>
      </c>
      <c r="E131" s="158">
        <v>3</v>
      </c>
      <c r="F131" s="158">
        <v>4</v>
      </c>
      <c r="G131" s="158">
        <v>5</v>
      </c>
      <c r="H131" s="158"/>
      <c r="I131" s="158"/>
      <c r="J131" s="158"/>
      <c r="K131" s="159"/>
      <c r="L131" s="1"/>
    </row>
    <row r="132" spans="1:12" x14ac:dyDescent="0.25">
      <c r="A132" s="179"/>
      <c r="B132" s="158"/>
      <c r="C132" s="158" t="s">
        <v>122</v>
      </c>
      <c r="D132" s="158" t="s">
        <v>123</v>
      </c>
      <c r="E132" s="158" t="s">
        <v>124</v>
      </c>
      <c r="F132" s="158" t="s">
        <v>125</v>
      </c>
      <c r="G132" s="158" t="s">
        <v>126</v>
      </c>
      <c r="H132" s="158"/>
      <c r="I132" s="158"/>
      <c r="J132" s="158"/>
      <c r="K132" s="159"/>
      <c r="L132" s="1"/>
    </row>
    <row r="133" spans="1:12" ht="15" customHeight="1" x14ac:dyDescent="0.25">
      <c r="A133" s="179"/>
      <c r="B133" s="158"/>
      <c r="C133" s="643" t="s">
        <v>127</v>
      </c>
      <c r="D133" s="643"/>
      <c r="E133" s="643"/>
      <c r="F133" s="643"/>
      <c r="G133" s="643"/>
      <c r="H133" s="158"/>
      <c r="I133" s="158"/>
      <c r="J133" s="158"/>
      <c r="K133" s="159"/>
      <c r="L133" s="1"/>
    </row>
    <row r="134" spans="1:12" ht="15" customHeight="1" x14ac:dyDescent="0.25">
      <c r="A134" s="179"/>
      <c r="B134" s="158"/>
      <c r="C134" s="643"/>
      <c r="D134" s="643"/>
      <c r="E134" s="643"/>
      <c r="F134" s="643"/>
      <c r="G134" s="643"/>
      <c r="H134" s="158"/>
      <c r="I134" s="158"/>
      <c r="J134" s="158"/>
      <c r="K134" s="159"/>
      <c r="L134" s="1"/>
    </row>
    <row r="135" spans="1:12" ht="15.75" thickBot="1" x14ac:dyDescent="0.3">
      <c r="A135" s="81"/>
      <c r="B135" s="82"/>
      <c r="C135" s="82"/>
      <c r="D135" s="82"/>
      <c r="E135" s="82"/>
      <c r="F135" s="82"/>
      <c r="G135" s="82"/>
      <c r="H135" s="82"/>
      <c r="I135" s="82"/>
      <c r="J135" s="82"/>
      <c r="K135" s="83"/>
      <c r="L135" s="1"/>
    </row>
    <row r="136" spans="1:12" ht="15.75" thickBot="1" x14ac:dyDescent="0.3">
      <c r="A136" s="1"/>
      <c r="B136" s="1"/>
      <c r="C136" s="1"/>
      <c r="D136" s="1"/>
      <c r="E136" s="1"/>
      <c r="F136" s="1"/>
      <c r="G136" s="1"/>
      <c r="H136" s="1"/>
      <c r="I136" s="1"/>
      <c r="J136" s="1"/>
      <c r="K136" s="1"/>
      <c r="L136" s="1"/>
    </row>
    <row r="137" spans="1:12" ht="16.5" customHeight="1" thickBot="1" x14ac:dyDescent="0.3">
      <c r="A137" s="864" t="s">
        <v>111</v>
      </c>
      <c r="B137" s="862" t="str">
        <f>DESCRIPCION!A28</f>
        <v>g</v>
      </c>
      <c r="C137" s="858"/>
      <c r="D137" s="858"/>
      <c r="E137" s="858"/>
      <c r="F137" s="858"/>
      <c r="G137" s="858"/>
      <c r="H137" s="859"/>
      <c r="I137" s="856" t="s">
        <v>343</v>
      </c>
      <c r="J137" s="857"/>
      <c r="K137" s="145" t="str">
        <f>IF(J144="x","EXTREMA",IF(J146="x","ALTA",IF(J148="x","MODERADA",IF(J150="x","BAJA",""))))</f>
        <v/>
      </c>
      <c r="L137" s="1"/>
    </row>
    <row r="138" spans="1:12" ht="16.5" thickBot="1" x14ac:dyDescent="0.3">
      <c r="A138" s="865"/>
      <c r="B138" s="863"/>
      <c r="C138" s="860"/>
      <c r="D138" s="860"/>
      <c r="E138" s="860"/>
      <c r="F138" s="860"/>
      <c r="G138" s="860"/>
      <c r="H138" s="861"/>
      <c r="I138" s="851" t="s">
        <v>344</v>
      </c>
      <c r="J138" s="852"/>
      <c r="K138" s="195" t="str">
        <f>'VALORACION RIESGOS INHERENTES'!K131</f>
        <v/>
      </c>
      <c r="L138" s="1"/>
    </row>
    <row r="139" spans="1:12" ht="16.5" thickBot="1" x14ac:dyDescent="0.3">
      <c r="A139" s="866"/>
      <c r="B139" s="675" t="s">
        <v>294</v>
      </c>
      <c r="C139" s="676"/>
      <c r="D139" s="676"/>
      <c r="E139" s="676"/>
      <c r="F139" s="676"/>
      <c r="G139" s="676"/>
      <c r="H139" s="676"/>
      <c r="I139" s="676"/>
      <c r="J139" s="679"/>
      <c r="K139" s="194" t="e">
        <f>'EVALUACIÓN SOLIDEZ CONTROLES'!H35</f>
        <v>#DIV/0!</v>
      </c>
      <c r="L139" s="1"/>
    </row>
    <row r="140" spans="1:12" ht="18" customHeight="1" thickBot="1" x14ac:dyDescent="0.3">
      <c r="A140" s="197" t="s">
        <v>113</v>
      </c>
      <c r="B140" s="198"/>
      <c r="C140" s="198"/>
      <c r="D140" s="266"/>
      <c r="E140" s="853"/>
      <c r="F140" s="854"/>
      <c r="G140" s="855"/>
      <c r="H140" s="675" t="s">
        <v>346</v>
      </c>
      <c r="I140" s="679"/>
      <c r="J140" s="680"/>
      <c r="K140" s="681"/>
      <c r="L140" s="1"/>
    </row>
    <row r="141" spans="1:12" ht="42" customHeight="1" x14ac:dyDescent="0.25">
      <c r="A141" s="179"/>
      <c r="B141" s="158"/>
      <c r="C141" s="180"/>
      <c r="D141" s="158"/>
      <c r="E141" s="158"/>
      <c r="F141" s="158"/>
      <c r="G141" s="158"/>
      <c r="H141" s="158"/>
      <c r="I141" s="158"/>
      <c r="J141" s="175"/>
      <c r="K141" s="176"/>
      <c r="L141" s="1"/>
    </row>
    <row r="142" spans="1:12" ht="41.25" customHeight="1" x14ac:dyDescent="0.25">
      <c r="A142" s="661" t="s">
        <v>113</v>
      </c>
      <c r="B142" s="158">
        <v>5</v>
      </c>
      <c r="C142" s="662"/>
      <c r="D142" s="641"/>
      <c r="E142" s="642"/>
      <c r="F142" s="642"/>
      <c r="G142" s="642"/>
      <c r="H142" s="158"/>
      <c r="I142" s="158"/>
      <c r="J142" s="656" t="s">
        <v>112</v>
      </c>
      <c r="K142" s="657"/>
      <c r="L142" s="1"/>
    </row>
    <row r="143" spans="1:12" x14ac:dyDescent="0.25">
      <c r="A143" s="661"/>
      <c r="B143" s="158" t="s">
        <v>115</v>
      </c>
      <c r="C143" s="663"/>
      <c r="D143" s="641"/>
      <c r="E143" s="642"/>
      <c r="F143" s="642"/>
      <c r="G143" s="642"/>
      <c r="H143" s="158"/>
      <c r="I143" s="158"/>
      <c r="J143" s="160"/>
      <c r="K143" s="161"/>
      <c r="L143" s="1"/>
    </row>
    <row r="144" spans="1:12" ht="27.75" x14ac:dyDescent="0.25">
      <c r="A144" s="661"/>
      <c r="B144" s="158">
        <v>4</v>
      </c>
      <c r="C144" s="664"/>
      <c r="D144" s="641"/>
      <c r="E144" s="641"/>
      <c r="F144" s="654"/>
      <c r="G144" s="642"/>
      <c r="H144" s="158"/>
      <c r="I144" s="158"/>
      <c r="J144" s="166" t="str">
        <f xml:space="preserve"> IF(OR(E142="X",F142="X",G142="x",F144="x",G144="X",F146="X",G146="X",G148="X" ),"x","")</f>
        <v/>
      </c>
      <c r="K144" s="161" t="s">
        <v>114</v>
      </c>
      <c r="L144" s="1"/>
    </row>
    <row r="145" spans="1:12" ht="27.75" x14ac:dyDescent="0.25">
      <c r="A145" s="661"/>
      <c r="B145" s="158" t="s">
        <v>117</v>
      </c>
      <c r="C145" s="665"/>
      <c r="D145" s="641"/>
      <c r="E145" s="641"/>
      <c r="F145" s="654"/>
      <c r="G145" s="642"/>
      <c r="H145" s="158"/>
      <c r="I145" s="158"/>
      <c r="J145" s="167"/>
      <c r="K145" s="161"/>
      <c r="L145" s="1"/>
    </row>
    <row r="146" spans="1:12" ht="27.75" x14ac:dyDescent="0.25">
      <c r="A146" s="661"/>
      <c r="B146" s="158">
        <v>3</v>
      </c>
      <c r="C146" s="644"/>
      <c r="D146" s="639"/>
      <c r="E146" s="640"/>
      <c r="F146" s="654"/>
      <c r="G146" s="642"/>
      <c r="H146" s="158"/>
      <c r="I146" s="158"/>
      <c r="J146" s="168" t="str">
        <f xml:space="preserve"> IF(OR(C142="X",D142="X",D144="x",E144="x",E146="X",F148="X",F150="X",G150="X" ),"x","")</f>
        <v/>
      </c>
      <c r="K146" s="161" t="s">
        <v>116</v>
      </c>
      <c r="L146" s="1"/>
    </row>
    <row r="147" spans="1:12" ht="27.75" x14ac:dyDescent="0.25">
      <c r="A147" s="661"/>
      <c r="B147" s="158" t="s">
        <v>119</v>
      </c>
      <c r="C147" s="655"/>
      <c r="D147" s="639"/>
      <c r="E147" s="641"/>
      <c r="F147" s="654"/>
      <c r="G147" s="642"/>
      <c r="H147" s="158"/>
      <c r="I147" s="158"/>
      <c r="J147" s="169"/>
      <c r="K147" s="161"/>
      <c r="L147" s="1"/>
    </row>
    <row r="148" spans="1:12" ht="27.75" x14ac:dyDescent="0.25">
      <c r="A148" s="661"/>
      <c r="B148" s="158">
        <v>2</v>
      </c>
      <c r="C148" s="644"/>
      <c r="D148" s="637"/>
      <c r="E148" s="638"/>
      <c r="F148" s="640"/>
      <c r="G148" s="642"/>
      <c r="H148" s="158"/>
      <c r="I148" s="158"/>
      <c r="J148" s="170" t="str">
        <f xml:space="preserve"> IF(OR(C144="X",D146="X",E148="x",E150="x" ),"x","")</f>
        <v/>
      </c>
      <c r="K148" s="161" t="s">
        <v>118</v>
      </c>
      <c r="L148" s="1"/>
    </row>
    <row r="149" spans="1:12" ht="27.75" x14ac:dyDescent="0.25">
      <c r="A149" s="661"/>
      <c r="B149" s="158" t="s">
        <v>241</v>
      </c>
      <c r="C149" s="655"/>
      <c r="D149" s="637"/>
      <c r="E149" s="639"/>
      <c r="F149" s="641"/>
      <c r="G149" s="642"/>
      <c r="H149" s="158"/>
      <c r="I149" s="158"/>
      <c r="J149" s="169"/>
      <c r="K149" s="161"/>
      <c r="L149" s="1"/>
    </row>
    <row r="150" spans="1:12" ht="27.75" x14ac:dyDescent="0.25">
      <c r="A150" s="661"/>
      <c r="B150" s="158">
        <v>1</v>
      </c>
      <c r="C150" s="644"/>
      <c r="D150" s="646"/>
      <c r="E150" s="648"/>
      <c r="F150" s="650"/>
      <c r="G150" s="652"/>
      <c r="H150" s="158"/>
      <c r="I150" s="158"/>
      <c r="J150" s="171" t="str">
        <f xml:space="preserve"> IF(OR(C146="X",C148="X",C150="x",D148="x",D150="x" ),"x","")</f>
        <v/>
      </c>
      <c r="K150" s="161" t="s">
        <v>120</v>
      </c>
      <c r="L150" s="1"/>
    </row>
    <row r="151" spans="1:12" x14ac:dyDescent="0.25">
      <c r="A151" s="661"/>
      <c r="B151" s="158" t="s">
        <v>121</v>
      </c>
      <c r="C151" s="645"/>
      <c r="D151" s="647"/>
      <c r="E151" s="649"/>
      <c r="F151" s="651"/>
      <c r="G151" s="653"/>
      <c r="H151" s="158"/>
      <c r="I151" s="158"/>
      <c r="J151" s="158"/>
      <c r="K151" s="159"/>
      <c r="L151" s="1"/>
    </row>
    <row r="152" spans="1:12" x14ac:dyDescent="0.25">
      <c r="A152" s="179"/>
      <c r="B152" s="158"/>
      <c r="C152" s="158">
        <v>1</v>
      </c>
      <c r="D152" s="158">
        <v>2</v>
      </c>
      <c r="E152" s="158">
        <v>3</v>
      </c>
      <c r="F152" s="158">
        <v>4</v>
      </c>
      <c r="G152" s="158">
        <v>5</v>
      </c>
      <c r="H152" s="158"/>
      <c r="I152" s="158"/>
      <c r="J152" s="158"/>
      <c r="K152" s="159"/>
      <c r="L152" s="1"/>
    </row>
    <row r="153" spans="1:12" x14ac:dyDescent="0.25">
      <c r="A153" s="179"/>
      <c r="B153" s="158"/>
      <c r="C153" s="158" t="s">
        <v>122</v>
      </c>
      <c r="D153" s="158" t="s">
        <v>123</v>
      </c>
      <c r="E153" s="158" t="s">
        <v>124</v>
      </c>
      <c r="F153" s="158" t="s">
        <v>125</v>
      </c>
      <c r="G153" s="158" t="s">
        <v>126</v>
      </c>
      <c r="H153" s="158"/>
      <c r="I153" s="158"/>
      <c r="J153" s="158"/>
      <c r="K153" s="159"/>
      <c r="L153" s="1"/>
    </row>
    <row r="154" spans="1:12" ht="15" customHeight="1" x14ac:dyDescent="0.25">
      <c r="A154" s="179"/>
      <c r="B154" s="158"/>
      <c r="C154" s="643" t="s">
        <v>127</v>
      </c>
      <c r="D154" s="643"/>
      <c r="E154" s="643"/>
      <c r="F154" s="643"/>
      <c r="G154" s="643"/>
      <c r="H154" s="158"/>
      <c r="I154" s="158"/>
      <c r="J154" s="158"/>
      <c r="K154" s="159"/>
      <c r="L154" s="1"/>
    </row>
    <row r="155" spans="1:12" ht="15" customHeight="1" x14ac:dyDescent="0.25">
      <c r="A155" s="179"/>
      <c r="B155" s="158"/>
      <c r="C155" s="643"/>
      <c r="D155" s="643"/>
      <c r="E155" s="643"/>
      <c r="F155" s="643"/>
      <c r="G155" s="643"/>
      <c r="H155" s="158"/>
      <c r="I155" s="158"/>
      <c r="J155" s="158"/>
      <c r="K155" s="159"/>
      <c r="L155" s="1"/>
    </row>
    <row r="156" spans="1:12" ht="15.75" thickBot="1" x14ac:dyDescent="0.3">
      <c r="A156" s="181"/>
      <c r="B156" s="182"/>
      <c r="C156" s="182"/>
      <c r="D156" s="182"/>
      <c r="E156" s="182"/>
      <c r="F156" s="182"/>
      <c r="G156" s="182"/>
      <c r="H156" s="182"/>
      <c r="I156" s="182"/>
      <c r="J156" s="182"/>
      <c r="K156" s="183"/>
      <c r="L156" s="1"/>
    </row>
    <row r="157" spans="1:12" ht="15.75" thickBot="1" x14ac:dyDescent="0.3">
      <c r="A157" s="1"/>
      <c r="B157" s="1"/>
      <c r="C157" s="1"/>
      <c r="D157" s="1"/>
      <c r="E157" s="1"/>
      <c r="F157" s="1"/>
      <c r="G157" s="1"/>
      <c r="H157" s="1"/>
      <c r="I157" s="1"/>
      <c r="J157" s="1"/>
      <c r="K157" s="1"/>
      <c r="L157" s="1"/>
    </row>
    <row r="158" spans="1:12" ht="16.5" customHeight="1" thickBot="1" x14ac:dyDescent="0.3">
      <c r="A158" s="864" t="s">
        <v>111</v>
      </c>
      <c r="B158" s="858" t="str">
        <f>DESCRIPCION!A31</f>
        <v>h</v>
      </c>
      <c r="C158" s="858"/>
      <c r="D158" s="858"/>
      <c r="E158" s="858"/>
      <c r="F158" s="858"/>
      <c r="G158" s="858"/>
      <c r="H158" s="859"/>
      <c r="I158" s="856" t="s">
        <v>343</v>
      </c>
      <c r="J158" s="857"/>
      <c r="K158" s="145" t="str">
        <f>IF(J165="x","EXTREMA",IF(J167="x","ALTA",IF(J169="x","MODERADA",IF(J171="x","BAJA",""))))</f>
        <v/>
      </c>
      <c r="L158" s="1"/>
    </row>
    <row r="159" spans="1:12" ht="16.5" thickBot="1" x14ac:dyDescent="0.3">
      <c r="A159" s="865"/>
      <c r="B159" s="860"/>
      <c r="C159" s="860"/>
      <c r="D159" s="860"/>
      <c r="E159" s="860"/>
      <c r="F159" s="860"/>
      <c r="G159" s="860"/>
      <c r="H159" s="861"/>
      <c r="I159" s="851" t="s">
        <v>344</v>
      </c>
      <c r="J159" s="852"/>
      <c r="K159" s="194" t="str">
        <f>'VALORACION RIESGOS INHERENTES'!K151</f>
        <v/>
      </c>
      <c r="L159" s="1"/>
    </row>
    <row r="160" spans="1:12" ht="15.75" customHeight="1" thickBot="1" x14ac:dyDescent="0.3">
      <c r="A160" s="866"/>
      <c r="B160" s="675" t="s">
        <v>294</v>
      </c>
      <c r="C160" s="676"/>
      <c r="D160" s="676"/>
      <c r="E160" s="676"/>
      <c r="F160" s="676"/>
      <c r="G160" s="676"/>
      <c r="H160" s="676"/>
      <c r="I160" s="676"/>
      <c r="J160" s="679"/>
      <c r="K160" s="194" t="e">
        <f>'EVALUACIÓN SOLIDEZ CONTROLES'!H39</f>
        <v>#DIV/0!</v>
      </c>
      <c r="L160" s="1"/>
    </row>
    <row r="161" spans="1:12" ht="15.75" customHeight="1" thickBot="1" x14ac:dyDescent="0.3">
      <c r="A161" s="197" t="s">
        <v>113</v>
      </c>
      <c r="B161" s="198"/>
      <c r="C161" s="198"/>
      <c r="D161" s="266"/>
      <c r="E161" s="853"/>
      <c r="F161" s="854"/>
      <c r="G161" s="855"/>
      <c r="H161" s="675" t="s">
        <v>346</v>
      </c>
      <c r="I161" s="679"/>
      <c r="J161" s="680"/>
      <c r="K161" s="681"/>
      <c r="L161" s="1"/>
    </row>
    <row r="162" spans="1:12" ht="44.25" customHeight="1" x14ac:dyDescent="0.25">
      <c r="A162" s="179"/>
      <c r="B162" s="158"/>
      <c r="C162" s="180"/>
      <c r="D162" s="158"/>
      <c r="E162" s="158"/>
      <c r="F162" s="158"/>
      <c r="G162" s="158"/>
      <c r="H162" s="158"/>
      <c r="I162" s="158"/>
      <c r="J162" s="175"/>
      <c r="K162" s="176"/>
      <c r="L162" s="1"/>
    </row>
    <row r="163" spans="1:12" ht="54" customHeight="1" x14ac:dyDescent="0.25">
      <c r="A163" s="661" t="s">
        <v>113</v>
      </c>
      <c r="B163" s="158">
        <v>5</v>
      </c>
      <c r="C163" s="662"/>
      <c r="D163" s="641"/>
      <c r="E163" s="642"/>
      <c r="F163" s="642"/>
      <c r="G163" s="642"/>
      <c r="H163" s="158"/>
      <c r="I163" s="158"/>
      <c r="J163" s="656" t="s">
        <v>112</v>
      </c>
      <c r="K163" s="657"/>
      <c r="L163" s="1"/>
    </row>
    <row r="164" spans="1:12" x14ac:dyDescent="0.25">
      <c r="A164" s="661"/>
      <c r="B164" s="158" t="s">
        <v>115</v>
      </c>
      <c r="C164" s="663"/>
      <c r="D164" s="641"/>
      <c r="E164" s="642"/>
      <c r="F164" s="642"/>
      <c r="G164" s="642"/>
      <c r="H164" s="158"/>
      <c r="I164" s="158"/>
      <c r="J164" s="160"/>
      <c r="K164" s="161"/>
      <c r="L164" s="1"/>
    </row>
    <row r="165" spans="1:12" ht="27.75" x14ac:dyDescent="0.25">
      <c r="A165" s="661"/>
      <c r="B165" s="158">
        <v>4</v>
      </c>
      <c r="C165" s="664"/>
      <c r="D165" s="641"/>
      <c r="E165" s="641"/>
      <c r="F165" s="654"/>
      <c r="G165" s="642"/>
      <c r="H165" s="158"/>
      <c r="I165" s="158"/>
      <c r="J165" s="166" t="str">
        <f xml:space="preserve"> IF(OR(E163="X",F163="X",G163="x",F165="x",G165="X",F167="X",G167="X",G169="X" ),"x","")</f>
        <v/>
      </c>
      <c r="K165" s="161" t="s">
        <v>114</v>
      </c>
      <c r="L165" s="1"/>
    </row>
    <row r="166" spans="1:12" ht="27.75" x14ac:dyDescent="0.25">
      <c r="A166" s="661"/>
      <c r="B166" s="158" t="s">
        <v>117</v>
      </c>
      <c r="C166" s="665"/>
      <c r="D166" s="641"/>
      <c r="E166" s="641"/>
      <c r="F166" s="654"/>
      <c r="G166" s="642"/>
      <c r="H166" s="158"/>
      <c r="I166" s="158"/>
      <c r="J166" s="167"/>
      <c r="K166" s="161"/>
      <c r="L166" s="1"/>
    </row>
    <row r="167" spans="1:12" ht="27.75" x14ac:dyDescent="0.25">
      <c r="A167" s="661"/>
      <c r="B167" s="158">
        <v>3</v>
      </c>
      <c r="C167" s="644"/>
      <c r="D167" s="639"/>
      <c r="E167" s="640"/>
      <c r="F167" s="654"/>
      <c r="G167" s="642"/>
      <c r="H167" s="158"/>
      <c r="I167" s="158"/>
      <c r="J167" s="168" t="str">
        <f xml:space="preserve"> IF(OR(C163="X",D163="X",D165="x",E165="x",E167="X",F169="X",F171="X",G171="X" ),"x","")</f>
        <v/>
      </c>
      <c r="K167" s="161" t="s">
        <v>116</v>
      </c>
      <c r="L167" s="1"/>
    </row>
    <row r="168" spans="1:12" ht="27.75" x14ac:dyDescent="0.25">
      <c r="A168" s="661"/>
      <c r="B168" s="158" t="s">
        <v>119</v>
      </c>
      <c r="C168" s="655"/>
      <c r="D168" s="639"/>
      <c r="E168" s="641"/>
      <c r="F168" s="654"/>
      <c r="G168" s="642"/>
      <c r="H168" s="158"/>
      <c r="I168" s="158"/>
      <c r="J168" s="169"/>
      <c r="K168" s="161"/>
      <c r="L168" s="1"/>
    </row>
    <row r="169" spans="1:12" ht="27.75" x14ac:dyDescent="0.25">
      <c r="A169" s="661"/>
      <c r="B169" s="158">
        <v>2</v>
      </c>
      <c r="C169" s="644"/>
      <c r="D169" s="637"/>
      <c r="E169" s="638"/>
      <c r="F169" s="640"/>
      <c r="G169" s="642"/>
      <c r="H169" s="158"/>
      <c r="I169" s="158"/>
      <c r="J169" s="170" t="str">
        <f xml:space="preserve"> IF(OR(C165="X",D167="X",E169="x",E171="x" ),"x","")</f>
        <v/>
      </c>
      <c r="K169" s="161" t="s">
        <v>118</v>
      </c>
      <c r="L169" s="1"/>
    </row>
    <row r="170" spans="1:12" ht="27.75" x14ac:dyDescent="0.25">
      <c r="A170" s="661"/>
      <c r="B170" s="158" t="s">
        <v>241</v>
      </c>
      <c r="C170" s="655"/>
      <c r="D170" s="637"/>
      <c r="E170" s="639"/>
      <c r="F170" s="641"/>
      <c r="G170" s="642"/>
      <c r="H170" s="158"/>
      <c r="I170" s="158"/>
      <c r="J170" s="169"/>
      <c r="K170" s="161"/>
      <c r="L170" s="1"/>
    </row>
    <row r="171" spans="1:12" ht="27.75" x14ac:dyDescent="0.25">
      <c r="A171" s="661"/>
      <c r="B171" s="158">
        <v>1</v>
      </c>
      <c r="C171" s="644"/>
      <c r="D171" s="646"/>
      <c r="E171" s="648"/>
      <c r="F171" s="650"/>
      <c r="G171" s="652"/>
      <c r="H171" s="158"/>
      <c r="I171" s="158"/>
      <c r="J171" s="171" t="str">
        <f xml:space="preserve"> IF(OR(C167="X",C169="X",C171="x",D169="x",D171="x" ),"x","")</f>
        <v/>
      </c>
      <c r="K171" s="161" t="s">
        <v>120</v>
      </c>
      <c r="L171" s="1"/>
    </row>
    <row r="172" spans="1:12" x14ac:dyDescent="0.25">
      <c r="A172" s="661"/>
      <c r="B172" s="158" t="s">
        <v>121</v>
      </c>
      <c r="C172" s="645"/>
      <c r="D172" s="647"/>
      <c r="E172" s="649"/>
      <c r="F172" s="651"/>
      <c r="G172" s="653"/>
      <c r="H172" s="158"/>
      <c r="I172" s="158"/>
      <c r="J172" s="158"/>
      <c r="K172" s="159"/>
      <c r="L172" s="1"/>
    </row>
    <row r="173" spans="1:12" x14ac:dyDescent="0.25">
      <c r="A173" s="179"/>
      <c r="B173" s="158"/>
      <c r="C173" s="158">
        <v>1</v>
      </c>
      <c r="D173" s="158">
        <v>2</v>
      </c>
      <c r="E173" s="158">
        <v>3</v>
      </c>
      <c r="F173" s="158">
        <v>4</v>
      </c>
      <c r="G173" s="158">
        <v>5</v>
      </c>
      <c r="H173" s="158"/>
      <c r="I173" s="158"/>
      <c r="J173" s="158"/>
      <c r="K173" s="159"/>
      <c r="L173" s="1"/>
    </row>
    <row r="174" spans="1:12" x14ac:dyDescent="0.25">
      <c r="A174" s="179"/>
      <c r="B174" s="158"/>
      <c r="C174" s="158" t="s">
        <v>122</v>
      </c>
      <c r="D174" s="158" t="s">
        <v>123</v>
      </c>
      <c r="E174" s="158" t="s">
        <v>124</v>
      </c>
      <c r="F174" s="158" t="s">
        <v>125</v>
      </c>
      <c r="G174" s="158" t="s">
        <v>126</v>
      </c>
      <c r="H174" s="158"/>
      <c r="I174" s="158"/>
      <c r="J174" s="158"/>
      <c r="K174" s="159"/>
      <c r="L174" s="1"/>
    </row>
    <row r="175" spans="1:12" ht="15" customHeight="1" x14ac:dyDescent="0.25">
      <c r="A175" s="179"/>
      <c r="B175" s="158"/>
      <c r="C175" s="643" t="s">
        <v>127</v>
      </c>
      <c r="D175" s="643"/>
      <c r="E175" s="643"/>
      <c r="F175" s="643"/>
      <c r="G175" s="643"/>
      <c r="H175" s="158"/>
      <c r="I175" s="158"/>
      <c r="J175" s="158"/>
      <c r="K175" s="159"/>
      <c r="L175" s="1"/>
    </row>
    <row r="176" spans="1:12" ht="15" customHeight="1" x14ac:dyDescent="0.25">
      <c r="A176" s="179"/>
      <c r="B176" s="158"/>
      <c r="C176" s="643"/>
      <c r="D176" s="643"/>
      <c r="E176" s="643"/>
      <c r="F176" s="643"/>
      <c r="G176" s="643"/>
      <c r="H176" s="158"/>
      <c r="I176" s="158"/>
      <c r="J176" s="158"/>
      <c r="K176" s="159"/>
      <c r="L176" s="1"/>
    </row>
    <row r="177" spans="1:12" ht="15.75" thickBot="1" x14ac:dyDescent="0.3">
      <c r="A177" s="181"/>
      <c r="B177" s="182"/>
      <c r="C177" s="182"/>
      <c r="D177" s="182"/>
      <c r="E177" s="182"/>
      <c r="F177" s="182"/>
      <c r="G177" s="182"/>
      <c r="H177" s="182"/>
      <c r="I177" s="182"/>
      <c r="J177" s="182"/>
      <c r="K177" s="183"/>
      <c r="L177" s="1"/>
    </row>
    <row r="178" spans="1:12" x14ac:dyDescent="0.25">
      <c r="A178" s="1"/>
      <c r="B178" s="1"/>
      <c r="C178" s="1"/>
      <c r="D178" s="1"/>
      <c r="E178" s="1"/>
      <c r="F178" s="1"/>
      <c r="G178" s="1"/>
      <c r="H178" s="1"/>
      <c r="I178" s="1"/>
      <c r="J178" s="1"/>
      <c r="K178" s="1"/>
      <c r="L178" s="1"/>
    </row>
    <row r="179" spans="1:12" ht="15.75" thickBot="1" x14ac:dyDescent="0.3">
      <c r="A179" s="1"/>
      <c r="B179" s="1"/>
      <c r="C179" s="1"/>
      <c r="D179" s="1"/>
      <c r="E179" s="1"/>
      <c r="F179" s="1"/>
      <c r="G179" s="1"/>
      <c r="H179" s="1"/>
      <c r="I179" s="1"/>
      <c r="J179" s="1"/>
      <c r="K179" s="1"/>
      <c r="L179" s="1"/>
    </row>
    <row r="180" spans="1:12" ht="15.75" customHeight="1" thickBot="1" x14ac:dyDescent="0.3">
      <c r="A180" s="864" t="s">
        <v>111</v>
      </c>
      <c r="B180" s="858" t="str">
        <f>DESCRIPCION!A34</f>
        <v>i</v>
      </c>
      <c r="C180" s="858"/>
      <c r="D180" s="858"/>
      <c r="E180" s="858"/>
      <c r="F180" s="858"/>
      <c r="G180" s="858"/>
      <c r="H180" s="859"/>
      <c r="I180" s="856" t="s">
        <v>343</v>
      </c>
      <c r="J180" s="857"/>
      <c r="K180" s="145" t="str">
        <f>IF(J187="x","EXTREMA",IF(J189="x","ALTA",IF(J191="x","MODERADA",IF(J193="x","BAJA",""))))</f>
        <v/>
      </c>
      <c r="L180" s="1"/>
    </row>
    <row r="181" spans="1:12" ht="16.5" thickBot="1" x14ac:dyDescent="0.3">
      <c r="A181" s="865"/>
      <c r="B181" s="860"/>
      <c r="C181" s="860"/>
      <c r="D181" s="860"/>
      <c r="E181" s="860"/>
      <c r="F181" s="860"/>
      <c r="G181" s="860"/>
      <c r="H181" s="861"/>
      <c r="I181" s="851" t="s">
        <v>344</v>
      </c>
      <c r="J181" s="852"/>
      <c r="K181" s="195" t="str">
        <f>'VALORACION RIESGOS INHERENTES'!K172</f>
        <v/>
      </c>
      <c r="L181" s="1"/>
    </row>
    <row r="182" spans="1:12" ht="16.5" thickBot="1" x14ac:dyDescent="0.3">
      <c r="A182" s="866"/>
      <c r="B182" s="675" t="s">
        <v>294</v>
      </c>
      <c r="C182" s="676"/>
      <c r="D182" s="676"/>
      <c r="E182" s="676"/>
      <c r="F182" s="676"/>
      <c r="G182" s="676"/>
      <c r="H182" s="676"/>
      <c r="I182" s="676"/>
      <c r="J182" s="679"/>
      <c r="K182" s="194" t="e">
        <f>'EVALUACIÓN SOLIDEZ CONTROLES'!H43</f>
        <v>#DIV/0!</v>
      </c>
      <c r="L182" s="1"/>
    </row>
    <row r="183" spans="1:12" ht="16.5" thickBot="1" x14ac:dyDescent="0.3">
      <c r="A183" s="197" t="s">
        <v>113</v>
      </c>
      <c r="B183" s="198"/>
      <c r="C183" s="198"/>
      <c r="D183" s="266"/>
      <c r="E183" s="853"/>
      <c r="F183" s="854"/>
      <c r="G183" s="855"/>
      <c r="H183" s="675" t="s">
        <v>346</v>
      </c>
      <c r="I183" s="679"/>
      <c r="J183" s="680"/>
      <c r="K183" s="681"/>
      <c r="L183" s="1"/>
    </row>
    <row r="184" spans="1:12" ht="37.5" customHeight="1" x14ac:dyDescent="0.25">
      <c r="A184" s="179"/>
      <c r="B184" s="158"/>
      <c r="C184" s="180"/>
      <c r="D184" s="158"/>
      <c r="E184" s="158"/>
      <c r="F184" s="158"/>
      <c r="G184" s="158"/>
      <c r="H184" s="158"/>
      <c r="I184" s="158"/>
      <c r="J184" s="175"/>
      <c r="K184" s="176"/>
      <c r="L184" s="1"/>
    </row>
    <row r="185" spans="1:12" ht="40.5" customHeight="1" x14ac:dyDescent="0.25">
      <c r="A185" s="661" t="s">
        <v>113</v>
      </c>
      <c r="B185" s="158">
        <v>5</v>
      </c>
      <c r="C185" s="662"/>
      <c r="D185" s="641"/>
      <c r="E185" s="642"/>
      <c r="F185" s="642"/>
      <c r="G185" s="642"/>
      <c r="H185" s="158"/>
      <c r="I185" s="158"/>
      <c r="J185" s="656" t="s">
        <v>112</v>
      </c>
      <c r="K185" s="657"/>
      <c r="L185" s="1"/>
    </row>
    <row r="186" spans="1:12" x14ac:dyDescent="0.25">
      <c r="A186" s="661"/>
      <c r="B186" s="158" t="s">
        <v>115</v>
      </c>
      <c r="C186" s="663"/>
      <c r="D186" s="641"/>
      <c r="E186" s="642"/>
      <c r="F186" s="642"/>
      <c r="G186" s="642"/>
      <c r="H186" s="158"/>
      <c r="I186" s="158"/>
      <c r="J186" s="160"/>
      <c r="K186" s="161"/>
      <c r="L186" s="1"/>
    </row>
    <row r="187" spans="1:12" ht="27.75" x14ac:dyDescent="0.25">
      <c r="A187" s="661"/>
      <c r="B187" s="158">
        <v>4</v>
      </c>
      <c r="C187" s="664"/>
      <c r="D187" s="641"/>
      <c r="E187" s="641"/>
      <c r="F187" s="654"/>
      <c r="G187" s="642"/>
      <c r="H187" s="158"/>
      <c r="I187" s="158"/>
      <c r="J187" s="166" t="str">
        <f xml:space="preserve"> IF(OR(E185="X",F185="X",G185="x",F187="x",G187="X",F189="X",G189="X",G191="X" ),"x","")</f>
        <v/>
      </c>
      <c r="K187" s="161" t="s">
        <v>114</v>
      </c>
      <c r="L187" s="1"/>
    </row>
    <row r="188" spans="1:12" ht="27.75" x14ac:dyDescent="0.25">
      <c r="A188" s="661"/>
      <c r="B188" s="158" t="s">
        <v>117</v>
      </c>
      <c r="C188" s="665"/>
      <c r="D188" s="641"/>
      <c r="E188" s="641"/>
      <c r="F188" s="654"/>
      <c r="G188" s="642"/>
      <c r="H188" s="158"/>
      <c r="I188" s="158"/>
      <c r="J188" s="167"/>
      <c r="K188" s="161"/>
      <c r="L188" s="1"/>
    </row>
    <row r="189" spans="1:12" ht="27.75" x14ac:dyDescent="0.25">
      <c r="A189" s="661"/>
      <c r="B189" s="158">
        <v>3</v>
      </c>
      <c r="C189" s="644"/>
      <c r="D189" s="639"/>
      <c r="E189" s="640"/>
      <c r="F189" s="654"/>
      <c r="G189" s="642"/>
      <c r="H189" s="158"/>
      <c r="I189" s="158"/>
      <c r="J189" s="168" t="str">
        <f xml:space="preserve"> IF(OR(C185="X",D185="X",D187="x",E187="x",E189="X",F191="X",F193="X",G193="X" ),"x","")</f>
        <v/>
      </c>
      <c r="K189" s="161" t="s">
        <v>116</v>
      </c>
      <c r="L189" s="1"/>
    </row>
    <row r="190" spans="1:12" ht="27.75" x14ac:dyDescent="0.25">
      <c r="A190" s="661"/>
      <c r="B190" s="158" t="s">
        <v>119</v>
      </c>
      <c r="C190" s="655"/>
      <c r="D190" s="639"/>
      <c r="E190" s="641"/>
      <c r="F190" s="654"/>
      <c r="G190" s="642"/>
      <c r="H190" s="158"/>
      <c r="I190" s="158"/>
      <c r="J190" s="169"/>
      <c r="K190" s="161"/>
      <c r="L190" s="1"/>
    </row>
    <row r="191" spans="1:12" ht="27.75" x14ac:dyDescent="0.25">
      <c r="A191" s="661"/>
      <c r="B191" s="158">
        <v>2</v>
      </c>
      <c r="C191" s="644"/>
      <c r="D191" s="637"/>
      <c r="E191" s="638"/>
      <c r="F191" s="640"/>
      <c r="G191" s="642"/>
      <c r="H191" s="158"/>
      <c r="I191" s="158"/>
      <c r="J191" s="170" t="str">
        <f xml:space="preserve"> IF(OR(E191="X",D189="X",C187="x",E193="x" ),"x","")</f>
        <v/>
      </c>
      <c r="K191" s="161" t="s">
        <v>118</v>
      </c>
      <c r="L191" s="1"/>
    </row>
    <row r="192" spans="1:12" ht="27.75" x14ac:dyDescent="0.25">
      <c r="A192" s="661"/>
      <c r="B192" s="158" t="s">
        <v>241</v>
      </c>
      <c r="C192" s="655"/>
      <c r="D192" s="637"/>
      <c r="E192" s="639"/>
      <c r="F192" s="641"/>
      <c r="G192" s="642"/>
      <c r="H192" s="158"/>
      <c r="I192" s="158"/>
      <c r="J192" s="169"/>
      <c r="K192" s="161"/>
      <c r="L192" s="1"/>
    </row>
    <row r="193" spans="1:12" ht="27.75" x14ac:dyDescent="0.25">
      <c r="A193" s="661"/>
      <c r="B193" s="158">
        <v>1</v>
      </c>
      <c r="C193" s="644"/>
      <c r="D193" s="646"/>
      <c r="E193" s="648"/>
      <c r="F193" s="650"/>
      <c r="G193" s="652"/>
      <c r="H193" s="158"/>
      <c r="I193" s="158"/>
      <c r="J193" s="171" t="str">
        <f xml:space="preserve"> IF(OR(C189="X",C191="X",D191="x",D193="x",C193="x" ),"x","")</f>
        <v/>
      </c>
      <c r="K193" s="161" t="s">
        <v>120</v>
      </c>
      <c r="L193" s="1"/>
    </row>
    <row r="194" spans="1:12" x14ac:dyDescent="0.25">
      <c r="A194" s="661"/>
      <c r="B194" s="158" t="s">
        <v>121</v>
      </c>
      <c r="C194" s="645"/>
      <c r="D194" s="647"/>
      <c r="E194" s="649"/>
      <c r="F194" s="651"/>
      <c r="G194" s="653"/>
      <c r="H194" s="158"/>
      <c r="I194" s="158"/>
      <c r="J194" s="158"/>
      <c r="K194" s="159"/>
      <c r="L194" s="1"/>
    </row>
    <row r="195" spans="1:12" x14ac:dyDescent="0.25">
      <c r="A195" s="179"/>
      <c r="B195" s="158"/>
      <c r="C195" s="158">
        <v>1</v>
      </c>
      <c r="D195" s="158">
        <v>2</v>
      </c>
      <c r="E195" s="158">
        <v>3</v>
      </c>
      <c r="F195" s="158">
        <v>4</v>
      </c>
      <c r="G195" s="158">
        <v>5</v>
      </c>
      <c r="H195" s="158"/>
      <c r="I195" s="158"/>
      <c r="J195" s="158"/>
      <c r="K195" s="159"/>
      <c r="L195" s="1"/>
    </row>
    <row r="196" spans="1:12" ht="15" customHeight="1" x14ac:dyDescent="0.25">
      <c r="A196" s="179"/>
      <c r="B196" s="158"/>
      <c r="C196" s="158" t="s">
        <v>122</v>
      </c>
      <c r="D196" s="158" t="s">
        <v>123</v>
      </c>
      <c r="E196" s="158" t="s">
        <v>124</v>
      </c>
      <c r="F196" s="158" t="s">
        <v>125</v>
      </c>
      <c r="G196" s="158" t="s">
        <v>126</v>
      </c>
      <c r="H196" s="158"/>
      <c r="I196" s="158"/>
      <c r="J196" s="158"/>
      <c r="K196" s="159"/>
      <c r="L196" s="1"/>
    </row>
    <row r="197" spans="1:12" ht="15" customHeight="1" x14ac:dyDescent="0.25">
      <c r="A197" s="179"/>
      <c r="B197" s="158"/>
      <c r="C197" s="643" t="s">
        <v>127</v>
      </c>
      <c r="D197" s="643"/>
      <c r="E197" s="643"/>
      <c r="F197" s="643"/>
      <c r="G197" s="643"/>
      <c r="H197" s="158"/>
      <c r="I197" s="158"/>
      <c r="J197" s="158"/>
      <c r="K197" s="159"/>
      <c r="L197" s="1"/>
    </row>
    <row r="198" spans="1:12" x14ac:dyDescent="0.25">
      <c r="A198" s="179"/>
      <c r="B198" s="158"/>
      <c r="C198" s="643"/>
      <c r="D198" s="643"/>
      <c r="E198" s="643"/>
      <c r="F198" s="643"/>
      <c r="G198" s="643"/>
      <c r="H198" s="158"/>
      <c r="I198" s="158"/>
      <c r="J198" s="158"/>
      <c r="K198" s="159"/>
      <c r="L198" s="1"/>
    </row>
    <row r="199" spans="1:12" ht="15.75" thickBot="1" x14ac:dyDescent="0.3">
      <c r="A199" s="81"/>
      <c r="B199" s="82"/>
      <c r="C199" s="82"/>
      <c r="D199" s="82"/>
      <c r="E199" s="82"/>
      <c r="F199" s="82"/>
      <c r="G199" s="82"/>
      <c r="H199" s="82"/>
      <c r="I199" s="82"/>
      <c r="J199" s="82"/>
      <c r="K199" s="83"/>
      <c r="L199" s="1"/>
    </row>
    <row r="200" spans="1:12" ht="15.75" thickBot="1" x14ac:dyDescent="0.3">
      <c r="A200" s="1"/>
      <c r="B200" s="1"/>
      <c r="C200" s="1"/>
      <c r="D200" s="1"/>
      <c r="E200" s="1"/>
      <c r="F200" s="1"/>
      <c r="G200" s="1"/>
      <c r="H200" s="1"/>
      <c r="I200" s="1"/>
      <c r="J200" s="1"/>
      <c r="K200" s="1"/>
      <c r="L200" s="1"/>
    </row>
    <row r="201" spans="1:12" ht="16.5" customHeight="1" thickBot="1" x14ac:dyDescent="0.3">
      <c r="A201" s="864" t="s">
        <v>111</v>
      </c>
      <c r="B201" s="858" t="str">
        <f>DESCRIPCION!A37</f>
        <v>j</v>
      </c>
      <c r="C201" s="858"/>
      <c r="D201" s="858"/>
      <c r="E201" s="858"/>
      <c r="F201" s="858"/>
      <c r="G201" s="858"/>
      <c r="H201" s="859"/>
      <c r="I201" s="856" t="s">
        <v>343</v>
      </c>
      <c r="J201" s="857"/>
      <c r="K201" s="145" t="str">
        <f>IF(J208="x","EXTREMA",IF(J210="x","ALTA",IF(J212="x","MODERADA",IF(J214="x","BAJA",""))))</f>
        <v/>
      </c>
      <c r="L201" s="1"/>
    </row>
    <row r="202" spans="1:12" ht="16.5" thickBot="1" x14ac:dyDescent="0.3">
      <c r="A202" s="865"/>
      <c r="B202" s="860"/>
      <c r="C202" s="860"/>
      <c r="D202" s="860"/>
      <c r="E202" s="860"/>
      <c r="F202" s="860"/>
      <c r="G202" s="860"/>
      <c r="H202" s="861"/>
      <c r="I202" s="851" t="s">
        <v>344</v>
      </c>
      <c r="J202" s="852"/>
      <c r="K202" s="194" t="str">
        <f>'VALORACION RIESGOS INHERENTES'!K192</f>
        <v/>
      </c>
      <c r="L202" s="1"/>
    </row>
    <row r="203" spans="1:12" ht="16.5" thickBot="1" x14ac:dyDescent="0.3">
      <c r="A203" s="866"/>
      <c r="B203" s="197" t="s">
        <v>294</v>
      </c>
      <c r="C203" s="198"/>
      <c r="D203" s="198"/>
      <c r="E203" s="198"/>
      <c r="F203" s="198"/>
      <c r="G203" s="198"/>
      <c r="H203" s="198"/>
      <c r="I203" s="198"/>
      <c r="J203" s="199"/>
      <c r="K203" s="194" t="e">
        <f>'EVALUACIÓN SOLIDEZ CONTROLES'!H47</f>
        <v>#DIV/0!</v>
      </c>
      <c r="L203" s="1"/>
    </row>
    <row r="204" spans="1:12" ht="16.5" thickBot="1" x14ac:dyDescent="0.3">
      <c r="A204" s="197" t="s">
        <v>113</v>
      </c>
      <c r="B204" s="198"/>
      <c r="C204" s="198"/>
      <c r="D204" s="266"/>
      <c r="E204" s="853"/>
      <c r="F204" s="854"/>
      <c r="G204" s="855"/>
      <c r="H204" s="675" t="s">
        <v>346</v>
      </c>
      <c r="I204" s="679"/>
      <c r="J204" s="680"/>
      <c r="K204" s="681"/>
      <c r="L204" s="1"/>
    </row>
    <row r="205" spans="1:12" ht="38.25" customHeight="1" x14ac:dyDescent="0.25">
      <c r="A205" s="179"/>
      <c r="B205" s="158"/>
      <c r="C205" s="180"/>
      <c r="D205" s="158"/>
      <c r="E205" s="158"/>
      <c r="F205" s="158"/>
      <c r="G205" s="158"/>
      <c r="H205" s="158"/>
      <c r="I205" s="158"/>
      <c r="J205" s="175"/>
      <c r="K205" s="176"/>
      <c r="L205" s="1"/>
    </row>
    <row r="206" spans="1:12" ht="45" customHeight="1" x14ac:dyDescent="0.25">
      <c r="A206" s="661" t="s">
        <v>113</v>
      </c>
      <c r="B206" s="158">
        <v>5</v>
      </c>
      <c r="C206" s="662"/>
      <c r="D206" s="641"/>
      <c r="E206" s="642"/>
      <c r="F206" s="642"/>
      <c r="G206" s="642"/>
      <c r="H206" s="158"/>
      <c r="I206" s="158"/>
      <c r="J206" s="656" t="s">
        <v>112</v>
      </c>
      <c r="K206" s="657"/>
      <c r="L206" s="1"/>
    </row>
    <row r="207" spans="1:12" x14ac:dyDescent="0.25">
      <c r="A207" s="661"/>
      <c r="B207" s="158" t="s">
        <v>115</v>
      </c>
      <c r="C207" s="663"/>
      <c r="D207" s="641"/>
      <c r="E207" s="642"/>
      <c r="F207" s="642"/>
      <c r="G207" s="642"/>
      <c r="H207" s="158"/>
      <c r="I207" s="158"/>
      <c r="J207" s="160"/>
      <c r="K207" s="161"/>
      <c r="L207" s="1"/>
    </row>
    <row r="208" spans="1:12" ht="27.75" x14ac:dyDescent="0.25">
      <c r="A208" s="661"/>
      <c r="B208" s="158">
        <v>4</v>
      </c>
      <c r="C208" s="664"/>
      <c r="D208" s="641"/>
      <c r="E208" s="641"/>
      <c r="F208" s="654"/>
      <c r="G208" s="642"/>
      <c r="H208" s="158"/>
      <c r="I208" s="158"/>
      <c r="J208" s="166" t="str">
        <f xml:space="preserve"> IF(OR(E206="X",F206="X",G206="x",F208="x",G208="X",F210="X",G210="X",G212="X" ),"x","")</f>
        <v/>
      </c>
      <c r="K208" s="161" t="s">
        <v>114</v>
      </c>
      <c r="L208" s="1"/>
    </row>
    <row r="209" spans="1:12" ht="27.75" x14ac:dyDescent="0.25">
      <c r="A209" s="661"/>
      <c r="B209" s="158" t="s">
        <v>117</v>
      </c>
      <c r="C209" s="665"/>
      <c r="D209" s="641"/>
      <c r="E209" s="641"/>
      <c r="F209" s="654"/>
      <c r="G209" s="642"/>
      <c r="H209" s="158"/>
      <c r="I209" s="158"/>
      <c r="J209" s="167"/>
      <c r="K209" s="161"/>
      <c r="L209" s="1"/>
    </row>
    <row r="210" spans="1:12" ht="27.75" x14ac:dyDescent="0.25">
      <c r="A210" s="661"/>
      <c r="B210" s="158">
        <v>3</v>
      </c>
      <c r="C210" s="644"/>
      <c r="D210" s="639"/>
      <c r="E210" s="640"/>
      <c r="F210" s="654"/>
      <c r="G210" s="642"/>
      <c r="H210" s="158"/>
      <c r="I210" s="158"/>
      <c r="J210" s="168" t="str">
        <f xml:space="preserve"> IF(OR(C206="X",D206="X",D208="x",E208="x",E210="X",F212="X",F214="X",G214="X" ),"x","")</f>
        <v/>
      </c>
      <c r="K210" s="161" t="s">
        <v>116</v>
      </c>
      <c r="L210" s="1"/>
    </row>
    <row r="211" spans="1:12" ht="27.75" x14ac:dyDescent="0.25">
      <c r="A211" s="661"/>
      <c r="B211" s="158" t="s">
        <v>119</v>
      </c>
      <c r="C211" s="655"/>
      <c r="D211" s="639"/>
      <c r="E211" s="641"/>
      <c r="F211" s="654"/>
      <c r="G211" s="642"/>
      <c r="H211" s="158"/>
      <c r="I211" s="158"/>
      <c r="J211" s="169"/>
      <c r="K211" s="161"/>
      <c r="L211" s="1"/>
    </row>
    <row r="212" spans="1:12" ht="27.75" x14ac:dyDescent="0.25">
      <c r="A212" s="661"/>
      <c r="B212" s="158">
        <v>2</v>
      </c>
      <c r="C212" s="644"/>
      <c r="D212" s="637"/>
      <c r="E212" s="638"/>
      <c r="F212" s="640"/>
      <c r="G212" s="642"/>
      <c r="H212" s="158"/>
      <c r="I212" s="158"/>
      <c r="J212" s="170" t="str">
        <f xml:space="preserve"> IF(OR(C208="X",D210="X",E212="x",E214="x" ),"x","")</f>
        <v/>
      </c>
      <c r="K212" s="161" t="s">
        <v>118</v>
      </c>
      <c r="L212" s="1"/>
    </row>
    <row r="213" spans="1:12" ht="27.75" x14ac:dyDescent="0.25">
      <c r="A213" s="661"/>
      <c r="B213" s="158" t="s">
        <v>241</v>
      </c>
      <c r="C213" s="655"/>
      <c r="D213" s="637"/>
      <c r="E213" s="639"/>
      <c r="F213" s="641"/>
      <c r="G213" s="642"/>
      <c r="H213" s="158"/>
      <c r="I213" s="158"/>
      <c r="J213" s="169"/>
      <c r="K213" s="161"/>
      <c r="L213" s="1"/>
    </row>
    <row r="214" spans="1:12" ht="27.75" x14ac:dyDescent="0.25">
      <c r="A214" s="661"/>
      <c r="B214" s="158">
        <v>1</v>
      </c>
      <c r="C214" s="644"/>
      <c r="D214" s="646"/>
      <c r="E214" s="648"/>
      <c r="F214" s="650"/>
      <c r="G214" s="652"/>
      <c r="H214" s="158"/>
      <c r="I214" s="158"/>
      <c r="J214" s="171" t="str">
        <f xml:space="preserve"> IF(OR(C210="X",C212="X",D212="x",D214="x",C214="x" ),"x","")</f>
        <v/>
      </c>
      <c r="K214" s="161" t="s">
        <v>120</v>
      </c>
      <c r="L214" s="1"/>
    </row>
    <row r="215" spans="1:12" x14ac:dyDescent="0.25">
      <c r="A215" s="661"/>
      <c r="B215" s="158" t="s">
        <v>121</v>
      </c>
      <c r="C215" s="645"/>
      <c r="D215" s="647"/>
      <c r="E215" s="649"/>
      <c r="F215" s="651"/>
      <c r="G215" s="653"/>
      <c r="H215" s="158"/>
      <c r="I215" s="158"/>
      <c r="J215" s="158"/>
      <c r="K215" s="159"/>
      <c r="L215" s="1"/>
    </row>
    <row r="216" spans="1:12" x14ac:dyDescent="0.25">
      <c r="A216" s="179"/>
      <c r="B216" s="158"/>
      <c r="C216" s="158">
        <v>1</v>
      </c>
      <c r="D216" s="158">
        <v>2</v>
      </c>
      <c r="E216" s="158">
        <v>3</v>
      </c>
      <c r="F216" s="158">
        <v>4</v>
      </c>
      <c r="G216" s="158">
        <v>5</v>
      </c>
      <c r="H216" s="158"/>
      <c r="I216" s="158"/>
      <c r="J216" s="158"/>
      <c r="K216" s="159"/>
      <c r="L216" s="1"/>
    </row>
    <row r="217" spans="1:12" ht="15" customHeight="1" x14ac:dyDescent="0.25">
      <c r="A217" s="179"/>
      <c r="B217" s="158"/>
      <c r="C217" s="158" t="s">
        <v>122</v>
      </c>
      <c r="D217" s="158" t="s">
        <v>123</v>
      </c>
      <c r="E217" s="158" t="s">
        <v>124</v>
      </c>
      <c r="F217" s="158" t="s">
        <v>125</v>
      </c>
      <c r="G217" s="158" t="s">
        <v>126</v>
      </c>
      <c r="H217" s="158"/>
      <c r="I217" s="158"/>
      <c r="J217" s="158"/>
      <c r="K217" s="159"/>
      <c r="L217" s="1"/>
    </row>
    <row r="218" spans="1:12" ht="15" customHeight="1" x14ac:dyDescent="0.25">
      <c r="A218" s="179"/>
      <c r="B218" s="158"/>
      <c r="C218" s="643" t="s">
        <v>127</v>
      </c>
      <c r="D218" s="643"/>
      <c r="E218" s="643"/>
      <c r="F218" s="643"/>
      <c r="G218" s="643"/>
      <c r="H218" s="158"/>
      <c r="I218" s="158"/>
      <c r="J218" s="158"/>
      <c r="K218" s="159"/>
      <c r="L218" s="1"/>
    </row>
    <row r="219" spans="1:12" x14ac:dyDescent="0.25">
      <c r="A219" s="179"/>
      <c r="B219" s="158"/>
      <c r="C219" s="643"/>
      <c r="D219" s="643"/>
      <c r="E219" s="643"/>
      <c r="F219" s="643"/>
      <c r="G219" s="643"/>
      <c r="H219" s="158"/>
      <c r="I219" s="158"/>
      <c r="J219" s="158"/>
      <c r="K219" s="159"/>
      <c r="L219" s="1"/>
    </row>
    <row r="220" spans="1:12" ht="15.75" thickBot="1" x14ac:dyDescent="0.3">
      <c r="A220" s="81"/>
      <c r="B220" s="82"/>
      <c r="C220" s="82"/>
      <c r="D220" s="82"/>
      <c r="E220" s="82"/>
      <c r="F220" s="82"/>
      <c r="G220" s="82"/>
      <c r="H220" s="82"/>
      <c r="I220" s="82"/>
      <c r="J220" s="82"/>
      <c r="K220" s="83"/>
      <c r="L220" s="1"/>
    </row>
    <row r="221" spans="1:12" ht="15.75" x14ac:dyDescent="0.25">
      <c r="A221" s="2"/>
      <c r="B221" s="870"/>
      <c r="C221" s="870"/>
      <c r="D221" s="870"/>
      <c r="E221" s="870"/>
      <c r="F221" s="870"/>
      <c r="G221" s="870"/>
      <c r="H221" s="870"/>
      <c r="I221" s="870"/>
      <c r="J221" s="2"/>
      <c r="K221" s="154"/>
      <c r="L221" s="1"/>
    </row>
    <row r="222" spans="1:12" x14ac:dyDescent="0.25">
      <c r="A222" s="1"/>
      <c r="B222" s="1"/>
      <c r="C222" s="1"/>
      <c r="D222" s="1"/>
      <c r="E222" s="1"/>
      <c r="F222" s="1"/>
      <c r="G222" s="1"/>
      <c r="H222" s="1"/>
      <c r="I222" s="1"/>
      <c r="J222" s="1"/>
      <c r="K222" s="1"/>
      <c r="L222" s="1"/>
    </row>
    <row r="223" spans="1:12" x14ac:dyDescent="0.25">
      <c r="A223" s="1"/>
      <c r="B223" s="1"/>
      <c r="C223" s="1"/>
      <c r="D223" s="1"/>
      <c r="E223" s="1"/>
      <c r="F223" s="1"/>
      <c r="G223" s="1"/>
      <c r="H223" s="1"/>
      <c r="I223" s="1"/>
      <c r="J223" s="1"/>
      <c r="K223" s="1"/>
      <c r="L223" s="1"/>
    </row>
    <row r="224" spans="1:12" x14ac:dyDescent="0.25">
      <c r="A224" s="1"/>
      <c r="B224" s="1"/>
      <c r="C224" s="1"/>
      <c r="D224" s="1"/>
      <c r="E224" s="1"/>
      <c r="F224" s="1"/>
      <c r="G224" s="1"/>
      <c r="H224" s="1"/>
      <c r="I224" s="1"/>
      <c r="J224" s="1"/>
      <c r="K224" s="1"/>
      <c r="L224" s="1"/>
    </row>
    <row r="225" spans="1:12" x14ac:dyDescent="0.25">
      <c r="A225" s="871"/>
      <c r="B225" s="32"/>
      <c r="C225" s="351"/>
      <c r="D225" s="351"/>
      <c r="E225" s="351"/>
      <c r="F225" s="351"/>
      <c r="G225" s="351"/>
      <c r="H225" s="1"/>
      <c r="I225" s="1"/>
      <c r="J225" s="868"/>
      <c r="K225" s="868"/>
      <c r="L225" s="1"/>
    </row>
    <row r="226" spans="1:12" x14ac:dyDescent="0.25">
      <c r="A226" s="871"/>
      <c r="B226" s="152"/>
      <c r="C226" s="351"/>
      <c r="D226" s="351"/>
      <c r="E226" s="351"/>
      <c r="F226" s="351"/>
      <c r="G226" s="351"/>
      <c r="H226" s="1"/>
      <c r="I226" s="1"/>
      <c r="J226" s="153"/>
      <c r="K226" s="153"/>
      <c r="L226" s="1"/>
    </row>
    <row r="227" spans="1:12" x14ac:dyDescent="0.25">
      <c r="A227" s="871"/>
      <c r="B227" s="32"/>
      <c r="C227" s="351"/>
      <c r="D227" s="351"/>
      <c r="E227" s="351"/>
      <c r="F227" s="869"/>
      <c r="G227" s="351"/>
      <c r="H227" s="1"/>
      <c r="I227" s="1"/>
      <c r="J227" s="153"/>
      <c r="K227" s="155"/>
      <c r="L227" s="1"/>
    </row>
    <row r="228" spans="1:12" x14ac:dyDescent="0.25">
      <c r="A228" s="871"/>
      <c r="B228" s="152"/>
      <c r="C228" s="351"/>
      <c r="D228" s="351"/>
      <c r="E228" s="351"/>
      <c r="F228" s="869"/>
      <c r="G228" s="351"/>
      <c r="H228" s="1"/>
      <c r="I228" s="1"/>
      <c r="J228" s="153"/>
      <c r="K228" s="155"/>
      <c r="L228" s="1"/>
    </row>
    <row r="229" spans="1:12" x14ac:dyDescent="0.25">
      <c r="A229" s="871"/>
      <c r="B229" s="32"/>
      <c r="C229" s="351"/>
      <c r="D229" s="351"/>
      <c r="E229" s="869"/>
      <c r="F229" s="869"/>
      <c r="G229" s="351"/>
      <c r="H229" s="1"/>
      <c r="I229" s="1"/>
      <c r="J229" s="153"/>
      <c r="K229" s="155"/>
      <c r="L229" s="1"/>
    </row>
    <row r="230" spans="1:12" x14ac:dyDescent="0.25">
      <c r="A230" s="871"/>
      <c r="B230" s="152"/>
      <c r="C230" s="351"/>
      <c r="D230" s="351"/>
      <c r="E230" s="872"/>
      <c r="F230" s="869"/>
      <c r="G230" s="351"/>
      <c r="H230" s="1"/>
      <c r="I230" s="1"/>
      <c r="J230" s="153"/>
      <c r="K230" s="155"/>
      <c r="L230" s="1"/>
    </row>
    <row r="231" spans="1:12" x14ac:dyDescent="0.25">
      <c r="A231" s="871"/>
      <c r="B231" s="32"/>
      <c r="C231" s="351"/>
      <c r="D231" s="351"/>
      <c r="E231" s="869"/>
      <c r="F231" s="869"/>
      <c r="G231" s="351"/>
      <c r="H231" s="1"/>
      <c r="I231" s="1"/>
      <c r="J231" s="153"/>
      <c r="K231" s="155"/>
      <c r="L231" s="1"/>
    </row>
    <row r="232" spans="1:12" x14ac:dyDescent="0.25">
      <c r="A232" s="871"/>
      <c r="B232" s="152"/>
      <c r="C232" s="351"/>
      <c r="D232" s="351"/>
      <c r="E232" s="872"/>
      <c r="F232" s="872"/>
      <c r="G232" s="351"/>
      <c r="H232" s="1"/>
      <c r="I232" s="1"/>
      <c r="J232" s="153"/>
      <c r="K232" s="155"/>
      <c r="L232" s="1"/>
    </row>
    <row r="233" spans="1:12" x14ac:dyDescent="0.25">
      <c r="A233" s="871"/>
      <c r="B233" s="32"/>
      <c r="C233" s="351"/>
      <c r="D233" s="351"/>
      <c r="E233" s="873"/>
      <c r="F233" s="874"/>
      <c r="G233" s="351"/>
      <c r="H233" s="1"/>
      <c r="I233" s="1"/>
      <c r="J233" s="153"/>
      <c r="K233" s="155"/>
      <c r="L233" s="1"/>
    </row>
    <row r="234" spans="1:12" x14ac:dyDescent="0.25">
      <c r="A234" s="871"/>
      <c r="B234" s="152"/>
      <c r="C234" s="351"/>
      <c r="D234" s="351"/>
      <c r="E234" s="351"/>
      <c r="F234" s="874"/>
      <c r="G234" s="351"/>
      <c r="H234" s="1"/>
      <c r="I234" s="1"/>
      <c r="J234" s="1"/>
      <c r="K234" s="1"/>
      <c r="L234" s="1"/>
    </row>
    <row r="235" spans="1:12" x14ac:dyDescent="0.25">
      <c r="A235" s="1"/>
      <c r="B235" s="1"/>
      <c r="C235" s="32"/>
      <c r="D235" s="32"/>
      <c r="E235" s="32"/>
      <c r="F235" s="32"/>
      <c r="G235" s="32"/>
      <c r="H235" s="1"/>
      <c r="I235" s="1"/>
      <c r="J235" s="1"/>
      <c r="K235" s="1"/>
      <c r="L235" s="1"/>
    </row>
    <row r="236" spans="1:12" x14ac:dyDescent="0.25">
      <c r="A236" s="1"/>
      <c r="B236" s="1"/>
      <c r="C236" s="32"/>
      <c r="D236" s="32"/>
      <c r="E236" s="32"/>
      <c r="F236" s="32"/>
      <c r="G236" s="32"/>
      <c r="H236" s="1"/>
      <c r="I236" s="1"/>
      <c r="J236" s="1"/>
      <c r="K236" s="1"/>
      <c r="L236" s="1"/>
    </row>
    <row r="237" spans="1:12" x14ac:dyDescent="0.25">
      <c r="A237" s="1"/>
      <c r="B237" s="1"/>
      <c r="C237" s="875"/>
      <c r="D237" s="875"/>
      <c r="E237" s="875"/>
      <c r="F237" s="875"/>
      <c r="G237" s="875"/>
      <c r="H237" s="1"/>
      <c r="I237" s="1"/>
      <c r="J237" s="1"/>
      <c r="K237" s="1"/>
      <c r="L237" s="1"/>
    </row>
    <row r="238" spans="1:12" x14ac:dyDescent="0.25">
      <c r="A238" s="1"/>
      <c r="B238" s="1"/>
      <c r="C238" s="875"/>
      <c r="D238" s="875"/>
      <c r="E238" s="875"/>
      <c r="F238" s="875"/>
      <c r="G238" s="875"/>
      <c r="H238" s="1"/>
      <c r="I238" s="1"/>
      <c r="J238" s="1"/>
      <c r="K238" s="1"/>
      <c r="L238" s="1"/>
    </row>
    <row r="239" spans="1:12" x14ac:dyDescent="0.25">
      <c r="A239" s="1"/>
      <c r="B239" s="1"/>
      <c r="C239" s="1"/>
      <c r="D239" s="1"/>
      <c r="E239" s="1"/>
      <c r="F239" s="1"/>
      <c r="G239" s="1"/>
      <c r="H239" s="1"/>
      <c r="I239" s="1"/>
      <c r="J239" s="1"/>
      <c r="K239" s="1"/>
      <c r="L239" s="1"/>
    </row>
    <row r="240" spans="1:12" x14ac:dyDescent="0.25">
      <c r="A240" s="1"/>
      <c r="B240" s="1"/>
      <c r="C240" s="1"/>
      <c r="D240" s="1"/>
      <c r="E240" s="1"/>
      <c r="F240" s="1"/>
      <c r="G240" s="1"/>
      <c r="H240" s="1"/>
      <c r="I240" s="1"/>
      <c r="J240" s="1"/>
      <c r="K240" s="1"/>
      <c r="L240" s="1"/>
    </row>
    <row r="241" spans="1:12" x14ac:dyDescent="0.25">
      <c r="A241" s="1"/>
      <c r="B241" s="1"/>
      <c r="C241" s="1"/>
      <c r="D241" s="1"/>
      <c r="E241" s="1"/>
      <c r="F241" s="1"/>
      <c r="G241" s="1"/>
      <c r="H241" s="1"/>
      <c r="I241" s="1"/>
      <c r="J241" s="1"/>
      <c r="K241" s="1"/>
      <c r="L241" s="1"/>
    </row>
    <row r="242" spans="1:12" x14ac:dyDescent="0.25">
      <c r="A242" s="1"/>
      <c r="B242" s="1"/>
      <c r="C242" s="1"/>
      <c r="D242" s="1"/>
      <c r="E242" s="1"/>
      <c r="F242" s="1"/>
      <c r="G242" s="1"/>
      <c r="H242" s="1"/>
      <c r="I242" s="1"/>
      <c r="J242" s="1"/>
      <c r="K242" s="1"/>
      <c r="L242" s="1"/>
    </row>
    <row r="243" spans="1:12" x14ac:dyDescent="0.25">
      <c r="A243" s="1"/>
      <c r="B243" s="1"/>
      <c r="C243" s="1"/>
      <c r="D243" s="1"/>
      <c r="E243" s="1"/>
      <c r="F243" s="1"/>
      <c r="G243" s="1"/>
      <c r="H243" s="1"/>
      <c r="I243" s="1"/>
      <c r="J243" s="1"/>
      <c r="K243" s="1"/>
      <c r="L243" s="1"/>
    </row>
  </sheetData>
  <sheetProtection selectLockedCells="1"/>
  <mergeCells count="403">
    <mergeCell ref="B53:H54"/>
    <mergeCell ref="I54:J54"/>
    <mergeCell ref="C91:G92"/>
    <mergeCell ref="F83:F84"/>
    <mergeCell ref="A180:A182"/>
    <mergeCell ref="B182:J182"/>
    <mergeCell ref="D148:D149"/>
    <mergeCell ref="E148:E149"/>
    <mergeCell ref="F148:F149"/>
    <mergeCell ref="G148:G149"/>
    <mergeCell ref="C175:G176"/>
    <mergeCell ref="F167:F168"/>
    <mergeCell ref="G167:G168"/>
    <mergeCell ref="C169:C170"/>
    <mergeCell ref="D169:D170"/>
    <mergeCell ref="E169:E170"/>
    <mergeCell ref="F169:F170"/>
    <mergeCell ref="G169:G170"/>
    <mergeCell ref="J163:K163"/>
    <mergeCell ref="C165:C166"/>
    <mergeCell ref="I180:J180"/>
    <mergeCell ref="B180:H181"/>
    <mergeCell ref="I181:J181"/>
    <mergeCell ref="D165:D166"/>
    <mergeCell ref="A185:A194"/>
    <mergeCell ref="C185:C186"/>
    <mergeCell ref="D185:D186"/>
    <mergeCell ref="E185:E186"/>
    <mergeCell ref="C191:C192"/>
    <mergeCell ref="D191:D192"/>
    <mergeCell ref="E191:E192"/>
    <mergeCell ref="F191:F192"/>
    <mergeCell ref="G191:G192"/>
    <mergeCell ref="C193:C194"/>
    <mergeCell ref="F185:F186"/>
    <mergeCell ref="G185:G186"/>
    <mergeCell ref="C187:C188"/>
    <mergeCell ref="D187:D188"/>
    <mergeCell ref="E187:E188"/>
    <mergeCell ref="D193:D194"/>
    <mergeCell ref="F187:F188"/>
    <mergeCell ref="G187:G188"/>
    <mergeCell ref="C189:C190"/>
    <mergeCell ref="D189:D190"/>
    <mergeCell ref="E189:E190"/>
    <mergeCell ref="F189:F190"/>
    <mergeCell ref="G189:G190"/>
    <mergeCell ref="A11:A13"/>
    <mergeCell ref="B13:J13"/>
    <mergeCell ref="A32:A34"/>
    <mergeCell ref="B34:J34"/>
    <mergeCell ref="A53:A55"/>
    <mergeCell ref="B55:J55"/>
    <mergeCell ref="A74:A76"/>
    <mergeCell ref="B76:J76"/>
    <mergeCell ref="A95:A97"/>
    <mergeCell ref="B97:J97"/>
    <mergeCell ref="I95:J95"/>
    <mergeCell ref="B95:H96"/>
    <mergeCell ref="I96:J96"/>
    <mergeCell ref="I11:J11"/>
    <mergeCell ref="B11:H12"/>
    <mergeCell ref="I12:J12"/>
    <mergeCell ref="I32:J32"/>
    <mergeCell ref="B32:H33"/>
    <mergeCell ref="I33:J33"/>
    <mergeCell ref="I53:J53"/>
    <mergeCell ref="I90:K90"/>
    <mergeCell ref="C81:C82"/>
    <mergeCell ref="D81:D82"/>
    <mergeCell ref="E81:E82"/>
    <mergeCell ref="C237:G238"/>
    <mergeCell ref="F229:F230"/>
    <mergeCell ref="G229:G230"/>
    <mergeCell ref="C231:C232"/>
    <mergeCell ref="D231:D232"/>
    <mergeCell ref="E231:E232"/>
    <mergeCell ref="F231:F232"/>
    <mergeCell ref="G231:G232"/>
    <mergeCell ref="A116:A118"/>
    <mergeCell ref="B118:J118"/>
    <mergeCell ref="A137:A139"/>
    <mergeCell ref="B139:J139"/>
    <mergeCell ref="A158:A160"/>
    <mergeCell ref="I116:J116"/>
    <mergeCell ref="I117:J117"/>
    <mergeCell ref="B116:H117"/>
    <mergeCell ref="I137:J137"/>
    <mergeCell ref="B137:H138"/>
    <mergeCell ref="I138:J138"/>
    <mergeCell ref="I158:J158"/>
    <mergeCell ref="B158:H159"/>
    <mergeCell ref="I159:J159"/>
    <mergeCell ref="B160:J160"/>
    <mergeCell ref="C154:G155"/>
    <mergeCell ref="J225:K225"/>
    <mergeCell ref="C227:C228"/>
    <mergeCell ref="D227:D228"/>
    <mergeCell ref="E227:E228"/>
    <mergeCell ref="F227:F228"/>
    <mergeCell ref="G227:G228"/>
    <mergeCell ref="B221:I221"/>
    <mergeCell ref="C218:G219"/>
    <mergeCell ref="A225:A234"/>
    <mergeCell ref="C225:C226"/>
    <mergeCell ref="D225:D226"/>
    <mergeCell ref="E225:E226"/>
    <mergeCell ref="F225:F226"/>
    <mergeCell ref="G225:G226"/>
    <mergeCell ref="C229:C230"/>
    <mergeCell ref="D229:D230"/>
    <mergeCell ref="E229:E230"/>
    <mergeCell ref="C233:C234"/>
    <mergeCell ref="D233:D234"/>
    <mergeCell ref="E233:E234"/>
    <mergeCell ref="F233:F234"/>
    <mergeCell ref="G233:G234"/>
    <mergeCell ref="A163:A172"/>
    <mergeCell ref="C163:C164"/>
    <mergeCell ref="D163:D164"/>
    <mergeCell ref="E163:E164"/>
    <mergeCell ref="F163:F164"/>
    <mergeCell ref="G163:G164"/>
    <mergeCell ref="C167:C168"/>
    <mergeCell ref="D167:D168"/>
    <mergeCell ref="E167:E168"/>
    <mergeCell ref="C171:C172"/>
    <mergeCell ref="D171:D172"/>
    <mergeCell ref="E171:E172"/>
    <mergeCell ref="F171:F172"/>
    <mergeCell ref="G171:G172"/>
    <mergeCell ref="D144:D145"/>
    <mergeCell ref="E144:E145"/>
    <mergeCell ref="F144:F145"/>
    <mergeCell ref="G144:G145"/>
    <mergeCell ref="C133:G134"/>
    <mergeCell ref="A142:A151"/>
    <mergeCell ref="C142:C143"/>
    <mergeCell ref="D142:D143"/>
    <mergeCell ref="E142:E143"/>
    <mergeCell ref="F142:F143"/>
    <mergeCell ref="G142:G143"/>
    <mergeCell ref="C146:C147"/>
    <mergeCell ref="D146:D147"/>
    <mergeCell ref="C150:C151"/>
    <mergeCell ref="D150:D151"/>
    <mergeCell ref="E150:E151"/>
    <mergeCell ref="F150:F151"/>
    <mergeCell ref="G150:G151"/>
    <mergeCell ref="E146:E147"/>
    <mergeCell ref="F146:F147"/>
    <mergeCell ref="G146:G147"/>
    <mergeCell ref="C148:C149"/>
    <mergeCell ref="A121:A130"/>
    <mergeCell ref="C121:C122"/>
    <mergeCell ref="D121:D122"/>
    <mergeCell ref="E121:E122"/>
    <mergeCell ref="F121:F122"/>
    <mergeCell ref="G121:G122"/>
    <mergeCell ref="C123:C124"/>
    <mergeCell ref="D123:D124"/>
    <mergeCell ref="C108:C109"/>
    <mergeCell ref="D108:D109"/>
    <mergeCell ref="E108:E109"/>
    <mergeCell ref="F108:F109"/>
    <mergeCell ref="G108:G109"/>
    <mergeCell ref="C112:G113"/>
    <mergeCell ref="E123:E124"/>
    <mergeCell ref="F123:F124"/>
    <mergeCell ref="G123:G124"/>
    <mergeCell ref="C125:C126"/>
    <mergeCell ref="D125:D126"/>
    <mergeCell ref="E125:E126"/>
    <mergeCell ref="F125:F126"/>
    <mergeCell ref="G125:G126"/>
    <mergeCell ref="A100:A109"/>
    <mergeCell ref="C100:C101"/>
    <mergeCell ref="D100:D101"/>
    <mergeCell ref="E100:E101"/>
    <mergeCell ref="F100:F101"/>
    <mergeCell ref="G100:G101"/>
    <mergeCell ref="C104:C105"/>
    <mergeCell ref="D104:D105"/>
    <mergeCell ref="E104:E105"/>
    <mergeCell ref="F104:F105"/>
    <mergeCell ref="G104:G105"/>
    <mergeCell ref="C106:C107"/>
    <mergeCell ref="D106:D107"/>
    <mergeCell ref="E106:E107"/>
    <mergeCell ref="F106:F107"/>
    <mergeCell ref="G106:G107"/>
    <mergeCell ref="D102:D103"/>
    <mergeCell ref="E102:E103"/>
    <mergeCell ref="F102:F103"/>
    <mergeCell ref="G102:G103"/>
    <mergeCell ref="A79:A88"/>
    <mergeCell ref="C79:C80"/>
    <mergeCell ref="D79:D80"/>
    <mergeCell ref="E79:E80"/>
    <mergeCell ref="F79:F80"/>
    <mergeCell ref="G79:G80"/>
    <mergeCell ref="C83:C84"/>
    <mergeCell ref="D83:D84"/>
    <mergeCell ref="E83:E84"/>
    <mergeCell ref="C87:C88"/>
    <mergeCell ref="D87:D88"/>
    <mergeCell ref="E87:E88"/>
    <mergeCell ref="F87:F88"/>
    <mergeCell ref="G87:G88"/>
    <mergeCell ref="G83:G84"/>
    <mergeCell ref="C85:C86"/>
    <mergeCell ref="D85:D86"/>
    <mergeCell ref="E85:E86"/>
    <mergeCell ref="F85:F86"/>
    <mergeCell ref="G85:G86"/>
    <mergeCell ref="F81:F82"/>
    <mergeCell ref="G81:G82"/>
    <mergeCell ref="A58:A67"/>
    <mergeCell ref="C58:C59"/>
    <mergeCell ref="D58:D59"/>
    <mergeCell ref="E58:E59"/>
    <mergeCell ref="F58:F59"/>
    <mergeCell ref="G58:G59"/>
    <mergeCell ref="C62:C63"/>
    <mergeCell ref="D62:D63"/>
    <mergeCell ref="E62:E63"/>
    <mergeCell ref="C66:C67"/>
    <mergeCell ref="D66:D67"/>
    <mergeCell ref="E66:E67"/>
    <mergeCell ref="F66:F67"/>
    <mergeCell ref="G66:G67"/>
    <mergeCell ref="F62:F63"/>
    <mergeCell ref="G62:G63"/>
    <mergeCell ref="C64:C65"/>
    <mergeCell ref="D64:D65"/>
    <mergeCell ref="E64:E65"/>
    <mergeCell ref="F64:F65"/>
    <mergeCell ref="G64:G65"/>
    <mergeCell ref="A37:A46"/>
    <mergeCell ref="C37:C38"/>
    <mergeCell ref="D37:D38"/>
    <mergeCell ref="E37:E38"/>
    <mergeCell ref="F37:F38"/>
    <mergeCell ref="G37:G38"/>
    <mergeCell ref="C41:C42"/>
    <mergeCell ref="D41:D42"/>
    <mergeCell ref="C45:C46"/>
    <mergeCell ref="D45:D46"/>
    <mergeCell ref="E45:E46"/>
    <mergeCell ref="F45:F46"/>
    <mergeCell ref="G45:G46"/>
    <mergeCell ref="E41:E42"/>
    <mergeCell ref="F41:F42"/>
    <mergeCell ref="G41:G42"/>
    <mergeCell ref="C43:C44"/>
    <mergeCell ref="D43:D44"/>
    <mergeCell ref="E43:E44"/>
    <mergeCell ref="F43:F44"/>
    <mergeCell ref="G43:G44"/>
    <mergeCell ref="A1:B4"/>
    <mergeCell ref="C1:F2"/>
    <mergeCell ref="G1:I1"/>
    <mergeCell ref="J1:K4"/>
    <mergeCell ref="G2:I2"/>
    <mergeCell ref="C3:F4"/>
    <mergeCell ref="G3:I3"/>
    <mergeCell ref="G4:I4"/>
    <mergeCell ref="J16:K16"/>
    <mergeCell ref="A16:A25"/>
    <mergeCell ref="C16:C17"/>
    <mergeCell ref="D16:D17"/>
    <mergeCell ref="E16:E17"/>
    <mergeCell ref="F16:F17"/>
    <mergeCell ref="G16:G17"/>
    <mergeCell ref="C20:C21"/>
    <mergeCell ref="D20:D21"/>
    <mergeCell ref="E20:E21"/>
    <mergeCell ref="F20:F21"/>
    <mergeCell ref="C24:C25"/>
    <mergeCell ref="D24:D25"/>
    <mergeCell ref="E24:E25"/>
    <mergeCell ref="F24:F25"/>
    <mergeCell ref="G24:G25"/>
    <mergeCell ref="A201:A203"/>
    <mergeCell ref="E193:E194"/>
    <mergeCell ref="F193:F194"/>
    <mergeCell ref="G193:G194"/>
    <mergeCell ref="A5:K5"/>
    <mergeCell ref="A6:K7"/>
    <mergeCell ref="A8:K8"/>
    <mergeCell ref="A9:K9"/>
    <mergeCell ref="A10:K10"/>
    <mergeCell ref="C18:C19"/>
    <mergeCell ref="D18:D19"/>
    <mergeCell ref="E18:E19"/>
    <mergeCell ref="F18:F19"/>
    <mergeCell ref="G18:G19"/>
    <mergeCell ref="J26:K26"/>
    <mergeCell ref="G20:G21"/>
    <mergeCell ref="C22:C23"/>
    <mergeCell ref="D22:D23"/>
    <mergeCell ref="E22:E23"/>
    <mergeCell ref="F22:F23"/>
    <mergeCell ref="G22:G23"/>
    <mergeCell ref="J37:K37"/>
    <mergeCell ref="C39:C40"/>
    <mergeCell ref="D39:D40"/>
    <mergeCell ref="A206:A215"/>
    <mergeCell ref="C206:C207"/>
    <mergeCell ref="D206:D207"/>
    <mergeCell ref="E206:E207"/>
    <mergeCell ref="F206:F207"/>
    <mergeCell ref="G206:G207"/>
    <mergeCell ref="C212:C213"/>
    <mergeCell ref="D212:D213"/>
    <mergeCell ref="E212:E213"/>
    <mergeCell ref="F212:F213"/>
    <mergeCell ref="G212:G213"/>
    <mergeCell ref="C214:C215"/>
    <mergeCell ref="D214:D215"/>
    <mergeCell ref="E214:E215"/>
    <mergeCell ref="F214:F215"/>
    <mergeCell ref="G214:G215"/>
    <mergeCell ref="C210:C211"/>
    <mergeCell ref="D210:D211"/>
    <mergeCell ref="E210:E211"/>
    <mergeCell ref="F210:F211"/>
    <mergeCell ref="G210:G211"/>
    <mergeCell ref="C208:C209"/>
    <mergeCell ref="D208:D209"/>
    <mergeCell ref="E208:E209"/>
    <mergeCell ref="J14:K14"/>
    <mergeCell ref="H14:I14"/>
    <mergeCell ref="E14:G14"/>
    <mergeCell ref="E35:G35"/>
    <mergeCell ref="H35:I35"/>
    <mergeCell ref="J35:K35"/>
    <mergeCell ref="J206:K206"/>
    <mergeCell ref="I74:J74"/>
    <mergeCell ref="I75:J75"/>
    <mergeCell ref="B74:H75"/>
    <mergeCell ref="E183:G183"/>
    <mergeCell ref="H183:I183"/>
    <mergeCell ref="J183:K183"/>
    <mergeCell ref="E204:G204"/>
    <mergeCell ref="H204:I204"/>
    <mergeCell ref="J204:K204"/>
    <mergeCell ref="E119:G119"/>
    <mergeCell ref="H119:I119"/>
    <mergeCell ref="J119:K119"/>
    <mergeCell ref="E140:G140"/>
    <mergeCell ref="H140:I140"/>
    <mergeCell ref="J140:K140"/>
    <mergeCell ref="J100:K100"/>
    <mergeCell ref="C102:C103"/>
    <mergeCell ref="F208:F209"/>
    <mergeCell ref="G208:G209"/>
    <mergeCell ref="E39:E40"/>
    <mergeCell ref="F39:F40"/>
    <mergeCell ref="G39:G40"/>
    <mergeCell ref="C28:G29"/>
    <mergeCell ref="C49:G50"/>
    <mergeCell ref="J58:K58"/>
    <mergeCell ref="C60:C61"/>
    <mergeCell ref="D60:D61"/>
    <mergeCell ref="E60:E61"/>
    <mergeCell ref="F60:F61"/>
    <mergeCell ref="G60:G61"/>
    <mergeCell ref="C70:G71"/>
    <mergeCell ref="E56:G56"/>
    <mergeCell ref="H56:I56"/>
    <mergeCell ref="J56:K56"/>
    <mergeCell ref="E77:G77"/>
    <mergeCell ref="H77:I77"/>
    <mergeCell ref="J77:K77"/>
    <mergeCell ref="E98:G98"/>
    <mergeCell ref="H98:I98"/>
    <mergeCell ref="J98:K98"/>
    <mergeCell ref="J79:K79"/>
    <mergeCell ref="I202:J202"/>
    <mergeCell ref="J185:K185"/>
    <mergeCell ref="E161:G161"/>
    <mergeCell ref="H161:I161"/>
    <mergeCell ref="J161:K161"/>
    <mergeCell ref="J121:K121"/>
    <mergeCell ref="J142:K142"/>
    <mergeCell ref="E165:E166"/>
    <mergeCell ref="F165:F166"/>
    <mergeCell ref="G165:G166"/>
    <mergeCell ref="I201:J201"/>
    <mergeCell ref="B201:H202"/>
    <mergeCell ref="C197:G198"/>
    <mergeCell ref="C127:C128"/>
    <mergeCell ref="D127:D128"/>
    <mergeCell ref="E127:E128"/>
    <mergeCell ref="F127:F128"/>
    <mergeCell ref="G127:G128"/>
    <mergeCell ref="C129:C130"/>
    <mergeCell ref="D129:D130"/>
    <mergeCell ref="E129:E130"/>
    <mergeCell ref="F129:F130"/>
    <mergeCell ref="G129:G130"/>
    <mergeCell ref="C144:C14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Hoja2!$A$1:$A$5</xm:f>
          </x14:formula1>
          <xm:sqref>E14:G14 E35:G35 E56:G56 E77:G77 E98:G98 E119:G119 E140:G140 E161:G161 E183:G183 E204:G204</xm:sqref>
        </x14:dataValidation>
        <x14:dataValidation type="list" allowBlank="1" showInputMessage="1" showErrorMessage="1" xr:uid="{00000000-0002-0000-1C00-000001000000}">
          <x14:formula1>
            <xm:f>Hoja2!$C$1:$C$5</xm:f>
          </x14:formula1>
          <xm:sqref>J14:K14 J35:K35 J56:K56 J77:K77 J98:K98 J119:K119 J140:K140 J161:K161 J183:K183 J204:K204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9">
    <tabColor theme="9" tint="-0.249977111117893"/>
  </sheetPr>
  <dimension ref="A1:Q49"/>
  <sheetViews>
    <sheetView tabSelected="1" zoomScale="80" zoomScaleNormal="80" workbookViewId="0">
      <selection activeCell="A5" sqref="A5:M5"/>
    </sheetView>
  </sheetViews>
  <sheetFormatPr baseColWidth="10" defaultColWidth="11.42578125" defaultRowHeight="12.75" x14ac:dyDescent="0.2"/>
  <cols>
    <col min="1" max="1" width="28.140625" style="24" customWidth="1"/>
    <col min="2" max="3" width="18.5703125" style="24" customWidth="1"/>
    <col min="4" max="4" width="26" style="26" customWidth="1"/>
    <col min="5" max="5" width="15.5703125" style="24" customWidth="1"/>
    <col min="6" max="6" width="15" style="24" customWidth="1"/>
    <col min="7" max="7" width="17.28515625" style="24" customWidth="1"/>
    <col min="8" max="8" width="18" style="24" customWidth="1"/>
    <col min="9" max="9" width="44.28515625" style="24" customWidth="1"/>
    <col min="10" max="10" width="16.140625" style="24" customWidth="1"/>
    <col min="11" max="12" width="13.140625" style="24" customWidth="1"/>
    <col min="13" max="13" width="20" style="24" customWidth="1"/>
    <col min="14" max="14" width="73.42578125" style="24" customWidth="1"/>
    <col min="15" max="15" width="71.42578125" style="24" customWidth="1"/>
    <col min="16" max="16" width="72.5703125" style="24" customWidth="1"/>
    <col min="17" max="17" width="32" style="24" customWidth="1"/>
    <col min="18" max="16384" width="11.42578125" style="24"/>
  </cols>
  <sheetData>
    <row r="1" spans="1:17" ht="15.75" customHeight="1" x14ac:dyDescent="0.2">
      <c r="A1" s="889"/>
      <c r="B1" s="897" t="str">
        <f>CONTEXTO!B1</f>
        <v xml:space="preserve">PROCESO:  SISTEMA INTEGRADO DE GESTIÓN </v>
      </c>
      <c r="C1" s="897"/>
      <c r="D1" s="897"/>
      <c r="E1" s="897"/>
      <c r="F1" s="897"/>
      <c r="G1" s="897"/>
      <c r="H1" s="897"/>
      <c r="I1" s="897"/>
      <c r="J1" s="625" t="s">
        <v>390</v>
      </c>
      <c r="K1" s="625"/>
      <c r="L1" s="625"/>
      <c r="M1" s="904"/>
      <c r="N1" s="955"/>
      <c r="O1" s="955"/>
      <c r="P1" s="955"/>
      <c r="Q1" s="955"/>
    </row>
    <row r="2" spans="1:17" ht="15.75" customHeight="1" x14ac:dyDescent="0.2">
      <c r="A2" s="890"/>
      <c r="B2" s="441"/>
      <c r="C2" s="441"/>
      <c r="D2" s="441"/>
      <c r="E2" s="441"/>
      <c r="F2" s="441"/>
      <c r="G2" s="441"/>
      <c r="H2" s="441"/>
      <c r="I2" s="441"/>
      <c r="J2" s="575" t="s">
        <v>391</v>
      </c>
      <c r="K2" s="575"/>
      <c r="L2" s="575"/>
      <c r="M2" s="905"/>
      <c r="N2" s="955"/>
      <c r="O2" s="955"/>
      <c r="P2" s="955"/>
      <c r="Q2" s="955"/>
    </row>
    <row r="3" spans="1:17" ht="15.75" customHeight="1" x14ac:dyDescent="0.2">
      <c r="A3" s="890"/>
      <c r="B3" s="441" t="s">
        <v>227</v>
      </c>
      <c r="C3" s="441"/>
      <c r="D3" s="441"/>
      <c r="E3" s="441"/>
      <c r="F3" s="441"/>
      <c r="G3" s="441"/>
      <c r="H3" s="441"/>
      <c r="I3" s="441"/>
      <c r="J3" s="575" t="s">
        <v>392</v>
      </c>
      <c r="K3" s="575"/>
      <c r="L3" s="575"/>
      <c r="M3" s="905"/>
      <c r="N3" s="955"/>
      <c r="O3" s="955"/>
      <c r="P3" s="955"/>
      <c r="Q3" s="955"/>
    </row>
    <row r="4" spans="1:17" ht="15.75" customHeight="1" x14ac:dyDescent="0.2">
      <c r="A4" s="890"/>
      <c r="B4" s="441"/>
      <c r="C4" s="441"/>
      <c r="D4" s="441"/>
      <c r="E4" s="441"/>
      <c r="F4" s="441"/>
      <c r="G4" s="441"/>
      <c r="H4" s="441"/>
      <c r="I4" s="441"/>
      <c r="J4" s="575" t="s">
        <v>389</v>
      </c>
      <c r="K4" s="575"/>
      <c r="L4" s="575"/>
      <c r="M4" s="905"/>
      <c r="N4" s="955"/>
      <c r="O4" s="955"/>
      <c r="P4" s="955"/>
      <c r="Q4" s="955"/>
    </row>
    <row r="5" spans="1:17" ht="15" customHeight="1" x14ac:dyDescent="0.2">
      <c r="A5" s="891"/>
      <c r="B5" s="892"/>
      <c r="C5" s="892"/>
      <c r="D5" s="892"/>
      <c r="E5" s="892"/>
      <c r="F5" s="892"/>
      <c r="G5" s="892"/>
      <c r="H5" s="892"/>
      <c r="I5" s="892"/>
      <c r="J5" s="892"/>
      <c r="K5" s="892"/>
      <c r="L5" s="892"/>
      <c r="M5" s="893"/>
      <c r="N5" s="956"/>
      <c r="O5" s="956"/>
      <c r="P5" s="956"/>
      <c r="Q5" s="956"/>
    </row>
    <row r="6" spans="1:17" s="25" customFormat="1" ht="15.75" customHeight="1" x14ac:dyDescent="0.2">
      <c r="A6" s="87" t="s">
        <v>228</v>
      </c>
      <c r="B6" s="895" t="s">
        <v>246</v>
      </c>
      <c r="C6" s="895"/>
      <c r="D6" s="895"/>
      <c r="E6" s="895"/>
      <c r="F6" s="895"/>
      <c r="G6" s="895"/>
      <c r="H6" s="895"/>
      <c r="I6" s="895"/>
      <c r="J6" s="895"/>
      <c r="K6" s="895"/>
      <c r="L6" s="895"/>
      <c r="M6" s="896"/>
      <c r="N6" s="957"/>
      <c r="O6" s="957"/>
      <c r="P6" s="957"/>
      <c r="Q6" s="957"/>
    </row>
    <row r="7" spans="1:17" s="25" customFormat="1" ht="42.75" customHeight="1" x14ac:dyDescent="0.2">
      <c r="A7" s="87" t="s">
        <v>229</v>
      </c>
      <c r="B7" s="575" t="s">
        <v>247</v>
      </c>
      <c r="C7" s="575"/>
      <c r="D7" s="575"/>
      <c r="E7" s="575"/>
      <c r="F7" s="575"/>
      <c r="G7" s="575"/>
      <c r="H7" s="575"/>
      <c r="I7" s="575"/>
      <c r="J7" s="575"/>
      <c r="K7" s="575"/>
      <c r="L7" s="575"/>
      <c r="M7" s="576"/>
      <c r="N7" s="958"/>
      <c r="O7" s="958"/>
      <c r="P7" s="958"/>
      <c r="Q7" s="958"/>
    </row>
    <row r="8" spans="1:17" s="25" customFormat="1" ht="15" customHeight="1" x14ac:dyDescent="0.2">
      <c r="A8" s="900"/>
      <c r="B8" s="901"/>
      <c r="C8" s="901"/>
      <c r="D8" s="901"/>
      <c r="E8" s="901"/>
      <c r="F8" s="901"/>
      <c r="G8" s="901"/>
      <c r="H8" s="901"/>
      <c r="I8" s="901"/>
      <c r="J8" s="901"/>
      <c r="K8" s="901"/>
      <c r="L8" s="901"/>
      <c r="M8" s="902"/>
      <c r="N8" s="959"/>
      <c r="O8" s="959"/>
      <c r="P8" s="959"/>
      <c r="Q8" s="959"/>
    </row>
    <row r="9" spans="1:17" s="86" customFormat="1" ht="40.5" customHeight="1" thickBot="1" x14ac:dyDescent="0.25">
      <c r="A9" s="85" t="s">
        <v>230</v>
      </c>
      <c r="B9" s="63" t="s">
        <v>231</v>
      </c>
      <c r="C9" s="63" t="s">
        <v>70</v>
      </c>
      <c r="D9" s="63" t="s">
        <v>8</v>
      </c>
      <c r="E9" s="62" t="s">
        <v>232</v>
      </c>
      <c r="F9" s="62" t="s">
        <v>233</v>
      </c>
      <c r="G9" s="62" t="s">
        <v>234</v>
      </c>
      <c r="H9" s="62" t="s">
        <v>235</v>
      </c>
      <c r="I9" s="62" t="s">
        <v>236</v>
      </c>
      <c r="J9" s="63" t="s">
        <v>237</v>
      </c>
      <c r="K9" s="63" t="s">
        <v>238</v>
      </c>
      <c r="L9" s="63" t="s">
        <v>239</v>
      </c>
      <c r="M9" s="64" t="s">
        <v>240</v>
      </c>
      <c r="N9" s="62" t="s">
        <v>521</v>
      </c>
      <c r="O9" s="62" t="s">
        <v>522</v>
      </c>
      <c r="P9" s="62" t="s">
        <v>523</v>
      </c>
      <c r="Q9" s="960"/>
    </row>
    <row r="10" spans="1:17" s="25" customFormat="1" ht="217.5" customHeight="1" x14ac:dyDescent="0.2">
      <c r="A10" s="877" t="str">
        <f>(CONTEXTO!A8&amp;" "&amp;CONTEXTO!A9)</f>
        <v xml:space="preserve">PROCESO: GESTION JURIDICA Y MEJORA NORMATIVA  OBJETIVO: ASUMIR Y EJERCER CON EFICIENCIA LA DEFENSA JURÍDICA DEL MUNICIPIO DE IBAGUÉ, LA ASESORÍA PERMANENTE DE LAS
ACTUACIONES DE LA ADMINISTRACIÓN CENTRAL Y PROMOVER EL USO DE HERRAMIENTAS Y BUENAS PRÁCTICAS
REGULATORIAS Y REGLAMENTARIAS, EN ARAS DE LOGRAR LA PROTECCIÓN DE SUS INTERESES Y GARANTIZAR LA CORRECTA
APLICACIÓN DEL ORDENAMIENTO JURÍDICO VIGENTE. 
</v>
      </c>
      <c r="B10" s="898" t="str">
        <f>DESCRIPCION!A10</f>
        <v>Posibilidad de omitir, retardar, negar o rehusarse a realizar actos propios que le corresponden de las funciones de servidor público y/o de apoderado para beneficio propio o de un tercero en las acciones legales</v>
      </c>
      <c r="C10" s="903" t="str">
        <f>'IDENTIFICACION DE RIESGOS'!F10</f>
        <v>CORRUPCION</v>
      </c>
      <c r="D10" s="106" t="str">
        <f>DESCRIPCION!D10</f>
        <v xml:space="preserve">Falta de asistencia a las audiencias de procesos judiciales presenciales y/o virtuales  por parte de los Secretarios de despacho delegados, y/o  apoderados que ejercen la defensa jurídica y, en atención a las recomendaciones establecidas en las mesa de trabajo llevados a cabo por la Oficina Jurídica </v>
      </c>
      <c r="E10" s="903" t="str">
        <f>'VALORACIÓN RIESGOS RESIDUAL'!E14:G14</f>
        <v>Rara vez</v>
      </c>
      <c r="F10" s="894" t="str">
        <f>'VALORACIÓN RIESGOS RESIDUAL'!J14</f>
        <v>Mayor</v>
      </c>
      <c r="G10" s="898" t="str">
        <f>'VALORACIÓN RIESGOS RESIDUAL'!K11</f>
        <v>ALTA</v>
      </c>
      <c r="H10" s="894" t="s">
        <v>298</v>
      </c>
      <c r="I10" s="230" t="str">
        <f>DOFA!G50</f>
        <v xml:space="preserve">F1,3,10,15 A1,2 Que el Jefe de la Oficina Juridica, mediante memorando, requiere de la asistencia de los asesores de la oficina juridica, a las audiencias de los procesos judiciales  y asi mismo,  solicite la  asistencia  de los secretarios de despacho a las audiencias de los procesos judiciale. </v>
      </c>
      <c r="J10" s="954" t="s">
        <v>515</v>
      </c>
      <c r="K10" s="954" t="s">
        <v>516</v>
      </c>
      <c r="L10" s="954" t="s">
        <v>517</v>
      </c>
      <c r="M10" s="964" t="s">
        <v>520</v>
      </c>
      <c r="N10" s="962" t="s">
        <v>524</v>
      </c>
      <c r="O10" s="962" t="s">
        <v>525</v>
      </c>
      <c r="P10" s="962" t="s">
        <v>526</v>
      </c>
      <c r="Q10" s="958"/>
    </row>
    <row r="11" spans="1:17" s="25" customFormat="1" ht="140.25" customHeight="1" x14ac:dyDescent="0.2">
      <c r="A11" s="878"/>
      <c r="B11" s="885"/>
      <c r="C11" s="577"/>
      <c r="D11" s="107" t="str">
        <f>DESCRIPCION!D11</f>
        <v>No proyectar la adopción de las providencias por parte de los apoderados que ejercen la representación judicial y legal del municipio</v>
      </c>
      <c r="E11" s="577"/>
      <c r="F11" s="880"/>
      <c r="G11" s="885"/>
      <c r="H11" s="880"/>
      <c r="I11" s="223" t="str">
        <f>DOFA!G49</f>
        <v>F1,10 A1,2 Que los asesores de la oficina juridica, junto con los servidores publicos, que tengan a su cargo la representacion judicial y legal del Municipio, deberan adoptar las providencias dentro del termino legal mediante Resolucion de adopcion de fallo, las cuales deben ser cargadas a la plataforma PISAMI y SOFTCON.</v>
      </c>
      <c r="J11" s="954" t="s">
        <v>518</v>
      </c>
      <c r="K11" s="954" t="s">
        <v>516</v>
      </c>
      <c r="L11" s="954" t="s">
        <v>519</v>
      </c>
      <c r="M11" s="594"/>
      <c r="N11" s="962" t="s">
        <v>527</v>
      </c>
      <c r="O11" s="963" t="s">
        <v>528</v>
      </c>
      <c r="P11" s="963" t="s">
        <v>529</v>
      </c>
      <c r="Q11" s="958"/>
    </row>
    <row r="12" spans="1:17" s="25" customFormat="1" ht="68.25" customHeight="1" x14ac:dyDescent="0.2">
      <c r="A12" s="878"/>
      <c r="B12" s="885"/>
      <c r="C12" s="577"/>
      <c r="D12" s="107">
        <f>DESCRIPCION!D12</f>
        <v>0</v>
      </c>
      <c r="E12" s="577"/>
      <c r="F12" s="880"/>
      <c r="G12" s="885"/>
      <c r="H12" s="517"/>
      <c r="I12" s="224"/>
      <c r="J12" s="231"/>
      <c r="K12" s="231"/>
      <c r="L12" s="232"/>
      <c r="M12" s="594"/>
      <c r="N12" s="292"/>
      <c r="O12" s="292"/>
      <c r="P12" s="292"/>
      <c r="Q12" s="958"/>
    </row>
    <row r="13" spans="1:17" s="25" customFormat="1" ht="75" customHeight="1" x14ac:dyDescent="0.2">
      <c r="A13" s="878"/>
      <c r="B13" s="885"/>
      <c r="C13" s="577"/>
      <c r="D13" s="223"/>
      <c r="E13" s="577"/>
      <c r="F13" s="880"/>
      <c r="G13" s="899"/>
      <c r="H13" s="217" t="s">
        <v>245</v>
      </c>
      <c r="I13" s="233" t="str">
        <f>DOFA!E46</f>
        <v>D8 A1 Reportar a la Oficina de Control Disciplinario cuando se materialicen sanciones por incumplimiento a las ordenes judiciales</v>
      </c>
      <c r="J13" s="234"/>
      <c r="K13" s="231"/>
      <c r="L13" s="232"/>
      <c r="M13" s="594"/>
      <c r="N13" s="292"/>
      <c r="O13" s="292"/>
      <c r="P13" s="292"/>
      <c r="Q13" s="958"/>
    </row>
    <row r="14" spans="1:17" s="25" customFormat="1" ht="91.5" customHeight="1" x14ac:dyDescent="0.2">
      <c r="A14" s="878"/>
      <c r="B14" s="885" t="str">
        <f>DESCRIPCION!A13</f>
        <v>b</v>
      </c>
      <c r="C14" s="577">
        <f>'IDENTIFICACION DE RIESGOS'!F13</f>
        <v>0</v>
      </c>
      <c r="D14" s="107">
        <f>DESCRIPCION!D13</f>
        <v>0</v>
      </c>
      <c r="E14" s="577">
        <f>'VALORACIÓN RIESGOS RESIDUAL'!E35:G35</f>
        <v>0</v>
      </c>
      <c r="F14" s="880">
        <f>'VALORACIÓN RIESGOS RESIDUAL'!J35</f>
        <v>0</v>
      </c>
      <c r="G14" s="577" t="str">
        <f>'VALORACIÓN RIESGOS RESIDUAL'!K32</f>
        <v/>
      </c>
      <c r="H14" s="517"/>
      <c r="I14" s="225"/>
      <c r="J14" s="231"/>
      <c r="K14" s="231"/>
      <c r="L14" s="232"/>
      <c r="M14" s="594"/>
      <c r="N14" s="292"/>
      <c r="O14" s="292"/>
      <c r="P14" s="292"/>
      <c r="Q14" s="958"/>
    </row>
    <row r="15" spans="1:17" s="25" customFormat="1" ht="85.5" customHeight="1" x14ac:dyDescent="0.2">
      <c r="A15" s="878"/>
      <c r="B15" s="885"/>
      <c r="C15" s="577"/>
      <c r="D15" s="107">
        <f>DESCRIPCION!D14</f>
        <v>0</v>
      </c>
      <c r="E15" s="577"/>
      <c r="F15" s="880"/>
      <c r="G15" s="577"/>
      <c r="H15" s="518"/>
      <c r="I15" s="223"/>
      <c r="J15" s="231"/>
      <c r="K15" s="231"/>
      <c r="L15" s="232"/>
      <c r="M15" s="594"/>
      <c r="N15" s="292"/>
      <c r="O15" s="292"/>
      <c r="P15" s="292"/>
      <c r="Q15" s="958"/>
    </row>
    <row r="16" spans="1:17" s="25" customFormat="1" ht="87" customHeight="1" x14ac:dyDescent="0.2">
      <c r="A16" s="878"/>
      <c r="B16" s="885"/>
      <c r="C16" s="577"/>
      <c r="D16" s="107">
        <f>DESCRIPCION!D15</f>
        <v>0</v>
      </c>
      <c r="E16" s="577"/>
      <c r="F16" s="880"/>
      <c r="G16" s="577"/>
      <c r="H16" s="519"/>
      <c r="I16" s="235"/>
      <c r="J16" s="231"/>
      <c r="K16" s="231"/>
      <c r="L16" s="232"/>
      <c r="M16" s="594"/>
      <c r="N16" s="292"/>
      <c r="O16" s="292"/>
      <c r="P16" s="292"/>
      <c r="Q16" s="958"/>
    </row>
    <row r="17" spans="1:17" s="25" customFormat="1" ht="95.25" customHeight="1" x14ac:dyDescent="0.2">
      <c r="A17" s="878"/>
      <c r="B17" s="885"/>
      <c r="C17" s="577"/>
      <c r="D17" s="223"/>
      <c r="E17" s="577"/>
      <c r="F17" s="880"/>
      <c r="G17" s="577"/>
      <c r="H17" s="229" t="s">
        <v>245</v>
      </c>
      <c r="I17" s="233"/>
      <c r="J17" s="231"/>
      <c r="K17" s="231"/>
      <c r="L17" s="232"/>
      <c r="M17" s="594"/>
      <c r="N17" s="292"/>
      <c r="O17" s="292"/>
      <c r="P17" s="292"/>
      <c r="Q17" s="958"/>
    </row>
    <row r="18" spans="1:17" s="25" customFormat="1" ht="108" customHeight="1" x14ac:dyDescent="0.2">
      <c r="A18" s="878"/>
      <c r="B18" s="885" t="str">
        <f>DESCRIPCION!A16</f>
        <v>c</v>
      </c>
      <c r="C18" s="577">
        <f>'IDENTIFICACION DE RIESGOS'!F16</f>
        <v>0</v>
      </c>
      <c r="D18" s="107">
        <f>DESCRIPCION!D16</f>
        <v>0</v>
      </c>
      <c r="E18" s="577">
        <f>'VALORACIÓN RIESGOS RESIDUAL'!E56:G56</f>
        <v>0</v>
      </c>
      <c r="F18" s="880">
        <f>'VALORACIÓN RIESGOS RESIDUAL'!J56</f>
        <v>0</v>
      </c>
      <c r="G18" s="577" t="str">
        <f>'VALORACIÓN RIESGOS RESIDUAL'!K53</f>
        <v/>
      </c>
      <c r="H18" s="880"/>
      <c r="I18" s="232"/>
      <c r="J18" s="881"/>
      <c r="K18" s="882"/>
      <c r="L18" s="881"/>
      <c r="M18" s="965"/>
      <c r="N18" s="967"/>
      <c r="O18" s="967"/>
      <c r="P18" s="967"/>
      <c r="Q18" s="961"/>
    </row>
    <row r="19" spans="1:17" s="25" customFormat="1" ht="77.25" customHeight="1" x14ac:dyDescent="0.2">
      <c r="A19" s="878"/>
      <c r="B19" s="885"/>
      <c r="C19" s="577"/>
      <c r="D19" s="107">
        <f>DESCRIPCION!D17</f>
        <v>0</v>
      </c>
      <c r="E19" s="577"/>
      <c r="F19" s="880"/>
      <c r="G19" s="577"/>
      <c r="H19" s="880"/>
      <c r="I19" s="232"/>
      <c r="J19" s="881"/>
      <c r="K19" s="883"/>
      <c r="L19" s="881"/>
      <c r="M19" s="965"/>
      <c r="N19" s="967"/>
      <c r="O19" s="967"/>
      <c r="P19" s="967"/>
      <c r="Q19" s="961"/>
    </row>
    <row r="20" spans="1:17" s="25" customFormat="1" ht="76.5" customHeight="1" x14ac:dyDescent="0.2">
      <c r="A20" s="878"/>
      <c r="B20" s="885"/>
      <c r="C20" s="577"/>
      <c r="D20" s="107">
        <f>DESCRIPCION!D18</f>
        <v>0</v>
      </c>
      <c r="E20" s="577"/>
      <c r="F20" s="880"/>
      <c r="G20" s="577"/>
      <c r="H20" s="880"/>
      <c r="I20" s="232"/>
      <c r="J20" s="881"/>
      <c r="K20" s="884"/>
      <c r="L20" s="881"/>
      <c r="M20" s="965"/>
      <c r="N20" s="967"/>
      <c r="O20" s="967"/>
      <c r="P20" s="967"/>
      <c r="Q20" s="961"/>
    </row>
    <row r="21" spans="1:17" ht="86.25" customHeight="1" thickBot="1" x14ac:dyDescent="0.25">
      <c r="A21" s="878"/>
      <c r="B21" s="886"/>
      <c r="C21" s="887"/>
      <c r="D21" s="236"/>
      <c r="E21" s="887"/>
      <c r="F21" s="888"/>
      <c r="G21" s="887"/>
      <c r="H21" s="218" t="s">
        <v>245</v>
      </c>
      <c r="I21" s="237"/>
      <c r="J21" s="238"/>
      <c r="K21" s="238"/>
      <c r="L21" s="238"/>
      <c r="M21" s="966"/>
      <c r="N21" s="967"/>
      <c r="O21" s="967"/>
      <c r="P21" s="967"/>
      <c r="Q21" s="961"/>
    </row>
    <row r="22" spans="1:17" ht="101.25" customHeight="1" x14ac:dyDescent="0.2">
      <c r="A22" s="878"/>
      <c r="B22" s="885" t="str">
        <f>DESCRIPCION!A19</f>
        <v>d</v>
      </c>
      <c r="C22" s="577" t="e">
        <f>'IDENTIFICACION DE RIESGOS'!F19:F21</f>
        <v>#VALUE!</v>
      </c>
      <c r="D22" s="107">
        <f>DESCRIPCION!D19</f>
        <v>0</v>
      </c>
      <c r="E22" s="577">
        <f>'VALORACIÓN RIESGOS RESIDUAL'!E77:G77</f>
        <v>0</v>
      </c>
      <c r="F22" s="880">
        <f>'VALORACIÓN RIESGOS RESIDUAL'!J77</f>
        <v>0</v>
      </c>
      <c r="G22" s="577" t="str">
        <f>'VALORACIÓN RIESGOS RESIDUAL'!K74</f>
        <v>EXTREMA</v>
      </c>
      <c r="H22" s="880"/>
      <c r="I22" s="232"/>
      <c r="J22" s="881"/>
      <c r="K22" s="882"/>
      <c r="L22" s="881"/>
      <c r="M22" s="965"/>
      <c r="N22" s="967"/>
      <c r="O22" s="967"/>
      <c r="P22" s="967"/>
      <c r="Q22" s="961"/>
    </row>
    <row r="23" spans="1:17" ht="94.5" customHeight="1" x14ac:dyDescent="0.2">
      <c r="A23" s="878"/>
      <c r="B23" s="885"/>
      <c r="C23" s="577"/>
      <c r="D23" s="107">
        <f>DESCRIPCION!D20</f>
        <v>0</v>
      </c>
      <c r="E23" s="577"/>
      <c r="F23" s="880"/>
      <c r="G23" s="577"/>
      <c r="H23" s="880"/>
      <c r="I23" s="232"/>
      <c r="J23" s="881"/>
      <c r="K23" s="883"/>
      <c r="L23" s="881"/>
      <c r="M23" s="965"/>
      <c r="N23" s="967"/>
      <c r="O23" s="967"/>
      <c r="P23" s="967"/>
      <c r="Q23" s="961"/>
    </row>
    <row r="24" spans="1:17" ht="75.75" customHeight="1" x14ac:dyDescent="0.2">
      <c r="A24" s="878"/>
      <c r="B24" s="885"/>
      <c r="C24" s="577"/>
      <c r="D24" s="107">
        <f>DESCRIPCION!D21</f>
        <v>0</v>
      </c>
      <c r="E24" s="577"/>
      <c r="F24" s="880"/>
      <c r="G24" s="577"/>
      <c r="H24" s="880"/>
      <c r="I24" s="232"/>
      <c r="J24" s="881"/>
      <c r="K24" s="884"/>
      <c r="L24" s="881"/>
      <c r="M24" s="965"/>
      <c r="N24" s="967"/>
      <c r="O24" s="967"/>
      <c r="P24" s="967"/>
      <c r="Q24" s="961"/>
    </row>
    <row r="25" spans="1:17" ht="87.75" customHeight="1" thickBot="1" x14ac:dyDescent="0.25">
      <c r="A25" s="878"/>
      <c r="B25" s="886"/>
      <c r="C25" s="887"/>
      <c r="D25" s="236"/>
      <c r="E25" s="887"/>
      <c r="F25" s="888"/>
      <c r="G25" s="887"/>
      <c r="H25" s="218" t="s">
        <v>245</v>
      </c>
      <c r="I25" s="237"/>
      <c r="J25" s="238"/>
      <c r="K25" s="238"/>
      <c r="L25" s="238"/>
      <c r="M25" s="966"/>
      <c r="N25" s="967"/>
      <c r="O25" s="967"/>
      <c r="P25" s="967"/>
      <c r="Q25" s="961"/>
    </row>
    <row r="26" spans="1:17" ht="88.5" customHeight="1" x14ac:dyDescent="0.2">
      <c r="A26" s="878"/>
      <c r="B26" s="885" t="str">
        <f>DESCRIPCION!A22</f>
        <v>e</v>
      </c>
      <c r="C26" s="577">
        <f>'IDENTIFICACION DE RIESGOS'!F22</f>
        <v>0</v>
      </c>
      <c r="D26" s="107">
        <f>DESCRIPCION!D22</f>
        <v>0</v>
      </c>
      <c r="E26" s="577">
        <f>'VALORACIÓN RIESGOS RESIDUAL'!E98:G98</f>
        <v>0</v>
      </c>
      <c r="F26" s="880">
        <f>'VALORACIÓN RIESGOS RESIDUAL'!J98</f>
        <v>0</v>
      </c>
      <c r="G26" s="577" t="str">
        <f>'VALORACIÓN RIESGOS RESIDUAL'!K95</f>
        <v/>
      </c>
      <c r="H26" s="880"/>
      <c r="I26" s="232"/>
      <c r="J26" s="881"/>
      <c r="K26" s="882"/>
      <c r="L26" s="881"/>
      <c r="M26" s="965"/>
      <c r="N26" s="967"/>
      <c r="O26" s="967"/>
      <c r="P26" s="967"/>
      <c r="Q26" s="961"/>
    </row>
    <row r="27" spans="1:17" ht="90" customHeight="1" x14ac:dyDescent="0.2">
      <c r="A27" s="878"/>
      <c r="B27" s="885"/>
      <c r="C27" s="577"/>
      <c r="D27" s="107">
        <f>DESCRIPCION!D23</f>
        <v>0</v>
      </c>
      <c r="E27" s="577"/>
      <c r="F27" s="880"/>
      <c r="G27" s="577"/>
      <c r="H27" s="880"/>
      <c r="I27" s="232"/>
      <c r="J27" s="881"/>
      <c r="K27" s="883"/>
      <c r="L27" s="881"/>
      <c r="M27" s="965"/>
      <c r="N27" s="967"/>
      <c r="O27" s="967"/>
      <c r="P27" s="967"/>
      <c r="Q27" s="961"/>
    </row>
    <row r="28" spans="1:17" ht="80.25" customHeight="1" x14ac:dyDescent="0.2">
      <c r="A28" s="878"/>
      <c r="B28" s="885"/>
      <c r="C28" s="577"/>
      <c r="D28" s="107">
        <f>DESCRIPCION!D24</f>
        <v>0</v>
      </c>
      <c r="E28" s="577"/>
      <c r="F28" s="880"/>
      <c r="G28" s="577"/>
      <c r="H28" s="880"/>
      <c r="I28" s="232"/>
      <c r="J28" s="881"/>
      <c r="K28" s="884"/>
      <c r="L28" s="881"/>
      <c r="M28" s="965"/>
      <c r="N28" s="967"/>
      <c r="O28" s="967"/>
      <c r="P28" s="967"/>
      <c r="Q28" s="961"/>
    </row>
    <row r="29" spans="1:17" ht="82.5" customHeight="1" thickBot="1" x14ac:dyDescent="0.25">
      <c r="A29" s="878"/>
      <c r="B29" s="886"/>
      <c r="C29" s="887"/>
      <c r="D29" s="236"/>
      <c r="E29" s="887"/>
      <c r="F29" s="888"/>
      <c r="G29" s="887"/>
      <c r="H29" s="218" t="s">
        <v>245</v>
      </c>
      <c r="I29" s="237"/>
      <c r="J29" s="238"/>
      <c r="K29" s="238"/>
      <c r="L29" s="238"/>
      <c r="M29" s="966"/>
      <c r="N29" s="967"/>
      <c r="O29" s="967"/>
      <c r="P29" s="967"/>
      <c r="Q29" s="961"/>
    </row>
    <row r="30" spans="1:17" ht="95.25" customHeight="1" x14ac:dyDescent="0.2">
      <c r="A30" s="878"/>
      <c r="B30" s="885" t="str">
        <f>DESCRIPCION!A25</f>
        <v>f</v>
      </c>
      <c r="C30" s="577">
        <f>'IDENTIFICACION DE RIESGOS'!F25</f>
        <v>0</v>
      </c>
      <c r="D30" s="107">
        <f>DESCRIPCION!D25</f>
        <v>0</v>
      </c>
      <c r="E30" s="577">
        <f>'VALORACIÓN RIESGOS RESIDUAL'!E119:G119</f>
        <v>0</v>
      </c>
      <c r="F30" s="880">
        <f>'VALORACIÓN RIESGOS RESIDUAL'!J119</f>
        <v>0</v>
      </c>
      <c r="G30" s="577" t="str">
        <f>'VALORACIÓN RIESGOS RESIDUAL'!K116</f>
        <v/>
      </c>
      <c r="H30" s="880"/>
      <c r="I30" s="232"/>
      <c r="J30" s="881"/>
      <c r="K30" s="882"/>
      <c r="L30" s="881"/>
      <c r="M30" s="965"/>
      <c r="N30" s="967"/>
      <c r="O30" s="967"/>
      <c r="P30" s="967"/>
      <c r="Q30" s="961"/>
    </row>
    <row r="31" spans="1:17" ht="93.75" customHeight="1" x14ac:dyDescent="0.2">
      <c r="A31" s="878"/>
      <c r="B31" s="885"/>
      <c r="C31" s="577"/>
      <c r="D31" s="107">
        <f>DESCRIPCION!D26</f>
        <v>0</v>
      </c>
      <c r="E31" s="577"/>
      <c r="F31" s="880"/>
      <c r="G31" s="577"/>
      <c r="H31" s="880"/>
      <c r="I31" s="232"/>
      <c r="J31" s="881"/>
      <c r="K31" s="883"/>
      <c r="L31" s="881"/>
      <c r="M31" s="965"/>
      <c r="N31" s="967"/>
      <c r="O31" s="967"/>
      <c r="P31" s="967"/>
      <c r="Q31" s="961"/>
    </row>
    <row r="32" spans="1:17" ht="91.5" customHeight="1" x14ac:dyDescent="0.2">
      <c r="A32" s="878"/>
      <c r="B32" s="885"/>
      <c r="C32" s="577"/>
      <c r="D32" s="107">
        <f>DESCRIPCION!D27</f>
        <v>0</v>
      </c>
      <c r="E32" s="577"/>
      <c r="F32" s="880"/>
      <c r="G32" s="577"/>
      <c r="H32" s="880"/>
      <c r="I32" s="232"/>
      <c r="J32" s="881"/>
      <c r="K32" s="884"/>
      <c r="L32" s="881"/>
      <c r="M32" s="965"/>
      <c r="N32" s="967"/>
      <c r="O32" s="967"/>
      <c r="P32" s="967"/>
      <c r="Q32" s="961"/>
    </row>
    <row r="33" spans="1:17" ht="75" customHeight="1" thickBot="1" x14ac:dyDescent="0.25">
      <c r="A33" s="878"/>
      <c r="B33" s="886"/>
      <c r="C33" s="887"/>
      <c r="D33" s="236"/>
      <c r="E33" s="887"/>
      <c r="F33" s="888"/>
      <c r="G33" s="887"/>
      <c r="H33" s="218" t="s">
        <v>245</v>
      </c>
      <c r="I33" s="237"/>
      <c r="J33" s="238"/>
      <c r="K33" s="238"/>
      <c r="L33" s="238"/>
      <c r="M33" s="966"/>
      <c r="N33" s="967"/>
      <c r="O33" s="967"/>
      <c r="P33" s="967"/>
      <c r="Q33" s="961"/>
    </row>
    <row r="34" spans="1:17" ht="89.25" customHeight="1" x14ac:dyDescent="0.2">
      <c r="A34" s="878"/>
      <c r="B34" s="885" t="str">
        <f>DESCRIPCION!A28</f>
        <v>g</v>
      </c>
      <c r="C34" s="577">
        <f>'IDENTIFICACION DE RIESGOS'!F28</f>
        <v>0</v>
      </c>
      <c r="D34" s="107">
        <f>DESCRIPCION!D28</f>
        <v>0</v>
      </c>
      <c r="E34" s="577">
        <f>'VALORACIÓN RIESGOS RESIDUAL'!E140:G140</f>
        <v>0</v>
      </c>
      <c r="F34" s="880">
        <f>'VALORACIÓN RIESGOS RESIDUAL'!J140</f>
        <v>0</v>
      </c>
      <c r="G34" s="577" t="str">
        <f>'VALORACIÓN RIESGOS RESIDUAL'!K137</f>
        <v/>
      </c>
      <c r="H34" s="880"/>
      <c r="I34" s="232"/>
      <c r="J34" s="881"/>
      <c r="K34" s="882"/>
      <c r="L34" s="881"/>
      <c r="M34" s="965"/>
      <c r="N34" s="967"/>
      <c r="O34" s="967"/>
      <c r="P34" s="967"/>
      <c r="Q34" s="961"/>
    </row>
    <row r="35" spans="1:17" ht="95.25" customHeight="1" x14ac:dyDescent="0.2">
      <c r="A35" s="878"/>
      <c r="B35" s="885"/>
      <c r="C35" s="577"/>
      <c r="D35" s="107">
        <f>DESCRIPCION!D29</f>
        <v>0</v>
      </c>
      <c r="E35" s="577"/>
      <c r="F35" s="880"/>
      <c r="G35" s="577"/>
      <c r="H35" s="880"/>
      <c r="I35" s="232"/>
      <c r="J35" s="881"/>
      <c r="K35" s="883"/>
      <c r="L35" s="881"/>
      <c r="M35" s="965"/>
      <c r="N35" s="967"/>
      <c r="O35" s="967"/>
      <c r="P35" s="967"/>
      <c r="Q35" s="961"/>
    </row>
    <row r="36" spans="1:17" ht="92.25" customHeight="1" x14ac:dyDescent="0.2">
      <c r="A36" s="878"/>
      <c r="B36" s="885"/>
      <c r="C36" s="577"/>
      <c r="D36" s="107">
        <f>DESCRIPCION!D30</f>
        <v>0</v>
      </c>
      <c r="E36" s="577"/>
      <c r="F36" s="880"/>
      <c r="G36" s="577"/>
      <c r="H36" s="880"/>
      <c r="I36" s="232"/>
      <c r="J36" s="881"/>
      <c r="K36" s="884"/>
      <c r="L36" s="881"/>
      <c r="M36" s="965"/>
      <c r="N36" s="967"/>
      <c r="O36" s="967"/>
      <c r="P36" s="967"/>
      <c r="Q36" s="961"/>
    </row>
    <row r="37" spans="1:17" ht="90" customHeight="1" thickBot="1" x14ac:dyDescent="0.25">
      <c r="A37" s="878"/>
      <c r="B37" s="886"/>
      <c r="C37" s="887"/>
      <c r="D37" s="236"/>
      <c r="E37" s="887"/>
      <c r="F37" s="888"/>
      <c r="G37" s="887"/>
      <c r="H37" s="218" t="s">
        <v>245</v>
      </c>
      <c r="I37" s="237"/>
      <c r="J37" s="238"/>
      <c r="K37" s="238"/>
      <c r="L37" s="238"/>
      <c r="M37" s="966"/>
      <c r="N37" s="967"/>
      <c r="O37" s="967"/>
      <c r="P37" s="967"/>
      <c r="Q37" s="961"/>
    </row>
    <row r="38" spans="1:17" ht="96.75" customHeight="1" x14ac:dyDescent="0.2">
      <c r="A38" s="878"/>
      <c r="B38" s="885" t="str">
        <f>DESCRIPCION!A31</f>
        <v>h</v>
      </c>
      <c r="C38" s="577">
        <f>'IDENTIFICACION DE RIESGOS'!F31</f>
        <v>0</v>
      </c>
      <c r="D38" s="107">
        <f>DESCRIPCION!D31</f>
        <v>0</v>
      </c>
      <c r="E38" s="577">
        <f>'VALORACIÓN RIESGOS RESIDUAL'!E161:G161</f>
        <v>0</v>
      </c>
      <c r="F38" s="880">
        <f>'VALORACIÓN RIESGOS RESIDUAL'!J161</f>
        <v>0</v>
      </c>
      <c r="G38" s="577" t="str">
        <f>'VALORACIÓN RIESGOS RESIDUAL'!K158</f>
        <v/>
      </c>
      <c r="H38" s="880"/>
      <c r="I38" s="232"/>
      <c r="J38" s="881"/>
      <c r="K38" s="882"/>
      <c r="L38" s="881"/>
      <c r="M38" s="965"/>
      <c r="N38" s="967"/>
      <c r="O38" s="967"/>
      <c r="P38" s="967"/>
      <c r="Q38" s="961"/>
    </row>
    <row r="39" spans="1:17" ht="83.25" customHeight="1" x14ac:dyDescent="0.2">
      <c r="A39" s="878"/>
      <c r="B39" s="885"/>
      <c r="C39" s="577"/>
      <c r="D39" s="107">
        <f>DESCRIPCION!D32</f>
        <v>0</v>
      </c>
      <c r="E39" s="577"/>
      <c r="F39" s="880"/>
      <c r="G39" s="577"/>
      <c r="H39" s="880"/>
      <c r="I39" s="232"/>
      <c r="J39" s="881"/>
      <c r="K39" s="883"/>
      <c r="L39" s="881"/>
      <c r="M39" s="965"/>
      <c r="N39" s="967"/>
      <c r="O39" s="967"/>
      <c r="P39" s="967"/>
      <c r="Q39" s="961"/>
    </row>
    <row r="40" spans="1:17" ht="87.75" customHeight="1" x14ac:dyDescent="0.2">
      <c r="A40" s="878"/>
      <c r="B40" s="885"/>
      <c r="C40" s="577"/>
      <c r="D40" s="107">
        <f>DESCRIPCION!D33</f>
        <v>0</v>
      </c>
      <c r="E40" s="577"/>
      <c r="F40" s="880"/>
      <c r="G40" s="577"/>
      <c r="H40" s="880"/>
      <c r="I40" s="232"/>
      <c r="J40" s="881"/>
      <c r="K40" s="884"/>
      <c r="L40" s="881"/>
      <c r="M40" s="965"/>
      <c r="N40" s="967"/>
      <c r="O40" s="967"/>
      <c r="P40" s="967"/>
      <c r="Q40" s="961"/>
    </row>
    <row r="41" spans="1:17" ht="96" customHeight="1" thickBot="1" x14ac:dyDescent="0.25">
      <c r="A41" s="878"/>
      <c r="B41" s="886"/>
      <c r="C41" s="887"/>
      <c r="D41" s="236"/>
      <c r="E41" s="887"/>
      <c r="F41" s="888"/>
      <c r="G41" s="887"/>
      <c r="H41" s="218" t="s">
        <v>245</v>
      </c>
      <c r="I41" s="237"/>
      <c r="J41" s="238"/>
      <c r="K41" s="238"/>
      <c r="L41" s="238"/>
      <c r="M41" s="966"/>
      <c r="N41" s="967"/>
      <c r="O41" s="967"/>
      <c r="P41" s="967"/>
      <c r="Q41" s="961"/>
    </row>
    <row r="42" spans="1:17" ht="97.5" customHeight="1" x14ac:dyDescent="0.2">
      <c r="A42" s="878"/>
      <c r="B42" s="885" t="str">
        <f>DESCRIPCION!A34</f>
        <v>i</v>
      </c>
      <c r="C42" s="577">
        <f>'IDENTIFICACION DE RIESGOS'!F34</f>
        <v>0</v>
      </c>
      <c r="D42" s="107">
        <f>DESCRIPCION!D34</f>
        <v>0</v>
      </c>
      <c r="E42" s="577">
        <f>'VALORACIÓN RIESGOS RESIDUAL'!E183:G183</f>
        <v>0</v>
      </c>
      <c r="F42" s="880">
        <f>'VALORACIÓN RIESGOS RESIDUAL'!J183</f>
        <v>0</v>
      </c>
      <c r="G42" s="577">
        <f>'VALORACIÓN RIESGOS RESIDUAL'!K179</f>
        <v>0</v>
      </c>
      <c r="H42" s="880"/>
      <c r="I42" s="232"/>
      <c r="J42" s="881"/>
      <c r="K42" s="882"/>
      <c r="L42" s="881"/>
      <c r="M42" s="965"/>
      <c r="N42" s="967"/>
      <c r="O42" s="967"/>
      <c r="P42" s="967"/>
      <c r="Q42" s="961"/>
    </row>
    <row r="43" spans="1:17" ht="91.5" customHeight="1" x14ac:dyDescent="0.2">
      <c r="A43" s="878"/>
      <c r="B43" s="885"/>
      <c r="C43" s="577"/>
      <c r="D43" s="107">
        <f>DESCRIPCION!D35</f>
        <v>0</v>
      </c>
      <c r="E43" s="577"/>
      <c r="F43" s="880"/>
      <c r="G43" s="577"/>
      <c r="H43" s="880"/>
      <c r="I43" s="232"/>
      <c r="J43" s="881"/>
      <c r="K43" s="883"/>
      <c r="L43" s="881"/>
      <c r="M43" s="965"/>
      <c r="N43" s="967"/>
      <c r="O43" s="967"/>
      <c r="P43" s="967"/>
      <c r="Q43" s="961"/>
    </row>
    <row r="44" spans="1:17" ht="77.25" customHeight="1" x14ac:dyDescent="0.2">
      <c r="A44" s="878"/>
      <c r="B44" s="885"/>
      <c r="C44" s="577"/>
      <c r="D44" s="107">
        <f>DESCRIPCION!D36</f>
        <v>0</v>
      </c>
      <c r="E44" s="577"/>
      <c r="F44" s="880"/>
      <c r="G44" s="577"/>
      <c r="H44" s="880"/>
      <c r="I44" s="232"/>
      <c r="J44" s="881"/>
      <c r="K44" s="884"/>
      <c r="L44" s="881"/>
      <c r="M44" s="965"/>
      <c r="N44" s="967"/>
      <c r="O44" s="967"/>
      <c r="P44" s="967"/>
      <c r="Q44" s="961"/>
    </row>
    <row r="45" spans="1:17" ht="75" customHeight="1" thickBot="1" x14ac:dyDescent="0.25">
      <c r="A45" s="878"/>
      <c r="B45" s="886"/>
      <c r="C45" s="887"/>
      <c r="D45" s="236"/>
      <c r="E45" s="887"/>
      <c r="F45" s="888"/>
      <c r="G45" s="887"/>
      <c r="H45" s="218" t="s">
        <v>245</v>
      </c>
      <c r="I45" s="237"/>
      <c r="J45" s="238"/>
      <c r="K45" s="238"/>
      <c r="L45" s="238"/>
      <c r="M45" s="966"/>
      <c r="N45" s="967"/>
      <c r="O45" s="967"/>
      <c r="P45" s="967"/>
      <c r="Q45" s="961"/>
    </row>
    <row r="46" spans="1:17" ht="93.75" customHeight="1" x14ac:dyDescent="0.2">
      <c r="A46" s="878"/>
      <c r="B46" s="885" t="str">
        <f>DESCRIPCION!A37</f>
        <v>j</v>
      </c>
      <c r="C46" s="577">
        <f>'IDENTIFICACION DE RIESGOS'!F37</f>
        <v>0</v>
      </c>
      <c r="D46" s="107">
        <f>DESCRIPCION!D37</f>
        <v>0</v>
      </c>
      <c r="E46" s="577">
        <f>'VALORACIÓN RIESGOS RESIDUAL'!E204:G204</f>
        <v>0</v>
      </c>
      <c r="F46" s="880">
        <f>'VALORACIÓN RIESGOS RESIDUAL'!J204</f>
        <v>0</v>
      </c>
      <c r="G46" s="577">
        <f>'VALORACIÓN RIESGOS RESIDUAL'!K200</f>
        <v>0</v>
      </c>
      <c r="H46" s="880"/>
      <c r="I46" s="232"/>
      <c r="J46" s="881"/>
      <c r="K46" s="882"/>
      <c r="L46" s="881"/>
      <c r="M46" s="965"/>
      <c r="N46" s="967"/>
      <c r="O46" s="967"/>
      <c r="P46" s="967"/>
      <c r="Q46" s="961"/>
    </row>
    <row r="47" spans="1:17" ht="93.75" customHeight="1" x14ac:dyDescent="0.2">
      <c r="A47" s="878"/>
      <c r="B47" s="885"/>
      <c r="C47" s="577"/>
      <c r="D47" s="107">
        <f>DESCRIPCION!D38</f>
        <v>0</v>
      </c>
      <c r="E47" s="577"/>
      <c r="F47" s="880"/>
      <c r="G47" s="577"/>
      <c r="H47" s="880"/>
      <c r="I47" s="232"/>
      <c r="J47" s="881"/>
      <c r="K47" s="883"/>
      <c r="L47" s="881"/>
      <c r="M47" s="965"/>
      <c r="N47" s="967"/>
      <c r="O47" s="967"/>
      <c r="P47" s="967"/>
      <c r="Q47" s="961"/>
    </row>
    <row r="48" spans="1:17" ht="101.25" customHeight="1" x14ac:dyDescent="0.2">
      <c r="A48" s="878"/>
      <c r="B48" s="885"/>
      <c r="C48" s="577"/>
      <c r="D48" s="107">
        <f>DESCRIPCION!D39</f>
        <v>0</v>
      </c>
      <c r="E48" s="577"/>
      <c r="F48" s="880"/>
      <c r="G48" s="577"/>
      <c r="H48" s="880"/>
      <c r="I48" s="232"/>
      <c r="J48" s="881"/>
      <c r="K48" s="884"/>
      <c r="L48" s="881"/>
      <c r="M48" s="965"/>
      <c r="N48" s="967"/>
      <c r="O48" s="967"/>
      <c r="P48" s="967"/>
      <c r="Q48" s="961"/>
    </row>
    <row r="49" spans="1:17" ht="100.5" customHeight="1" thickBot="1" x14ac:dyDescent="0.25">
      <c r="A49" s="879"/>
      <c r="B49" s="886"/>
      <c r="C49" s="887"/>
      <c r="D49" s="236"/>
      <c r="E49" s="887"/>
      <c r="F49" s="888"/>
      <c r="G49" s="887"/>
      <c r="H49" s="218" t="s">
        <v>245</v>
      </c>
      <c r="I49" s="237"/>
      <c r="J49" s="238"/>
      <c r="K49" s="238"/>
      <c r="L49" s="238"/>
      <c r="M49" s="966"/>
      <c r="N49" s="967"/>
      <c r="O49" s="967"/>
      <c r="P49" s="967"/>
      <c r="Q49" s="961"/>
    </row>
  </sheetData>
  <sheetProtection selectLockedCells="1"/>
  <mergeCells count="107">
    <mergeCell ref="B10:B13"/>
    <mergeCell ref="M1:M4"/>
    <mergeCell ref="B18:B21"/>
    <mergeCell ref="J18:J20"/>
    <mergeCell ref="C18:C21"/>
    <mergeCell ref="E18:E21"/>
    <mergeCell ref="F18:F21"/>
    <mergeCell ref="G18:G21"/>
    <mergeCell ref="K18:K20"/>
    <mergeCell ref="L18:L20"/>
    <mergeCell ref="M18:M21"/>
    <mergeCell ref="H18:H20"/>
    <mergeCell ref="A1:A4"/>
    <mergeCell ref="J1:L1"/>
    <mergeCell ref="J2:L2"/>
    <mergeCell ref="J3:L3"/>
    <mergeCell ref="J4:L4"/>
    <mergeCell ref="A5:M5"/>
    <mergeCell ref="F10:F13"/>
    <mergeCell ref="E14:E17"/>
    <mergeCell ref="B6:M6"/>
    <mergeCell ref="B7:M7"/>
    <mergeCell ref="H10:H12"/>
    <mergeCell ref="F14:F17"/>
    <mergeCell ref="G14:G17"/>
    <mergeCell ref="B1:I2"/>
    <mergeCell ref="B3:I4"/>
    <mergeCell ref="C14:C17"/>
    <mergeCell ref="M14:M17"/>
    <mergeCell ref="B14:B17"/>
    <mergeCell ref="G10:G13"/>
    <mergeCell ref="M10:M13"/>
    <mergeCell ref="A8:M8"/>
    <mergeCell ref="H14:H16"/>
    <mergeCell ref="E10:E13"/>
    <mergeCell ref="C10:C13"/>
    <mergeCell ref="C30:C33"/>
    <mergeCell ref="E30:E33"/>
    <mergeCell ref="F30:F33"/>
    <mergeCell ref="M22:M25"/>
    <mergeCell ref="B26:B29"/>
    <mergeCell ref="C26:C29"/>
    <mergeCell ref="E26:E29"/>
    <mergeCell ref="F26:F29"/>
    <mergeCell ref="G26:G29"/>
    <mergeCell ref="H26:H28"/>
    <mergeCell ref="J26:J28"/>
    <mergeCell ref="K26:K28"/>
    <mergeCell ref="L26:L28"/>
    <mergeCell ref="M26:M29"/>
    <mergeCell ref="H22:H24"/>
    <mergeCell ref="J22:J24"/>
    <mergeCell ref="K22:K24"/>
    <mergeCell ref="L22:L24"/>
    <mergeCell ref="B22:B25"/>
    <mergeCell ref="C22:C25"/>
    <mergeCell ref="E22:E25"/>
    <mergeCell ref="F22:F25"/>
    <mergeCell ref="G22:G25"/>
    <mergeCell ref="J38:J40"/>
    <mergeCell ref="K38:K40"/>
    <mergeCell ref="L38:L40"/>
    <mergeCell ref="B38:B41"/>
    <mergeCell ref="C38:C41"/>
    <mergeCell ref="E38:E41"/>
    <mergeCell ref="F38:F41"/>
    <mergeCell ref="G38:G41"/>
    <mergeCell ref="M30:M33"/>
    <mergeCell ref="B34:B37"/>
    <mergeCell ref="C34:C37"/>
    <mergeCell ref="E34:E37"/>
    <mergeCell ref="F34:F37"/>
    <mergeCell ref="G34:G37"/>
    <mergeCell ref="H34:H36"/>
    <mergeCell ref="J34:J36"/>
    <mergeCell ref="K34:K36"/>
    <mergeCell ref="L34:L36"/>
    <mergeCell ref="M34:M37"/>
    <mergeCell ref="H30:H32"/>
    <mergeCell ref="J30:J32"/>
    <mergeCell ref="K30:K32"/>
    <mergeCell ref="L30:L32"/>
    <mergeCell ref="B30:B33"/>
    <mergeCell ref="M46:M49"/>
    <mergeCell ref="A10:A49"/>
    <mergeCell ref="H46:H48"/>
    <mergeCell ref="J46:J48"/>
    <mergeCell ref="K46:K48"/>
    <mergeCell ref="L46:L48"/>
    <mergeCell ref="B46:B49"/>
    <mergeCell ref="C46:C49"/>
    <mergeCell ref="E46:E49"/>
    <mergeCell ref="F46:F49"/>
    <mergeCell ref="G46:G49"/>
    <mergeCell ref="M38:M41"/>
    <mergeCell ref="B42:B45"/>
    <mergeCell ref="C42:C45"/>
    <mergeCell ref="E42:E45"/>
    <mergeCell ref="F42:F45"/>
    <mergeCell ref="G42:G45"/>
    <mergeCell ref="H42:H44"/>
    <mergeCell ref="J42:J44"/>
    <mergeCell ref="K42:K44"/>
    <mergeCell ref="L42:L44"/>
    <mergeCell ref="M42:M45"/>
    <mergeCell ref="G30:G33"/>
    <mergeCell ref="H38:H40"/>
  </mergeCells>
  <printOptions horizontalCentered="1"/>
  <pageMargins left="0.35433070866141736" right="0.35433070866141736" top="0.70866141732283472" bottom="0.74803149606299213" header="0.31496062992125984" footer="0.31496062992125984"/>
  <pageSetup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D00-000000000000}">
          <x14:formula1>
            <xm:f>NO!$A$1:$A$4</xm:f>
          </x14:formula1>
          <xm:sqref>H10:H12 H46:H48 H18:H20 H22:H24 H26:H28 H30:H32 H34:H36 H38:H40 H42:H44 H14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20"/>
  <dimension ref="A1:A5"/>
  <sheetViews>
    <sheetView workbookViewId="0">
      <selection activeCell="J24" sqref="J24"/>
    </sheetView>
  </sheetViews>
  <sheetFormatPr baseColWidth="10" defaultRowHeight="15" x14ac:dyDescent="0.25"/>
  <cols>
    <col min="1" max="1" width="19.140625" customWidth="1"/>
  </cols>
  <sheetData>
    <row r="1" spans="1:1" x14ac:dyDescent="0.25">
      <c r="A1" s="1" t="s">
        <v>304</v>
      </c>
    </row>
    <row r="2" spans="1:1" x14ac:dyDescent="0.25">
      <c r="A2" s="1" t="s">
        <v>149</v>
      </c>
    </row>
    <row r="3" spans="1:1" x14ac:dyDescent="0.25">
      <c r="A3" s="1" t="s">
        <v>152</v>
      </c>
    </row>
    <row r="4" spans="1:1" x14ac:dyDescent="0.25">
      <c r="A4" s="1" t="s">
        <v>155</v>
      </c>
    </row>
    <row r="5" spans="1:1" x14ac:dyDescent="0.25">
      <c r="A5" s="1" t="s">
        <v>158</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21"/>
  <dimension ref="A1:A4"/>
  <sheetViews>
    <sheetView workbookViewId="0">
      <selection activeCell="C3" sqref="C3"/>
    </sheetView>
  </sheetViews>
  <sheetFormatPr baseColWidth="10" defaultRowHeight="15" x14ac:dyDescent="0.25"/>
  <cols>
    <col min="1" max="1" width="23.140625" customWidth="1"/>
  </cols>
  <sheetData>
    <row r="1" spans="1:1" x14ac:dyDescent="0.25">
      <c r="A1" s="202" t="s">
        <v>300</v>
      </c>
    </row>
    <row r="2" spans="1:1" x14ac:dyDescent="0.25">
      <c r="A2" s="202" t="s">
        <v>297</v>
      </c>
    </row>
    <row r="3" spans="1:1" x14ac:dyDescent="0.25">
      <c r="A3" s="202" t="s">
        <v>298</v>
      </c>
    </row>
    <row r="4" spans="1:1" x14ac:dyDescent="0.25">
      <c r="A4" s="202" t="s">
        <v>299</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2</vt:i4>
      </vt:variant>
    </vt:vector>
  </HeadingPairs>
  <TitlesOfParts>
    <vt:vector size="35"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 IMPACTO RIESGOS CORRUPCION</vt:lpstr>
      <vt:lpstr>Hoja4</vt:lpstr>
      <vt:lpstr>Hoja5</vt:lpstr>
      <vt:lpstr>Hoja6</vt:lpstr>
      <vt:lpstr>Hoja7</vt:lpstr>
      <vt:lpstr>Hoja8</vt:lpstr>
      <vt:lpstr>Hoja9</vt:lpstr>
      <vt:lpstr>Hoja10</vt:lpstr>
      <vt:lpstr>Hoja11</vt:lpstr>
      <vt:lpstr>Hoja12</vt:lpstr>
      <vt:lpstr>VALORACION RIESGOS INHERENTES</vt:lpstr>
      <vt:lpstr>Hoja3</vt:lpstr>
      <vt:lpstr>NOOO</vt:lpstr>
      <vt:lpstr>Hoja2</vt:lpstr>
      <vt:lpstr>CONTROLES Y EVALUACIÓN</vt:lpstr>
      <vt:lpstr>EVALUACIÓN SOLIDEZ CONTROLES</vt:lpstr>
      <vt:lpstr>VALORACIÓN RIESGOS RESIDUAL</vt:lpstr>
      <vt:lpstr>MAPA CORRUPCIÓN</vt:lpstr>
      <vt:lpstr>Hoja13</vt:lpstr>
      <vt:lpstr>NOO</vt:lpstr>
      <vt:lpstr>NO</vt:lpstr>
      <vt:lpstr>DESCRIPCION!Títulos_a_imprimir</vt:lpstr>
      <vt:lpstr>'IDENTIFICACION DE RIESGOS'!Títulos_a_imprimir</vt:lpstr>
    </vt:vector>
  </TitlesOfParts>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HACIENDA58</cp:lastModifiedBy>
  <cp:revision/>
  <cp:lastPrinted>2018-11-07T13:36:21Z</cp:lastPrinted>
  <dcterms:created xsi:type="dcterms:W3CDTF">2014-12-30T19:27:19Z</dcterms:created>
  <dcterms:modified xsi:type="dcterms:W3CDTF">2024-08-13T16:05:19Z</dcterms:modified>
</cp:coreProperties>
</file>