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d.docs.live.net/8ed9c3e3b75d16b0/Documentos/SECRETARIA DE PLANEACION MPAL/INFORME DE ACTIVIDADES/REVISION DEPENDENCIAS/MATRIZ/LINA ALVAREZ/GESTION/08 JUL- PROC EVALUACION Y SGTO/"/>
    </mc:Choice>
  </mc:AlternateContent>
  <xr:revisionPtr revIDLastSave="24" documentId="11_C99834BB0127C7790ECB3D3664332D6A20785BFB" xr6:coauthVersionLast="47" xr6:coauthVersionMax="47" xr10:uidLastSave="{6A77CDD3-BC66-42D9-8DF5-9994313609FD}"/>
  <bookViews>
    <workbookView xWindow="-20610" yWindow="750" windowWidth="20730" windowHeight="11040" activeTab="1" xr2:uid="{00000000-000D-0000-FFFF-FFFF00000000}"/>
  </bookViews>
  <sheets>
    <sheet name="Intructivo" sheetId="1" r:id="rId1"/>
    <sheet name="Contexto" sheetId="2" r:id="rId2"/>
    <sheet name="Priorizacion de Causas" sheetId="3" r:id="rId3"/>
    <sheet name="DOFA" sheetId="13" r:id="rId4"/>
    <sheet name="Mapa final" sheetId="14" r:id="rId5"/>
    <sheet name="Hoja2" sheetId="17" state="hidden" r:id="rId6"/>
    <sheet name="Matriz Calor Inherente (2)" sheetId="15" r:id="rId7"/>
    <sheet name="Matriz Calor Residual" sheetId="16" r:id="rId8"/>
    <sheet name="Tabla probabilidad" sheetId="8" r:id="rId9"/>
    <sheet name="Tabla Impacto" sheetId="9" r:id="rId10"/>
    <sheet name="Tabla Valoración controles" sheetId="10" r:id="rId11"/>
    <sheet name="Opciones Tratamiento" sheetId="11" state="hidden" r:id="rId12"/>
    <sheet name="Hoja1" sheetId="12" state="hidden" r:id="rId13"/>
  </sheets>
  <externalReferences>
    <externalReference r:id="rId14"/>
    <externalReference r:id="rId15"/>
    <externalReference r:id="rId16"/>
    <externalReference r:id="rId1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8" i="3" l="1"/>
  <c r="B46" i="3"/>
  <c r="T45" i="3"/>
  <c r="S46" i="3"/>
  <c r="T46" i="3" s="1"/>
  <c r="S44" i="3"/>
  <c r="T44" i="3" s="1"/>
  <c r="R48" i="3"/>
  <c r="S48" i="3" s="1"/>
  <c r="T48" i="3" s="1"/>
  <c r="R47" i="3"/>
  <c r="R46" i="3"/>
  <c r="R45" i="3"/>
  <c r="S45" i="3" s="1"/>
  <c r="R44" i="3"/>
  <c r="B47" i="3"/>
  <c r="B45" i="3"/>
  <c r="B44" i="3"/>
  <c r="S47" i="3" l="1"/>
  <c r="T47" i="3" s="1"/>
  <c r="AM55" i="16"/>
  <c r="AL55" i="16"/>
  <c r="AK55" i="16"/>
  <c r="AJ55" i="16"/>
  <c r="AI55" i="16"/>
  <c r="AH55" i="16"/>
  <c r="AG55" i="16"/>
  <c r="AF55" i="16"/>
  <c r="AE55" i="16"/>
  <c r="AD55" i="16"/>
  <c r="AC55" i="16"/>
  <c r="AB55" i="16"/>
  <c r="AA55" i="16"/>
  <c r="Z55" i="16"/>
  <c r="Y55" i="16"/>
  <c r="X55" i="16"/>
  <c r="W55" i="16"/>
  <c r="V55" i="16"/>
  <c r="U55" i="16"/>
  <c r="T55" i="16"/>
  <c r="S55" i="16"/>
  <c r="R55" i="16"/>
  <c r="Q55" i="16"/>
  <c r="P55" i="16"/>
  <c r="O55" i="16"/>
  <c r="N55" i="16"/>
  <c r="M55" i="16"/>
  <c r="L55" i="16"/>
  <c r="K55" i="16"/>
  <c r="J55" i="16"/>
  <c r="AM54" i="16"/>
  <c r="AL54" i="16"/>
  <c r="AK54" i="16"/>
  <c r="AJ54" i="16"/>
  <c r="AI54" i="16"/>
  <c r="AH54" i="16"/>
  <c r="AG54" i="16"/>
  <c r="AF54" i="16"/>
  <c r="AE54" i="16"/>
  <c r="AD54" i="16"/>
  <c r="AC54" i="16"/>
  <c r="AB54" i="16"/>
  <c r="AA54" i="16"/>
  <c r="Z54" i="16"/>
  <c r="Y54" i="16"/>
  <c r="X54" i="16"/>
  <c r="W54" i="16"/>
  <c r="V54" i="16"/>
  <c r="U54" i="16"/>
  <c r="T54" i="16"/>
  <c r="S54" i="16"/>
  <c r="R54" i="16"/>
  <c r="Q54" i="16"/>
  <c r="P54" i="16"/>
  <c r="O54" i="16"/>
  <c r="N54" i="16"/>
  <c r="M54" i="16"/>
  <c r="L54" i="16"/>
  <c r="K54" i="16"/>
  <c r="J54" i="16"/>
  <c r="AM53" i="16"/>
  <c r="AL53" i="16"/>
  <c r="AK53" i="16"/>
  <c r="AJ53" i="16"/>
  <c r="AI53" i="16"/>
  <c r="AH53" i="16"/>
  <c r="AG53" i="16"/>
  <c r="AF53" i="16"/>
  <c r="AE53" i="16"/>
  <c r="AD53" i="16"/>
  <c r="AC53" i="16"/>
  <c r="AB53" i="16"/>
  <c r="AA53" i="16"/>
  <c r="Z53" i="16"/>
  <c r="Y53" i="16"/>
  <c r="X53" i="16"/>
  <c r="W53" i="16"/>
  <c r="V53" i="16"/>
  <c r="U53" i="16"/>
  <c r="T53" i="16"/>
  <c r="S53" i="16"/>
  <c r="R53" i="16"/>
  <c r="Q53" i="16"/>
  <c r="P53" i="16"/>
  <c r="O53" i="16"/>
  <c r="N53" i="16"/>
  <c r="M53" i="16"/>
  <c r="L53" i="16"/>
  <c r="K53" i="16"/>
  <c r="J53" i="16"/>
  <c r="AM52" i="16"/>
  <c r="AL52" i="16"/>
  <c r="AK52" i="16"/>
  <c r="AJ52" i="16"/>
  <c r="AI52" i="16"/>
  <c r="AH52" i="16"/>
  <c r="AG52" i="16"/>
  <c r="AF52" i="16"/>
  <c r="AE52" i="16"/>
  <c r="AD52" i="16"/>
  <c r="AC52" i="16"/>
  <c r="AB52" i="16"/>
  <c r="AA52" i="16"/>
  <c r="Z52" i="16"/>
  <c r="Y52" i="16"/>
  <c r="X52" i="16"/>
  <c r="W52" i="16"/>
  <c r="V52" i="16"/>
  <c r="U52" i="16"/>
  <c r="T52" i="16"/>
  <c r="S52" i="16"/>
  <c r="R52" i="16"/>
  <c r="Q52" i="16"/>
  <c r="P52" i="16"/>
  <c r="O52" i="16"/>
  <c r="N52" i="16"/>
  <c r="M52" i="16"/>
  <c r="L52" i="16"/>
  <c r="K52" i="16"/>
  <c r="J52" i="16"/>
  <c r="AM51" i="16"/>
  <c r="AL51" i="16"/>
  <c r="AK51" i="16"/>
  <c r="AJ51" i="16"/>
  <c r="AI51" i="16"/>
  <c r="AH51" i="16"/>
  <c r="AG51" i="16"/>
  <c r="AF51" i="16"/>
  <c r="AE51" i="16"/>
  <c r="AD51" i="16"/>
  <c r="AC51" i="16"/>
  <c r="AB51" i="16"/>
  <c r="AA51" i="16"/>
  <c r="Z51" i="16"/>
  <c r="Y51" i="16"/>
  <c r="X51" i="16"/>
  <c r="W51" i="16"/>
  <c r="V51" i="16"/>
  <c r="U51" i="16"/>
  <c r="T51" i="16"/>
  <c r="S51" i="16"/>
  <c r="R51" i="16"/>
  <c r="Q51" i="16"/>
  <c r="P51" i="16"/>
  <c r="O51" i="16"/>
  <c r="N51" i="16"/>
  <c r="M51" i="16"/>
  <c r="L51" i="16"/>
  <c r="K51" i="16"/>
  <c r="J51" i="16"/>
  <c r="AM50" i="16"/>
  <c r="AL50" i="16"/>
  <c r="AK50" i="16"/>
  <c r="AJ50" i="16"/>
  <c r="AI50" i="16"/>
  <c r="AH50" i="16"/>
  <c r="AG50" i="16"/>
  <c r="AF50" i="16"/>
  <c r="AE50" i="16"/>
  <c r="AD50" i="16"/>
  <c r="AC50" i="16"/>
  <c r="AB50" i="16"/>
  <c r="AA50" i="16"/>
  <c r="Z50" i="16"/>
  <c r="Y50" i="16"/>
  <c r="X50" i="16"/>
  <c r="W50" i="16"/>
  <c r="V50" i="16"/>
  <c r="U50" i="16"/>
  <c r="T50" i="16"/>
  <c r="S50" i="16"/>
  <c r="R50" i="16"/>
  <c r="Q50" i="16"/>
  <c r="P50" i="16"/>
  <c r="O50" i="16"/>
  <c r="N50" i="16"/>
  <c r="M50" i="16"/>
  <c r="L50" i="16"/>
  <c r="K50" i="16"/>
  <c r="J50" i="16"/>
  <c r="AM49" i="16"/>
  <c r="AL49" i="16"/>
  <c r="AK49" i="16"/>
  <c r="AJ49" i="16"/>
  <c r="AI49" i="16"/>
  <c r="AH49" i="16"/>
  <c r="AG49" i="16"/>
  <c r="AF49" i="16"/>
  <c r="AE49" i="16"/>
  <c r="AD49" i="16"/>
  <c r="AC49" i="16"/>
  <c r="AB49" i="16"/>
  <c r="AA49" i="16"/>
  <c r="Z49" i="16"/>
  <c r="Y49" i="16"/>
  <c r="X49" i="16"/>
  <c r="W49" i="16"/>
  <c r="V49" i="16"/>
  <c r="U49" i="16"/>
  <c r="T49" i="16"/>
  <c r="S49" i="16"/>
  <c r="R49" i="16"/>
  <c r="Q49" i="16"/>
  <c r="P49" i="16"/>
  <c r="O49" i="16"/>
  <c r="N49" i="16"/>
  <c r="M49" i="16"/>
  <c r="L49" i="16"/>
  <c r="K49" i="16"/>
  <c r="J49" i="16"/>
  <c r="AM48" i="16"/>
  <c r="AL48" i="16"/>
  <c r="AK48" i="16"/>
  <c r="AJ48" i="16"/>
  <c r="AI48" i="16"/>
  <c r="AH48" i="16"/>
  <c r="AG48" i="16"/>
  <c r="AF48" i="16"/>
  <c r="AE48" i="16"/>
  <c r="AD48" i="16"/>
  <c r="AC48" i="16"/>
  <c r="AB48" i="16"/>
  <c r="AA48" i="16"/>
  <c r="Z48" i="16"/>
  <c r="Y48" i="16"/>
  <c r="X48" i="16"/>
  <c r="W48" i="16"/>
  <c r="V48" i="16"/>
  <c r="U48" i="16"/>
  <c r="T48" i="16"/>
  <c r="S48" i="16"/>
  <c r="R48" i="16"/>
  <c r="Q48" i="16"/>
  <c r="P48" i="16"/>
  <c r="O48" i="16"/>
  <c r="N48" i="16"/>
  <c r="M48" i="16"/>
  <c r="L48" i="16"/>
  <c r="K48" i="16"/>
  <c r="J48" i="16"/>
  <c r="AM47" i="16"/>
  <c r="AL47" i="16"/>
  <c r="AK47" i="16"/>
  <c r="AJ47" i="16"/>
  <c r="AI47" i="16"/>
  <c r="AG47" i="16"/>
  <c r="AF47" i="16"/>
  <c r="AE47" i="16"/>
  <c r="AD47" i="16"/>
  <c r="AC47" i="16"/>
  <c r="AA47" i="16"/>
  <c r="Z47" i="16"/>
  <c r="Y47" i="16"/>
  <c r="X47" i="16"/>
  <c r="W47" i="16"/>
  <c r="U47" i="16"/>
  <c r="T47" i="16"/>
  <c r="S47" i="16"/>
  <c r="R47" i="16"/>
  <c r="Q47" i="16"/>
  <c r="O47" i="16"/>
  <c r="N47" i="16"/>
  <c r="M47" i="16"/>
  <c r="L47" i="16"/>
  <c r="K47" i="16"/>
  <c r="AM46" i="16"/>
  <c r="AL46" i="16"/>
  <c r="AG46" i="16"/>
  <c r="AF46" i="16"/>
  <c r="AA46" i="16"/>
  <c r="Z46" i="16"/>
  <c r="U46" i="16"/>
  <c r="T46" i="16"/>
  <c r="O46" i="16"/>
  <c r="N46" i="16"/>
  <c r="AM45" i="16"/>
  <c r="AL45" i="16"/>
  <c r="AK45" i="16"/>
  <c r="AJ45" i="16"/>
  <c r="AI45" i="16"/>
  <c r="AH45" i="16"/>
  <c r="AG45" i="16"/>
  <c r="AF45" i="16"/>
  <c r="AE45" i="16"/>
  <c r="AD45" i="16"/>
  <c r="AC45" i="16"/>
  <c r="AB45" i="16"/>
  <c r="AA45" i="16"/>
  <c r="Z45" i="16"/>
  <c r="Y45" i="16"/>
  <c r="X45" i="16"/>
  <c r="W45" i="16"/>
  <c r="V45" i="16"/>
  <c r="U45" i="16"/>
  <c r="T45" i="16"/>
  <c r="S45" i="16"/>
  <c r="R45" i="16"/>
  <c r="Q45" i="16"/>
  <c r="P45" i="16"/>
  <c r="O45" i="16"/>
  <c r="N45" i="16"/>
  <c r="M45" i="16"/>
  <c r="L45" i="16"/>
  <c r="K45" i="16"/>
  <c r="J45" i="16"/>
  <c r="AM44" i="16"/>
  <c r="AL44" i="16"/>
  <c r="AK44" i="16"/>
  <c r="AJ44" i="16"/>
  <c r="AI44" i="16"/>
  <c r="AH44" i="16"/>
  <c r="AG44" i="16"/>
  <c r="AF44" i="16"/>
  <c r="AE44" i="16"/>
  <c r="AD44" i="16"/>
  <c r="AC44" i="16"/>
  <c r="AB44" i="16"/>
  <c r="AA44" i="16"/>
  <c r="Z44" i="16"/>
  <c r="Y44" i="16"/>
  <c r="X44" i="16"/>
  <c r="W44" i="16"/>
  <c r="V44" i="16"/>
  <c r="U44" i="16"/>
  <c r="T44" i="16"/>
  <c r="S44" i="16"/>
  <c r="R44" i="16"/>
  <c r="Q44" i="16"/>
  <c r="P44" i="16"/>
  <c r="O44" i="16"/>
  <c r="N44" i="16"/>
  <c r="M44" i="16"/>
  <c r="L44" i="16"/>
  <c r="K44" i="16"/>
  <c r="J44" i="16"/>
  <c r="AM43" i="16"/>
  <c r="AL43" i="16"/>
  <c r="AK43" i="16"/>
  <c r="AJ43" i="16"/>
  <c r="AI43" i="16"/>
  <c r="AH43" i="16"/>
  <c r="AG43" i="16"/>
  <c r="AF43" i="16"/>
  <c r="AE43" i="16"/>
  <c r="AD43" i="16"/>
  <c r="AC43" i="16"/>
  <c r="AB43" i="16"/>
  <c r="AA43" i="16"/>
  <c r="Z43" i="16"/>
  <c r="Y43" i="16"/>
  <c r="X43" i="16"/>
  <c r="W43" i="16"/>
  <c r="V43" i="16"/>
  <c r="U43" i="16"/>
  <c r="T43" i="16"/>
  <c r="S43" i="16"/>
  <c r="R43" i="16"/>
  <c r="Q43" i="16"/>
  <c r="P43" i="16"/>
  <c r="O43" i="16"/>
  <c r="N43" i="16"/>
  <c r="M43" i="16"/>
  <c r="L43" i="16"/>
  <c r="K43" i="16"/>
  <c r="J43" i="16"/>
  <c r="AM42" i="16"/>
  <c r="AL42" i="16"/>
  <c r="AK42" i="16"/>
  <c r="AJ42" i="16"/>
  <c r="AI42" i="16"/>
  <c r="AH42" i="16"/>
  <c r="AG42" i="16"/>
  <c r="AF42" i="16"/>
  <c r="AE42" i="16"/>
  <c r="AD42" i="16"/>
  <c r="AC42" i="16"/>
  <c r="AB42" i="16"/>
  <c r="AA42" i="16"/>
  <c r="Z42" i="16"/>
  <c r="Y42" i="16"/>
  <c r="X42" i="16"/>
  <c r="W42" i="16"/>
  <c r="V42" i="16"/>
  <c r="U42" i="16"/>
  <c r="T42" i="16"/>
  <c r="S42" i="16"/>
  <c r="R42" i="16"/>
  <c r="Q42" i="16"/>
  <c r="P42" i="16"/>
  <c r="O42" i="16"/>
  <c r="N42" i="16"/>
  <c r="M42" i="16"/>
  <c r="L42" i="16"/>
  <c r="K42" i="16"/>
  <c r="J42" i="16"/>
  <c r="AM41" i="16"/>
  <c r="AL41" i="16"/>
  <c r="AK41" i="16"/>
  <c r="AJ41" i="16"/>
  <c r="AI41" i="16"/>
  <c r="AH41" i="16"/>
  <c r="AG41" i="16"/>
  <c r="AF41" i="16"/>
  <c r="AE41" i="16"/>
  <c r="AD41" i="16"/>
  <c r="AC41" i="16"/>
  <c r="AB41" i="16"/>
  <c r="AA41" i="16"/>
  <c r="Z41" i="16"/>
  <c r="Y41" i="16"/>
  <c r="X41" i="16"/>
  <c r="W41" i="16"/>
  <c r="V41" i="16"/>
  <c r="U41" i="16"/>
  <c r="T41" i="16"/>
  <c r="S41" i="16"/>
  <c r="R41" i="16"/>
  <c r="Q41" i="16"/>
  <c r="P41" i="16"/>
  <c r="O41" i="16"/>
  <c r="N41" i="16"/>
  <c r="M41" i="16"/>
  <c r="L41" i="16"/>
  <c r="K41" i="16"/>
  <c r="J41" i="16"/>
  <c r="AM40" i="16"/>
  <c r="AL40" i="16"/>
  <c r="AK40" i="16"/>
  <c r="AJ40" i="16"/>
  <c r="AI40" i="16"/>
  <c r="AH40" i="16"/>
  <c r="AG40" i="16"/>
  <c r="AF40" i="16"/>
  <c r="AE40" i="16"/>
  <c r="AD40" i="16"/>
  <c r="AC40" i="16"/>
  <c r="AB40" i="16"/>
  <c r="AA40" i="16"/>
  <c r="Z40" i="16"/>
  <c r="Y40" i="16"/>
  <c r="X40" i="16"/>
  <c r="W40" i="16"/>
  <c r="V40" i="16"/>
  <c r="U40" i="16"/>
  <c r="T40" i="16"/>
  <c r="S40" i="16"/>
  <c r="R40" i="16"/>
  <c r="Q40" i="16"/>
  <c r="P40" i="16"/>
  <c r="O40" i="16"/>
  <c r="N40" i="16"/>
  <c r="M40" i="16"/>
  <c r="L40" i="16"/>
  <c r="K40" i="16"/>
  <c r="J40" i="16"/>
  <c r="AM39" i="16"/>
  <c r="AL39" i="16"/>
  <c r="AK39" i="16"/>
  <c r="AJ39" i="16"/>
  <c r="AI39" i="16"/>
  <c r="AH39" i="16"/>
  <c r="AG39" i="16"/>
  <c r="AF39" i="16"/>
  <c r="AE39" i="16"/>
  <c r="AD39" i="16"/>
  <c r="AC39" i="16"/>
  <c r="AB39" i="16"/>
  <c r="AA39" i="16"/>
  <c r="Z39" i="16"/>
  <c r="Y39" i="16"/>
  <c r="X39" i="16"/>
  <c r="W39" i="16"/>
  <c r="V39" i="16"/>
  <c r="U39" i="16"/>
  <c r="T39" i="16"/>
  <c r="S39" i="16"/>
  <c r="R39" i="16"/>
  <c r="Q39" i="16"/>
  <c r="P39" i="16"/>
  <c r="O39" i="16"/>
  <c r="N39" i="16"/>
  <c r="M39" i="16"/>
  <c r="L39" i="16"/>
  <c r="K39" i="16"/>
  <c r="J39" i="16"/>
  <c r="AM38" i="16"/>
  <c r="AL38" i="16"/>
  <c r="AK38" i="16"/>
  <c r="AJ38" i="16"/>
  <c r="AI38" i="16"/>
  <c r="AH38" i="16"/>
  <c r="AG38" i="16"/>
  <c r="AF38" i="16"/>
  <c r="AE38" i="16"/>
  <c r="AD38" i="16"/>
  <c r="AC38" i="16"/>
  <c r="AB38" i="16"/>
  <c r="AA38" i="16"/>
  <c r="Z38" i="16"/>
  <c r="Y38" i="16"/>
  <c r="X38" i="16"/>
  <c r="W38" i="16"/>
  <c r="V38" i="16"/>
  <c r="U38" i="16"/>
  <c r="T38" i="16"/>
  <c r="S38" i="16"/>
  <c r="R38" i="16"/>
  <c r="Q38" i="16"/>
  <c r="P38" i="16"/>
  <c r="O38" i="16"/>
  <c r="N38" i="16"/>
  <c r="M38" i="16"/>
  <c r="L38" i="16"/>
  <c r="K38" i="16"/>
  <c r="J38" i="16"/>
  <c r="AM37" i="16"/>
  <c r="AL37" i="16"/>
  <c r="AK37" i="16"/>
  <c r="AJ37" i="16"/>
  <c r="AI37" i="16"/>
  <c r="AG37" i="16"/>
  <c r="AF37" i="16"/>
  <c r="AE37" i="16"/>
  <c r="AD37" i="16"/>
  <c r="AC37" i="16"/>
  <c r="AA37" i="16"/>
  <c r="Z37" i="16"/>
  <c r="Y37" i="16"/>
  <c r="X37" i="16"/>
  <c r="W37" i="16"/>
  <c r="U37" i="16"/>
  <c r="T37" i="16"/>
  <c r="S37" i="16"/>
  <c r="R37" i="16"/>
  <c r="Q37" i="16"/>
  <c r="O37" i="16"/>
  <c r="N37" i="16"/>
  <c r="M37" i="16"/>
  <c r="L37" i="16"/>
  <c r="K37" i="16"/>
  <c r="AM36" i="16"/>
  <c r="AL36" i="16"/>
  <c r="AG36" i="16"/>
  <c r="AF36" i="16"/>
  <c r="AA36" i="16"/>
  <c r="Z36" i="16"/>
  <c r="U36" i="16"/>
  <c r="T36" i="16"/>
  <c r="O36" i="16"/>
  <c r="N36" i="16"/>
  <c r="AM35" i="16"/>
  <c r="AL35" i="16"/>
  <c r="AK35" i="16"/>
  <c r="AJ35" i="16"/>
  <c r="AI35" i="16"/>
  <c r="AH35" i="16"/>
  <c r="AG35" i="16"/>
  <c r="AF35" i="16"/>
  <c r="AE35" i="16"/>
  <c r="AD35" i="16"/>
  <c r="AC35" i="16"/>
  <c r="AB35" i="16"/>
  <c r="AA35" i="16"/>
  <c r="Z35" i="16"/>
  <c r="Y35" i="16"/>
  <c r="X35" i="16"/>
  <c r="W35" i="16"/>
  <c r="V35" i="16"/>
  <c r="U35" i="16"/>
  <c r="T35" i="16"/>
  <c r="S35" i="16"/>
  <c r="R35" i="16"/>
  <c r="Q35" i="16"/>
  <c r="P35" i="16"/>
  <c r="O35" i="16"/>
  <c r="N35" i="16"/>
  <c r="M35" i="16"/>
  <c r="L35" i="16"/>
  <c r="K35" i="16"/>
  <c r="J35" i="16"/>
  <c r="AM34" i="16"/>
  <c r="AL34" i="16"/>
  <c r="AK34" i="16"/>
  <c r="AJ34" i="16"/>
  <c r="AI34" i="16"/>
  <c r="AH34" i="16"/>
  <c r="AG34" i="16"/>
  <c r="AF34" i="16"/>
  <c r="AE34" i="16"/>
  <c r="AD34" i="16"/>
  <c r="AC34" i="16"/>
  <c r="AB34" i="16"/>
  <c r="AA34" i="16"/>
  <c r="Z34" i="16"/>
  <c r="Y34" i="16"/>
  <c r="X34" i="16"/>
  <c r="W34" i="16"/>
  <c r="V34" i="16"/>
  <c r="U34" i="16"/>
  <c r="T34" i="16"/>
  <c r="S34" i="16"/>
  <c r="R34" i="16"/>
  <c r="Q34" i="16"/>
  <c r="P34" i="16"/>
  <c r="O34" i="16"/>
  <c r="N34" i="16"/>
  <c r="M34" i="16"/>
  <c r="L34" i="16"/>
  <c r="K34" i="16"/>
  <c r="J34" i="16"/>
  <c r="AM33" i="16"/>
  <c r="AL33" i="16"/>
  <c r="AK33" i="16"/>
  <c r="AJ33" i="16"/>
  <c r="AI33" i="16"/>
  <c r="AH33" i="16"/>
  <c r="AG33" i="16"/>
  <c r="AF33" i="16"/>
  <c r="AE33" i="16"/>
  <c r="AD33" i="16"/>
  <c r="AC33" i="16"/>
  <c r="AB33" i="16"/>
  <c r="AA33" i="16"/>
  <c r="Z33" i="16"/>
  <c r="Y33" i="16"/>
  <c r="X33" i="16"/>
  <c r="W33" i="16"/>
  <c r="V33" i="16"/>
  <c r="U33" i="16"/>
  <c r="T33" i="16"/>
  <c r="S33" i="16"/>
  <c r="R33" i="16"/>
  <c r="Q33" i="16"/>
  <c r="P33" i="16"/>
  <c r="O33" i="16"/>
  <c r="N33" i="16"/>
  <c r="M33" i="16"/>
  <c r="L33" i="16"/>
  <c r="K33" i="16"/>
  <c r="J33" i="16"/>
  <c r="AM32" i="16"/>
  <c r="AL32" i="16"/>
  <c r="AK32" i="16"/>
  <c r="AJ32" i="16"/>
  <c r="AI32" i="16"/>
  <c r="AH32" i="16"/>
  <c r="AG32" i="16"/>
  <c r="AF32" i="16"/>
  <c r="AE32" i="16"/>
  <c r="AD32" i="16"/>
  <c r="AC32" i="16"/>
  <c r="AB32" i="16"/>
  <c r="AA32" i="16"/>
  <c r="Z32" i="16"/>
  <c r="Y32" i="16"/>
  <c r="X32" i="16"/>
  <c r="W32" i="16"/>
  <c r="V32" i="16"/>
  <c r="U32" i="16"/>
  <c r="T32" i="16"/>
  <c r="S32" i="16"/>
  <c r="R32" i="16"/>
  <c r="Q32" i="16"/>
  <c r="P32" i="16"/>
  <c r="O32" i="16"/>
  <c r="N32" i="16"/>
  <c r="M32" i="16"/>
  <c r="L32" i="16"/>
  <c r="K32" i="16"/>
  <c r="J32" i="16"/>
  <c r="AM31" i="16"/>
  <c r="AL31" i="16"/>
  <c r="AK31" i="16"/>
  <c r="AJ31" i="16"/>
  <c r="AI31" i="16"/>
  <c r="AH31" i="16"/>
  <c r="AG31" i="16"/>
  <c r="AF31" i="16"/>
  <c r="AE31" i="16"/>
  <c r="AD31" i="16"/>
  <c r="AC31" i="16"/>
  <c r="AB31" i="16"/>
  <c r="AA31" i="16"/>
  <c r="Z31" i="16"/>
  <c r="Y31" i="16"/>
  <c r="X31" i="16"/>
  <c r="W31" i="16"/>
  <c r="V31" i="16"/>
  <c r="U31" i="16"/>
  <c r="T31" i="16"/>
  <c r="S31" i="16"/>
  <c r="R31" i="16"/>
  <c r="Q31" i="16"/>
  <c r="P31" i="16"/>
  <c r="O31" i="16"/>
  <c r="N31" i="16"/>
  <c r="M31" i="16"/>
  <c r="L31" i="16"/>
  <c r="K31" i="16"/>
  <c r="J31" i="16"/>
  <c r="AM30" i="16"/>
  <c r="AL30" i="16"/>
  <c r="AK30" i="16"/>
  <c r="AJ30" i="16"/>
  <c r="AI30" i="16"/>
  <c r="AH30" i="16"/>
  <c r="AG30" i="16"/>
  <c r="AF30" i="16"/>
  <c r="AE30" i="16"/>
  <c r="AD30" i="16"/>
  <c r="AC30" i="16"/>
  <c r="AB30" i="16"/>
  <c r="AA30" i="16"/>
  <c r="Z30" i="16"/>
  <c r="Y30" i="16"/>
  <c r="X30" i="16"/>
  <c r="W30" i="16"/>
  <c r="V30" i="16"/>
  <c r="U30" i="16"/>
  <c r="T30" i="16"/>
  <c r="S30" i="16"/>
  <c r="R30" i="16"/>
  <c r="Q30" i="16"/>
  <c r="P30" i="16"/>
  <c r="O30" i="16"/>
  <c r="N30" i="16"/>
  <c r="M30" i="16"/>
  <c r="L30" i="16"/>
  <c r="K30" i="16"/>
  <c r="J30" i="16"/>
  <c r="AM29" i="16"/>
  <c r="AL29" i="16"/>
  <c r="AK29" i="16"/>
  <c r="AJ29" i="16"/>
  <c r="AI29" i="16"/>
  <c r="AH29" i="16"/>
  <c r="AG29" i="16"/>
  <c r="AF29" i="16"/>
  <c r="AE29" i="16"/>
  <c r="AD29" i="16"/>
  <c r="AC29" i="16"/>
  <c r="AB29" i="16"/>
  <c r="AA29" i="16"/>
  <c r="Z29" i="16"/>
  <c r="Y29" i="16"/>
  <c r="X29" i="16"/>
  <c r="W29" i="16"/>
  <c r="V29" i="16"/>
  <c r="U29" i="16"/>
  <c r="T29" i="16"/>
  <c r="S29" i="16"/>
  <c r="R29" i="16"/>
  <c r="Q29" i="16"/>
  <c r="P29" i="16"/>
  <c r="O29" i="16"/>
  <c r="N29" i="16"/>
  <c r="M29" i="16"/>
  <c r="L29" i="16"/>
  <c r="K29" i="16"/>
  <c r="J29" i="16"/>
  <c r="AM28" i="16"/>
  <c r="AL28" i="16"/>
  <c r="AK28" i="16"/>
  <c r="AJ28" i="16"/>
  <c r="AI28" i="16"/>
  <c r="AH28" i="16"/>
  <c r="AG28" i="16"/>
  <c r="AF28" i="16"/>
  <c r="AE28" i="16"/>
  <c r="AD28" i="16"/>
  <c r="AC28" i="16"/>
  <c r="AB28" i="16"/>
  <c r="AA28" i="16"/>
  <c r="Z28" i="16"/>
  <c r="Y28" i="16"/>
  <c r="X28" i="16"/>
  <c r="W28" i="16"/>
  <c r="V28" i="16"/>
  <c r="U28" i="16"/>
  <c r="T28" i="16"/>
  <c r="S28" i="16"/>
  <c r="R28" i="16"/>
  <c r="Q28" i="16"/>
  <c r="P28" i="16"/>
  <c r="O28" i="16"/>
  <c r="N28" i="16"/>
  <c r="M28" i="16"/>
  <c r="L28" i="16"/>
  <c r="K28" i="16"/>
  <c r="J28" i="16"/>
  <c r="AM27" i="16"/>
  <c r="AL27" i="16"/>
  <c r="AK27" i="16"/>
  <c r="AJ27" i="16"/>
  <c r="AI27" i="16"/>
  <c r="AG27" i="16"/>
  <c r="AF27" i="16"/>
  <c r="AE27" i="16"/>
  <c r="AD27" i="16"/>
  <c r="AC27" i="16"/>
  <c r="AA27" i="16"/>
  <c r="Z27" i="16"/>
  <c r="Y27" i="16"/>
  <c r="X27" i="16"/>
  <c r="W27" i="16"/>
  <c r="U27" i="16"/>
  <c r="T27" i="16"/>
  <c r="S27" i="16"/>
  <c r="R27" i="16"/>
  <c r="Q27" i="16"/>
  <c r="O27" i="16"/>
  <c r="N27" i="16"/>
  <c r="M27" i="16"/>
  <c r="L27" i="16"/>
  <c r="K27" i="16"/>
  <c r="AM26" i="16"/>
  <c r="AL26" i="16"/>
  <c r="AG26" i="16"/>
  <c r="AF26" i="16"/>
  <c r="AA26" i="16"/>
  <c r="Z26" i="16"/>
  <c r="U26" i="16"/>
  <c r="T26" i="16"/>
  <c r="O26" i="16"/>
  <c r="N26" i="16"/>
  <c r="AM25" i="16"/>
  <c r="AL25" i="16"/>
  <c r="AK25" i="16"/>
  <c r="AJ25" i="16"/>
  <c r="AI25" i="16"/>
  <c r="AH25" i="16"/>
  <c r="AG25" i="16"/>
  <c r="AF25" i="16"/>
  <c r="AE25" i="16"/>
  <c r="AD25" i="16"/>
  <c r="AC25" i="16"/>
  <c r="AB25" i="16"/>
  <c r="AA25" i="16"/>
  <c r="Z25" i="16"/>
  <c r="Y25" i="16"/>
  <c r="X25" i="16"/>
  <c r="W25" i="16"/>
  <c r="V25" i="16"/>
  <c r="U25" i="16"/>
  <c r="T25" i="16"/>
  <c r="S25" i="16"/>
  <c r="R25" i="16"/>
  <c r="Q25" i="16"/>
  <c r="P25" i="16"/>
  <c r="O25" i="16"/>
  <c r="N25" i="16"/>
  <c r="M25" i="16"/>
  <c r="L25" i="16"/>
  <c r="K25" i="16"/>
  <c r="J25" i="16"/>
  <c r="AM24" i="16"/>
  <c r="AL24" i="16"/>
  <c r="AK24" i="16"/>
  <c r="AJ24" i="16"/>
  <c r="AI24" i="16"/>
  <c r="AH24" i="16"/>
  <c r="AG24" i="16"/>
  <c r="AF24" i="16"/>
  <c r="AE24" i="16"/>
  <c r="AD24" i="16"/>
  <c r="AC24" i="16"/>
  <c r="AB24" i="16"/>
  <c r="AA24" i="16"/>
  <c r="Z24" i="16"/>
  <c r="Y24" i="16"/>
  <c r="X24" i="16"/>
  <c r="W24" i="16"/>
  <c r="V24" i="16"/>
  <c r="U24" i="16"/>
  <c r="T24" i="16"/>
  <c r="S24" i="16"/>
  <c r="R24" i="16"/>
  <c r="Q24" i="16"/>
  <c r="P24" i="16"/>
  <c r="O24" i="16"/>
  <c r="N24" i="16"/>
  <c r="M24" i="16"/>
  <c r="L24" i="16"/>
  <c r="K24" i="16"/>
  <c r="J24" i="16"/>
  <c r="AM23" i="16"/>
  <c r="AL23" i="16"/>
  <c r="AK23" i="16"/>
  <c r="AJ23" i="16"/>
  <c r="AI23" i="16"/>
  <c r="AH23" i="16"/>
  <c r="AG23" i="16"/>
  <c r="AF23" i="16"/>
  <c r="AE23" i="16"/>
  <c r="AD23" i="16"/>
  <c r="AC23" i="16"/>
  <c r="AB23" i="16"/>
  <c r="AA23" i="16"/>
  <c r="Z23" i="16"/>
  <c r="Y23" i="16"/>
  <c r="X23" i="16"/>
  <c r="W23" i="16"/>
  <c r="V23" i="16"/>
  <c r="U23" i="16"/>
  <c r="T23" i="16"/>
  <c r="S23" i="16"/>
  <c r="R23" i="16"/>
  <c r="Q23" i="16"/>
  <c r="P23" i="16"/>
  <c r="O23" i="16"/>
  <c r="N23" i="16"/>
  <c r="M23" i="16"/>
  <c r="L23" i="16"/>
  <c r="K23" i="16"/>
  <c r="J23" i="16"/>
  <c r="AM22" i="16"/>
  <c r="AL22" i="16"/>
  <c r="AK22" i="16"/>
  <c r="AJ22" i="16"/>
  <c r="AI22" i="16"/>
  <c r="AH22" i="16"/>
  <c r="AG22" i="16"/>
  <c r="AF22" i="16"/>
  <c r="AE22" i="16"/>
  <c r="AD22" i="16"/>
  <c r="AC22" i="16"/>
  <c r="AB22" i="16"/>
  <c r="AA22" i="16"/>
  <c r="Z22" i="16"/>
  <c r="Y22" i="16"/>
  <c r="X22" i="16"/>
  <c r="W22" i="16"/>
  <c r="V22" i="16"/>
  <c r="U22" i="16"/>
  <c r="T22" i="16"/>
  <c r="S22" i="16"/>
  <c r="R22" i="16"/>
  <c r="Q22" i="16"/>
  <c r="P22" i="16"/>
  <c r="O22" i="16"/>
  <c r="N22" i="16"/>
  <c r="M22" i="16"/>
  <c r="L22" i="16"/>
  <c r="K22" i="16"/>
  <c r="J22" i="16"/>
  <c r="AM21" i="16"/>
  <c r="AL21" i="16"/>
  <c r="AK21" i="16"/>
  <c r="AJ21" i="16"/>
  <c r="AI21" i="16"/>
  <c r="AH21" i="16"/>
  <c r="AG21" i="16"/>
  <c r="AF21" i="16"/>
  <c r="AE21" i="16"/>
  <c r="AD21" i="16"/>
  <c r="AC21" i="16"/>
  <c r="AB21" i="16"/>
  <c r="AA21" i="16"/>
  <c r="Z21" i="16"/>
  <c r="Y21" i="16"/>
  <c r="X21" i="16"/>
  <c r="W21" i="16"/>
  <c r="V21" i="16"/>
  <c r="U21" i="16"/>
  <c r="T21" i="16"/>
  <c r="S21" i="16"/>
  <c r="R21" i="16"/>
  <c r="Q21" i="16"/>
  <c r="P21" i="16"/>
  <c r="O21" i="16"/>
  <c r="N21" i="16"/>
  <c r="M21" i="16"/>
  <c r="L21" i="16"/>
  <c r="K21" i="16"/>
  <c r="J21" i="16"/>
  <c r="AM20" i="16"/>
  <c r="AL20" i="16"/>
  <c r="AK20" i="16"/>
  <c r="AJ20" i="16"/>
  <c r="AI20" i="16"/>
  <c r="AH20" i="16"/>
  <c r="AG20" i="16"/>
  <c r="AF20" i="16"/>
  <c r="AE20" i="16"/>
  <c r="AD20" i="16"/>
  <c r="AC20" i="16"/>
  <c r="AB20" i="16"/>
  <c r="AA20" i="16"/>
  <c r="Z20" i="16"/>
  <c r="Y20" i="16"/>
  <c r="X20" i="16"/>
  <c r="W20" i="16"/>
  <c r="V20" i="16"/>
  <c r="U20" i="16"/>
  <c r="T20" i="16"/>
  <c r="S20" i="16"/>
  <c r="R20" i="16"/>
  <c r="Q20" i="16"/>
  <c r="P20" i="16"/>
  <c r="O20" i="16"/>
  <c r="N20" i="16"/>
  <c r="M20" i="16"/>
  <c r="L20" i="16"/>
  <c r="K20" i="16"/>
  <c r="J20" i="16"/>
  <c r="AM19" i="16"/>
  <c r="AL19" i="16"/>
  <c r="AK19" i="16"/>
  <c r="AJ19" i="16"/>
  <c r="AI19" i="16"/>
  <c r="AH19" i="16"/>
  <c r="AG19" i="16"/>
  <c r="AF19" i="16"/>
  <c r="AE19" i="16"/>
  <c r="AD19" i="16"/>
  <c r="AC19" i="16"/>
  <c r="AB19" i="16"/>
  <c r="AA19" i="16"/>
  <c r="Z19" i="16"/>
  <c r="Y19" i="16"/>
  <c r="X19" i="16"/>
  <c r="W19" i="16"/>
  <c r="V19" i="16"/>
  <c r="U19" i="16"/>
  <c r="T19" i="16"/>
  <c r="S19" i="16"/>
  <c r="R19" i="16"/>
  <c r="Q19" i="16"/>
  <c r="P19" i="16"/>
  <c r="O19" i="16"/>
  <c r="N19" i="16"/>
  <c r="M19" i="16"/>
  <c r="L19" i="16"/>
  <c r="K19" i="16"/>
  <c r="J19" i="16"/>
  <c r="AM18" i="16"/>
  <c r="AL18" i="16"/>
  <c r="AK18" i="16"/>
  <c r="AJ18" i="16"/>
  <c r="AI18" i="16"/>
  <c r="AH18" i="16"/>
  <c r="AG18" i="16"/>
  <c r="AF18" i="16"/>
  <c r="AE18" i="16"/>
  <c r="AD18" i="16"/>
  <c r="AC18" i="16"/>
  <c r="AB18" i="16"/>
  <c r="AA18" i="16"/>
  <c r="Z18" i="16"/>
  <c r="Y18" i="16"/>
  <c r="X18" i="16"/>
  <c r="W18" i="16"/>
  <c r="V18" i="16"/>
  <c r="U18" i="16"/>
  <c r="T18" i="16"/>
  <c r="S18" i="16"/>
  <c r="R18" i="16"/>
  <c r="Q18" i="16"/>
  <c r="P18" i="16"/>
  <c r="O18" i="16"/>
  <c r="N18" i="16"/>
  <c r="M18" i="16"/>
  <c r="L18" i="16"/>
  <c r="K18" i="16"/>
  <c r="J18" i="16"/>
  <c r="AM17" i="16"/>
  <c r="AL17" i="16"/>
  <c r="AK17" i="16"/>
  <c r="AJ17" i="16"/>
  <c r="AI17" i="16"/>
  <c r="AG17" i="16"/>
  <c r="AF17" i="16"/>
  <c r="AE17" i="16"/>
  <c r="AD17" i="16"/>
  <c r="AC17" i="16"/>
  <c r="AA17" i="16"/>
  <c r="Z17" i="16"/>
  <c r="Y17" i="16"/>
  <c r="X17" i="16"/>
  <c r="W17" i="16"/>
  <c r="U17" i="16"/>
  <c r="T17" i="16"/>
  <c r="S17" i="16"/>
  <c r="R17" i="16"/>
  <c r="Q17" i="16"/>
  <c r="O17" i="16"/>
  <c r="N17" i="16"/>
  <c r="M17" i="16"/>
  <c r="L17" i="16"/>
  <c r="K17" i="16"/>
  <c r="AM16" i="16"/>
  <c r="AL16" i="16"/>
  <c r="AG16" i="16"/>
  <c r="AF16" i="16"/>
  <c r="AA16" i="16"/>
  <c r="Z16" i="16"/>
  <c r="U16" i="16"/>
  <c r="T16" i="16"/>
  <c r="O16" i="16"/>
  <c r="N16" i="16"/>
  <c r="AM15" i="16"/>
  <c r="AL15" i="16"/>
  <c r="AK15" i="16"/>
  <c r="AJ15" i="16"/>
  <c r="AI15" i="16"/>
  <c r="AH15" i="16"/>
  <c r="AG15" i="16"/>
  <c r="AF15" i="16"/>
  <c r="AE15" i="16"/>
  <c r="AD15" i="16"/>
  <c r="AC15" i="16"/>
  <c r="AB15" i="16"/>
  <c r="AA15" i="16"/>
  <c r="Z15" i="16"/>
  <c r="Y15" i="16"/>
  <c r="X15" i="16"/>
  <c r="W15" i="16"/>
  <c r="V15" i="16"/>
  <c r="U15" i="16"/>
  <c r="T15" i="16"/>
  <c r="S15" i="16"/>
  <c r="R15" i="16"/>
  <c r="Q15" i="16"/>
  <c r="P15" i="16"/>
  <c r="O15" i="16"/>
  <c r="N15" i="16"/>
  <c r="M15" i="16"/>
  <c r="L15" i="16"/>
  <c r="K15" i="16"/>
  <c r="J15" i="16"/>
  <c r="AM14" i="16"/>
  <c r="AL14" i="16"/>
  <c r="AK14" i="16"/>
  <c r="AJ14" i="16"/>
  <c r="AI14" i="16"/>
  <c r="AH14" i="16"/>
  <c r="AG14" i="16"/>
  <c r="AF14" i="16"/>
  <c r="AE14" i="16"/>
  <c r="AD14" i="16"/>
  <c r="AC14" i="16"/>
  <c r="AB14" i="16"/>
  <c r="AA14" i="16"/>
  <c r="Z14" i="16"/>
  <c r="Y14" i="16"/>
  <c r="X14" i="16"/>
  <c r="W14" i="16"/>
  <c r="V14" i="16"/>
  <c r="U14" i="16"/>
  <c r="T14" i="16"/>
  <c r="S14" i="16"/>
  <c r="R14" i="16"/>
  <c r="Q14" i="16"/>
  <c r="P14" i="16"/>
  <c r="O14" i="16"/>
  <c r="N14" i="16"/>
  <c r="M14" i="16"/>
  <c r="L14" i="16"/>
  <c r="K14" i="16"/>
  <c r="J14" i="16"/>
  <c r="AM13" i="16"/>
  <c r="AL13" i="16"/>
  <c r="AK13" i="16"/>
  <c r="AJ13" i="16"/>
  <c r="AI13" i="16"/>
  <c r="AH13" i="16"/>
  <c r="AG13" i="16"/>
  <c r="AF13" i="16"/>
  <c r="AE13" i="16"/>
  <c r="AD13" i="16"/>
  <c r="AC13" i="16"/>
  <c r="AB13" i="16"/>
  <c r="AA13" i="16"/>
  <c r="Z13" i="16"/>
  <c r="Y13" i="16"/>
  <c r="X13" i="16"/>
  <c r="W13" i="16"/>
  <c r="V13" i="16"/>
  <c r="U13" i="16"/>
  <c r="T13" i="16"/>
  <c r="S13" i="16"/>
  <c r="R13" i="16"/>
  <c r="Q13" i="16"/>
  <c r="P13" i="16"/>
  <c r="O13" i="16"/>
  <c r="N13" i="16"/>
  <c r="M13" i="16"/>
  <c r="L13" i="16"/>
  <c r="K13" i="16"/>
  <c r="J13" i="16"/>
  <c r="AM12" i="16"/>
  <c r="AL12" i="16"/>
  <c r="AK12" i="16"/>
  <c r="AJ12" i="16"/>
  <c r="AI12" i="16"/>
  <c r="AH12" i="16"/>
  <c r="AG12" i="16"/>
  <c r="AF12" i="16"/>
  <c r="AE12" i="16"/>
  <c r="AD12" i="16"/>
  <c r="AC12" i="16"/>
  <c r="AB12" i="16"/>
  <c r="AA12" i="16"/>
  <c r="Z12" i="16"/>
  <c r="Y12" i="16"/>
  <c r="X12" i="16"/>
  <c r="W12" i="16"/>
  <c r="V12" i="16"/>
  <c r="U12" i="16"/>
  <c r="T12" i="16"/>
  <c r="S12" i="16"/>
  <c r="R12" i="16"/>
  <c r="Q12" i="16"/>
  <c r="P12" i="16"/>
  <c r="O12" i="16"/>
  <c r="N12" i="16"/>
  <c r="M12" i="16"/>
  <c r="L12" i="16"/>
  <c r="K12" i="16"/>
  <c r="J12" i="16"/>
  <c r="AM11" i="16"/>
  <c r="AL11" i="16"/>
  <c r="AK11" i="16"/>
  <c r="AJ11" i="16"/>
  <c r="AI11" i="16"/>
  <c r="AH11" i="16"/>
  <c r="AG11" i="16"/>
  <c r="AF11" i="16"/>
  <c r="AE11" i="16"/>
  <c r="AD11" i="16"/>
  <c r="AC11" i="16"/>
  <c r="AB11" i="16"/>
  <c r="AA11" i="16"/>
  <c r="Z11" i="16"/>
  <c r="Y11" i="16"/>
  <c r="X11" i="16"/>
  <c r="W11" i="16"/>
  <c r="V11" i="16"/>
  <c r="U11" i="16"/>
  <c r="T11" i="16"/>
  <c r="S11" i="16"/>
  <c r="R11" i="16"/>
  <c r="Q11" i="16"/>
  <c r="P11" i="16"/>
  <c r="O11" i="16"/>
  <c r="N11" i="16"/>
  <c r="M11" i="16"/>
  <c r="L11" i="16"/>
  <c r="K11" i="16"/>
  <c r="J11" i="16"/>
  <c r="AM10" i="16"/>
  <c r="AL10" i="16"/>
  <c r="AK10" i="16"/>
  <c r="AJ10" i="16"/>
  <c r="AI10" i="16"/>
  <c r="AH10" i="16"/>
  <c r="AG10" i="16"/>
  <c r="AF10" i="16"/>
  <c r="AE10" i="16"/>
  <c r="AD10" i="16"/>
  <c r="AC10" i="16"/>
  <c r="AB10" i="16"/>
  <c r="AA10" i="16"/>
  <c r="Z10" i="16"/>
  <c r="Y10" i="16"/>
  <c r="X10" i="16"/>
  <c r="W10" i="16"/>
  <c r="V10" i="16"/>
  <c r="U10" i="16"/>
  <c r="T10" i="16"/>
  <c r="S10" i="16"/>
  <c r="R10" i="16"/>
  <c r="Q10" i="16"/>
  <c r="P10" i="16"/>
  <c r="O10" i="16"/>
  <c r="N10" i="16"/>
  <c r="M10" i="16"/>
  <c r="L10" i="16"/>
  <c r="K10" i="16"/>
  <c r="J10" i="16"/>
  <c r="AM9" i="16"/>
  <c r="AL9" i="16"/>
  <c r="AK9" i="16"/>
  <c r="AJ9" i="16"/>
  <c r="AI9" i="16"/>
  <c r="AH9" i="16"/>
  <c r="AG9" i="16"/>
  <c r="AF9" i="16"/>
  <c r="AE9" i="16"/>
  <c r="AD9" i="16"/>
  <c r="AC9" i="16"/>
  <c r="AB9" i="16"/>
  <c r="AA9" i="16"/>
  <c r="Z9" i="16"/>
  <c r="Y9" i="16"/>
  <c r="X9" i="16"/>
  <c r="W9" i="16"/>
  <c r="V9" i="16"/>
  <c r="U9" i="16"/>
  <c r="T9" i="16"/>
  <c r="S9" i="16"/>
  <c r="R9" i="16"/>
  <c r="Q9" i="16"/>
  <c r="P9" i="16"/>
  <c r="O9" i="16"/>
  <c r="N9" i="16"/>
  <c r="M9" i="16"/>
  <c r="L9" i="16"/>
  <c r="K9" i="16"/>
  <c r="J9" i="16"/>
  <c r="AM8" i="16"/>
  <c r="AL8" i="16"/>
  <c r="AK8" i="16"/>
  <c r="AJ8" i="16"/>
  <c r="AI8" i="16"/>
  <c r="AH8" i="16"/>
  <c r="AG8" i="16"/>
  <c r="AF8" i="16"/>
  <c r="AE8" i="16"/>
  <c r="AD8" i="16"/>
  <c r="AC8" i="16"/>
  <c r="AB8" i="16"/>
  <c r="AA8" i="16"/>
  <c r="Z8" i="16"/>
  <c r="Y8" i="16"/>
  <c r="X8" i="16"/>
  <c r="W8" i="16"/>
  <c r="V8" i="16"/>
  <c r="U8" i="16"/>
  <c r="T8" i="16"/>
  <c r="S8" i="16"/>
  <c r="R8" i="16"/>
  <c r="Q8" i="16"/>
  <c r="P8" i="16"/>
  <c r="O8" i="16"/>
  <c r="N8" i="16"/>
  <c r="M8" i="16"/>
  <c r="L8" i="16"/>
  <c r="K8" i="16"/>
  <c r="J8" i="16"/>
  <c r="AM7" i="16"/>
  <c r="AL7" i="16"/>
  <c r="AK7" i="16"/>
  <c r="AJ7" i="16"/>
  <c r="AI7" i="16"/>
  <c r="AG7" i="16"/>
  <c r="AF7" i="16"/>
  <c r="AE7" i="16"/>
  <c r="AD7" i="16"/>
  <c r="AC7" i="16"/>
  <c r="AA7" i="16"/>
  <c r="Z7" i="16"/>
  <c r="Y7" i="16"/>
  <c r="X7" i="16"/>
  <c r="W7" i="16"/>
  <c r="U7" i="16"/>
  <c r="T7" i="16"/>
  <c r="S7" i="16"/>
  <c r="R7" i="16"/>
  <c r="Q7" i="16"/>
  <c r="O7" i="16"/>
  <c r="N7" i="16"/>
  <c r="M7" i="16"/>
  <c r="L7" i="16"/>
  <c r="K7" i="16"/>
  <c r="AM6" i="16"/>
  <c r="AL6" i="16"/>
  <c r="AG6" i="16"/>
  <c r="AF6" i="16"/>
  <c r="AA6" i="16"/>
  <c r="Z6" i="16"/>
  <c r="U6" i="16"/>
  <c r="T6" i="16"/>
  <c r="O6" i="16"/>
  <c r="N6" i="16"/>
  <c r="AL44" i="15"/>
  <c r="AJ44" i="15"/>
  <c r="AF44" i="15"/>
  <c r="AD44" i="15"/>
  <c r="Z44" i="15"/>
  <c r="X44" i="15"/>
  <c r="T44" i="15"/>
  <c r="R44" i="15"/>
  <c r="N44" i="15"/>
  <c r="L44" i="15"/>
  <c r="AL36" i="15"/>
  <c r="AJ36" i="15"/>
  <c r="AF36" i="15"/>
  <c r="AD36" i="15"/>
  <c r="Z36" i="15"/>
  <c r="X36" i="15"/>
  <c r="T36" i="15"/>
  <c r="R36" i="15"/>
  <c r="N36" i="15"/>
  <c r="L36" i="15"/>
  <c r="AL28" i="15"/>
  <c r="AJ28" i="15"/>
  <c r="AF28" i="15"/>
  <c r="AD28" i="15"/>
  <c r="Z28" i="15"/>
  <c r="X28" i="15"/>
  <c r="T28" i="15"/>
  <c r="R28" i="15"/>
  <c r="N28" i="15"/>
  <c r="L28" i="15"/>
  <c r="AL20" i="15"/>
  <c r="AJ20" i="15"/>
  <c r="AF20" i="15"/>
  <c r="AD20" i="15"/>
  <c r="Z20" i="15"/>
  <c r="X20" i="15"/>
  <c r="T20" i="15"/>
  <c r="R20" i="15"/>
  <c r="N20" i="15"/>
  <c r="L20" i="15"/>
  <c r="AL12" i="15"/>
  <c r="AJ12" i="15"/>
  <c r="AF12" i="15"/>
  <c r="AD12" i="15"/>
  <c r="Z12" i="15"/>
  <c r="X12" i="15"/>
  <c r="T12" i="15"/>
  <c r="R12" i="15"/>
  <c r="N12" i="15"/>
  <c r="L12" i="15"/>
  <c r="W69" i="14"/>
  <c r="T69" i="14"/>
  <c r="AE69" i="14" s="1"/>
  <c r="AD69" i="14" s="1"/>
  <c r="W68" i="14"/>
  <c r="T68" i="14"/>
  <c r="W67" i="14"/>
  <c r="T67" i="14"/>
  <c r="AE68" i="14" s="1"/>
  <c r="AD68" i="14" s="1"/>
  <c r="W66" i="14"/>
  <c r="T66" i="14"/>
  <c r="W65" i="14"/>
  <c r="T65" i="14"/>
  <c r="W64" i="14"/>
  <c r="T64" i="14"/>
  <c r="AA65" i="14" s="1"/>
  <c r="K64" i="14"/>
  <c r="L64" i="14" s="1"/>
  <c r="W63" i="14"/>
  <c r="T63" i="14"/>
  <c r="W62" i="14"/>
  <c r="T62" i="14"/>
  <c r="W61" i="14"/>
  <c r="T61" i="14"/>
  <c r="W60" i="14"/>
  <c r="T60" i="14"/>
  <c r="AA60" i="14" s="1"/>
  <c r="W59" i="14"/>
  <c r="T59" i="14"/>
  <c r="W58" i="14"/>
  <c r="T58" i="14"/>
  <c r="AE59" i="14" s="1"/>
  <c r="AD59" i="14" s="1"/>
  <c r="K58" i="14"/>
  <c r="L58" i="14" s="1"/>
  <c r="W57" i="14"/>
  <c r="T57" i="14"/>
  <c r="W56" i="14"/>
  <c r="T56" i="14"/>
  <c r="W55" i="14"/>
  <c r="T55" i="14"/>
  <c r="AE56" i="14" s="1"/>
  <c r="AD56" i="14" s="1"/>
  <c r="W54" i="14"/>
  <c r="T54" i="14"/>
  <c r="AA53" i="14"/>
  <c r="AC53" i="14" s="1"/>
  <c r="W53" i="14"/>
  <c r="T53" i="14"/>
  <c r="W52" i="14"/>
  <c r="T52" i="14"/>
  <c r="AA52" i="14" s="1"/>
  <c r="K52" i="14"/>
  <c r="L52" i="14" s="1"/>
  <c r="W51" i="14"/>
  <c r="T51" i="14"/>
  <c r="W50" i="14"/>
  <c r="T50" i="14"/>
  <c r="W49" i="14"/>
  <c r="T49" i="14"/>
  <c r="AA49" i="14" s="1"/>
  <c r="W48" i="14"/>
  <c r="T48" i="14"/>
  <c r="W47" i="14"/>
  <c r="T47" i="14"/>
  <c r="AA48" i="14" s="1"/>
  <c r="AB48" i="14" s="1"/>
  <c r="W46" i="14"/>
  <c r="T46" i="14"/>
  <c r="AE46" i="14" s="1"/>
  <c r="AD46" i="14" s="1"/>
  <c r="K46" i="14"/>
  <c r="L46" i="14" s="1"/>
  <c r="W45" i="14"/>
  <c r="T45" i="14"/>
  <c r="AA45" i="14" s="1"/>
  <c r="AB45" i="14" s="1"/>
  <c r="W44" i="14"/>
  <c r="T44" i="14"/>
  <c r="W43" i="14"/>
  <c r="T43" i="14"/>
  <c r="AA44" i="14" s="1"/>
  <c r="AC44" i="14" s="1"/>
  <c r="W42" i="14"/>
  <c r="T42" i="14"/>
  <c r="W41" i="14"/>
  <c r="T41" i="14"/>
  <c r="AE42" i="14" s="1"/>
  <c r="AD42" i="14" s="1"/>
  <c r="W40" i="14"/>
  <c r="T40" i="14"/>
  <c r="AA41" i="14" s="1"/>
  <c r="K40" i="14"/>
  <c r="L40" i="14" s="1"/>
  <c r="W39" i="14"/>
  <c r="T39" i="14"/>
  <c r="W38" i="14"/>
  <c r="T38" i="14"/>
  <c r="W37" i="14"/>
  <c r="T37" i="14"/>
  <c r="W36" i="14"/>
  <c r="T36" i="14"/>
  <c r="W35" i="14"/>
  <c r="T35" i="14"/>
  <c r="AA34" i="14"/>
  <c r="AB34" i="14" s="1"/>
  <c r="W34" i="14"/>
  <c r="T34" i="14"/>
  <c r="AE34" i="14" s="1"/>
  <c r="AD34" i="14" s="1"/>
  <c r="K34" i="14"/>
  <c r="L34" i="14" s="1"/>
  <c r="W33" i="14"/>
  <c r="T33" i="14"/>
  <c r="W32" i="14"/>
  <c r="T32" i="14"/>
  <c r="W31" i="14"/>
  <c r="T31" i="14"/>
  <c r="W30" i="14"/>
  <c r="T30" i="14"/>
  <c r="AA31" i="14" s="1"/>
  <c r="AB31" i="14" s="1"/>
  <c r="W29" i="14"/>
  <c r="T29" i="14"/>
  <c r="AA30" i="14" s="1"/>
  <c r="AC30" i="14" s="1"/>
  <c r="W28" i="14"/>
  <c r="T28" i="14"/>
  <c r="AE28" i="14" s="1"/>
  <c r="AD28" i="14" s="1"/>
  <c r="K28" i="14"/>
  <c r="L28" i="14" s="1"/>
  <c r="W27" i="14"/>
  <c r="T27" i="14"/>
  <c r="W26" i="14"/>
  <c r="T26" i="14"/>
  <c r="W25" i="14"/>
  <c r="T25" i="14"/>
  <c r="AE26" i="14" s="1"/>
  <c r="AD26" i="14" s="1"/>
  <c r="W24" i="14"/>
  <c r="T24" i="14"/>
  <c r="AE25" i="14" s="1"/>
  <c r="AD25" i="14" s="1"/>
  <c r="W23" i="14"/>
  <c r="T23" i="14"/>
  <c r="W22" i="14"/>
  <c r="T22" i="14"/>
  <c r="AE22" i="14" s="1"/>
  <c r="AD22" i="14" s="1"/>
  <c r="K22" i="14"/>
  <c r="L22" i="14" s="1"/>
  <c r="W21" i="14"/>
  <c r="T21" i="14"/>
  <c r="W20" i="14"/>
  <c r="T20" i="14"/>
  <c r="W19" i="14"/>
  <c r="T19" i="14"/>
  <c r="AE20" i="14" s="1"/>
  <c r="AD20" i="14" s="1"/>
  <c r="W18" i="14"/>
  <c r="T18" i="14"/>
  <c r="W17" i="14"/>
  <c r="T17" i="14"/>
  <c r="W16" i="14"/>
  <c r="T16" i="14"/>
  <c r="AA17" i="14" s="1"/>
  <c r="AB17" i="14" s="1"/>
  <c r="K16" i="14"/>
  <c r="L16" i="14" s="1"/>
  <c r="W15" i="14"/>
  <c r="T15" i="14"/>
  <c r="W14" i="14"/>
  <c r="T14" i="14"/>
  <c r="AA15" i="14" s="1"/>
  <c r="W13" i="14"/>
  <c r="T13" i="14"/>
  <c r="W12" i="14"/>
  <c r="T12" i="14"/>
  <c r="W11" i="14"/>
  <c r="T11" i="14"/>
  <c r="W10" i="14"/>
  <c r="T10" i="14"/>
  <c r="K10" i="14"/>
  <c r="L10" i="14" s="1"/>
  <c r="N30" i="14"/>
  <c r="N56" i="14"/>
  <c r="N32" i="14"/>
  <c r="N45" i="14"/>
  <c r="N53" i="14"/>
  <c r="N63" i="14"/>
  <c r="N69" i="14"/>
  <c r="N57" i="14"/>
  <c r="N50" i="14"/>
  <c r="N11" i="14"/>
  <c r="N48" i="14"/>
  <c r="N23" i="14"/>
  <c r="N54" i="14"/>
  <c r="N26" i="14"/>
  <c r="N35" i="14"/>
  <c r="N18" i="14"/>
  <c r="N12" i="14"/>
  <c r="N43" i="14"/>
  <c r="N66" i="14"/>
  <c r="N29" i="14"/>
  <c r="N49" i="14"/>
  <c r="N67" i="14"/>
  <c r="N27" i="14"/>
  <c r="N15" i="14"/>
  <c r="N31" i="14"/>
  <c r="N44" i="14"/>
  <c r="N61" i="14"/>
  <c r="N37" i="14"/>
  <c r="N59" i="14"/>
  <c r="N62" i="14"/>
  <c r="N55" i="14"/>
  <c r="N33" i="14"/>
  <c r="N38" i="14"/>
  <c r="N36" i="14"/>
  <c r="N47" i="14"/>
  <c r="N39" i="14"/>
  <c r="N42" i="14"/>
  <c r="N41" i="14"/>
  <c r="N14" i="14"/>
  <c r="N19" i="14"/>
  <c r="N24" i="14"/>
  <c r="N60" i="14"/>
  <c r="N51" i="14"/>
  <c r="N21" i="14"/>
  <c r="N65" i="14"/>
  <c r="N68" i="14"/>
  <c r="N17" i="14"/>
  <c r="N13" i="14"/>
  <c r="N20" i="14"/>
  <c r="N25" i="14"/>
  <c r="AE60" i="14" l="1"/>
  <c r="AD60" i="14" s="1"/>
  <c r="AA64" i="14"/>
  <c r="AE21" i="14"/>
  <c r="AD21" i="14" s="1"/>
  <c r="AE32" i="14"/>
  <c r="AD32" i="14" s="1"/>
  <c r="AE37" i="14"/>
  <c r="AD37" i="14" s="1"/>
  <c r="AA50" i="14"/>
  <c r="AC50" i="14" s="1"/>
  <c r="AA27" i="14"/>
  <c r="AC27" i="14" s="1"/>
  <c r="AE43" i="14"/>
  <c r="AD43" i="14" s="1"/>
  <c r="AE57" i="14"/>
  <c r="AD57" i="14" s="1"/>
  <c r="AA46" i="14"/>
  <c r="AC46" i="14" s="1"/>
  <c r="AA62" i="14"/>
  <c r="AB62" i="14" s="1"/>
  <c r="AF62" i="14" s="1"/>
  <c r="AE39" i="14"/>
  <c r="AD39" i="14" s="1"/>
  <c r="AE18" i="14"/>
  <c r="AD18" i="14" s="1"/>
  <c r="AA43" i="14"/>
  <c r="AC43" i="14" s="1"/>
  <c r="AA57" i="14"/>
  <c r="AB57" i="14" s="1"/>
  <c r="AF57" i="14" s="1"/>
  <c r="AE45" i="14"/>
  <c r="AD45" i="14" s="1"/>
  <c r="AA24" i="14"/>
  <c r="AC60" i="14"/>
  <c r="AB60" i="14"/>
  <c r="AB65" i="14"/>
  <c r="AC65" i="14"/>
  <c r="AC62" i="14"/>
  <c r="AA14" i="14"/>
  <c r="AB14" i="14" s="1"/>
  <c r="AE23" i="14"/>
  <c r="AD23" i="14" s="1"/>
  <c r="AA28" i="14"/>
  <c r="AA29" i="14"/>
  <c r="AE40" i="14"/>
  <c r="AD40" i="14" s="1"/>
  <c r="AC57" i="14"/>
  <c r="AA69" i="14"/>
  <c r="AB69" i="14" s="1"/>
  <c r="AF69" i="14" s="1"/>
  <c r="AE27" i="14"/>
  <c r="AD27" i="14" s="1"/>
  <c r="AA47" i="14"/>
  <c r="AE62" i="14"/>
  <c r="AD62" i="14" s="1"/>
  <c r="AA66" i="14"/>
  <c r="AB66" i="14" s="1"/>
  <c r="AA21" i="14"/>
  <c r="AC21" i="14" s="1"/>
  <c r="AE14" i="14"/>
  <c r="AD14" i="14" s="1"/>
  <c r="AE29" i="14"/>
  <c r="AD29" i="14" s="1"/>
  <c r="AB43" i="14"/>
  <c r="AF43" i="14" s="1"/>
  <c r="AA55" i="14"/>
  <c r="AB55" i="14" s="1"/>
  <c r="AA61" i="14"/>
  <c r="AA63" i="14"/>
  <c r="AC63" i="14" s="1"/>
  <c r="AA16" i="14"/>
  <c r="AB16" i="14" s="1"/>
  <c r="AA18" i="14"/>
  <c r="AA26" i="14"/>
  <c r="AE51" i="14"/>
  <c r="AD51" i="14" s="1"/>
  <c r="AE17" i="14"/>
  <c r="AD17" i="14" s="1"/>
  <c r="AF17" i="14" s="1"/>
  <c r="AE24" i="14"/>
  <c r="AD24" i="14" s="1"/>
  <c r="AE31" i="14"/>
  <c r="AD31" i="14" s="1"/>
  <c r="AF31" i="14" s="1"/>
  <c r="AA32" i="14"/>
  <c r="AB32" i="14" s="1"/>
  <c r="AF32" i="14" s="1"/>
  <c r="AA38" i="14"/>
  <c r="AB38" i="14" s="1"/>
  <c r="AA67" i="14"/>
  <c r="AC67" i="14" s="1"/>
  <c r="AA20" i="14"/>
  <c r="AA35" i="14"/>
  <c r="AC35" i="14" s="1"/>
  <c r="AE48" i="14"/>
  <c r="AD48" i="14" s="1"/>
  <c r="AF48" i="14" s="1"/>
  <c r="AC48" i="14"/>
  <c r="AE54" i="14"/>
  <c r="AD54" i="14" s="1"/>
  <c r="AE65" i="14"/>
  <c r="AD65" i="14" s="1"/>
  <c r="AF65" i="14" s="1"/>
  <c r="AF34" i="14"/>
  <c r="AF45" i="14"/>
  <c r="AF60" i="14"/>
  <c r="AB15" i="14"/>
  <c r="AC15" i="14"/>
  <c r="AC24" i="14"/>
  <c r="AB24" i="14"/>
  <c r="AC41" i="14"/>
  <c r="AB41" i="14"/>
  <c r="AC55" i="14"/>
  <c r="AC20" i="14"/>
  <c r="AB20" i="14"/>
  <c r="AF20" i="14" s="1"/>
  <c r="AC69" i="14"/>
  <c r="AB49" i="14"/>
  <c r="AC49" i="14"/>
  <c r="AB63" i="14"/>
  <c r="AB18" i="14"/>
  <c r="AF18" i="14" s="1"/>
  <c r="AC18" i="14"/>
  <c r="AB52" i="14"/>
  <c r="AC52" i="14"/>
  <c r="AA22" i="14"/>
  <c r="AC45" i="14"/>
  <c r="AA23" i="14"/>
  <c r="AE30" i="14"/>
  <c r="AD30" i="14" s="1"/>
  <c r="AA37" i="14"/>
  <c r="AA40" i="14"/>
  <c r="AE44" i="14"/>
  <c r="AD44" i="14" s="1"/>
  <c r="AE47" i="14"/>
  <c r="AD47" i="14" s="1"/>
  <c r="AB50" i="14"/>
  <c r="AA51" i="14"/>
  <c r="AB53" i="14"/>
  <c r="AA54" i="14"/>
  <c r="AE61" i="14"/>
  <c r="AD61" i="14" s="1"/>
  <c r="AE64" i="14"/>
  <c r="AD64" i="14" s="1"/>
  <c r="AB67" i="14"/>
  <c r="AA68" i="14"/>
  <c r="AA10" i="14"/>
  <c r="AA58" i="14"/>
  <c r="AC14" i="14"/>
  <c r="AC17" i="14"/>
  <c r="AA19" i="14"/>
  <c r="AC31" i="14"/>
  <c r="AA33" i="14"/>
  <c r="AC34" i="14"/>
  <c r="AA36" i="14"/>
  <c r="AE15" i="14"/>
  <c r="AD15" i="14" s="1"/>
  <c r="AA25" i="14"/>
  <c r="AE35" i="14"/>
  <c r="AD35" i="14" s="1"/>
  <c r="AA39" i="14"/>
  <c r="AA42" i="14"/>
  <c r="AE49" i="14"/>
  <c r="AD49" i="14" s="1"/>
  <c r="AE52" i="14"/>
  <c r="AD52" i="14" s="1"/>
  <c r="AA56" i="14"/>
  <c r="AA59" i="14"/>
  <c r="AE63" i="14"/>
  <c r="AD63" i="14" s="1"/>
  <c r="AE66" i="14"/>
  <c r="AD66" i="14" s="1"/>
  <c r="AE19" i="14"/>
  <c r="AD19" i="14" s="1"/>
  <c r="AE33" i="14"/>
  <c r="AD33" i="14" s="1"/>
  <c r="AE36" i="14"/>
  <c r="AD36" i="14" s="1"/>
  <c r="AE50" i="14"/>
  <c r="AD50" i="14" s="1"/>
  <c r="AE53" i="14"/>
  <c r="AD53" i="14" s="1"/>
  <c r="AE67" i="14"/>
  <c r="AD67" i="14" s="1"/>
  <c r="AE38" i="14"/>
  <c r="AD38" i="14" s="1"/>
  <c r="AE41" i="14"/>
  <c r="AD41" i="14" s="1"/>
  <c r="AB44" i="14"/>
  <c r="AE55" i="14"/>
  <c r="AD55" i="14" s="1"/>
  <c r="AE58" i="14"/>
  <c r="AD58" i="14" s="1"/>
  <c r="AB30" i="14"/>
  <c r="AC16" i="14" l="1"/>
  <c r="AB27" i="14"/>
  <c r="AB46" i="14"/>
  <c r="AF46" i="14" s="1"/>
  <c r="AC64" i="14"/>
  <c r="AB64" i="14"/>
  <c r="AF64" i="14" s="1"/>
  <c r="AB35" i="14"/>
  <c r="AF30" i="14"/>
  <c r="AF67" i="14"/>
  <c r="AF27" i="14"/>
  <c r="AF14" i="14"/>
  <c r="AF15" i="14"/>
  <c r="AC38" i="14"/>
  <c r="AB21" i="14"/>
  <c r="AF21" i="14" s="1"/>
  <c r="AF24" i="14"/>
  <c r="AC32" i="14"/>
  <c r="AC66" i="14"/>
  <c r="AB26" i="14"/>
  <c r="AF26" i="14" s="1"/>
  <c r="AC26" i="14"/>
  <c r="AC29" i="14"/>
  <c r="AB29" i="14"/>
  <c r="AF29" i="14" s="1"/>
  <c r="AC28" i="14"/>
  <c r="AB28" i="14"/>
  <c r="AF28" i="14" s="1"/>
  <c r="AC61" i="14"/>
  <c r="AB61" i="14"/>
  <c r="AF61" i="14" s="1"/>
  <c r="AC47" i="14"/>
  <c r="AB47" i="14"/>
  <c r="AF47" i="14" s="1"/>
  <c r="AF53" i="14"/>
  <c r="AF55" i="14"/>
  <c r="AC19" i="14"/>
  <c r="AB19" i="14"/>
  <c r="AF19" i="14" s="1"/>
  <c r="AC40" i="14"/>
  <c r="AB40" i="14"/>
  <c r="AF40" i="14" s="1"/>
  <c r="AC59" i="14"/>
  <c r="AB59" i="14"/>
  <c r="AF59" i="14" s="1"/>
  <c r="AF52" i="14"/>
  <c r="AF41" i="14"/>
  <c r="AC68" i="14"/>
  <c r="AB68" i="14"/>
  <c r="AF68" i="14" s="1"/>
  <c r="AC22" i="14"/>
  <c r="AB22" i="14"/>
  <c r="AF22" i="14" s="1"/>
  <c r="AB25" i="14"/>
  <c r="AF25" i="14" s="1"/>
  <c r="AC25" i="14"/>
  <c r="AC37" i="14"/>
  <c r="AB37" i="14"/>
  <c r="AF37" i="14" s="1"/>
  <c r="AC56" i="14"/>
  <c r="AB56" i="14"/>
  <c r="AF56" i="14" s="1"/>
  <c r="AC54" i="14"/>
  <c r="AB54" i="14"/>
  <c r="AF54" i="14" s="1"/>
  <c r="AF66" i="14"/>
  <c r="AF38" i="14"/>
  <c r="AC33" i="14"/>
  <c r="AB33" i="14"/>
  <c r="AF33" i="14" s="1"/>
  <c r="AC58" i="14"/>
  <c r="AB58" i="14"/>
  <c r="AF58" i="14" s="1"/>
  <c r="AC23" i="14"/>
  <c r="AB23" i="14"/>
  <c r="AF23" i="14" s="1"/>
  <c r="AC36" i="14"/>
  <c r="AB36" i="14"/>
  <c r="AF36" i="14" s="1"/>
  <c r="AC51" i="14"/>
  <c r="AB51" i="14"/>
  <c r="AF51" i="14" s="1"/>
  <c r="AF49" i="14"/>
  <c r="AF35" i="14"/>
  <c r="AF44" i="14"/>
  <c r="AC42" i="14"/>
  <c r="AB42" i="14"/>
  <c r="AF42" i="14" s="1"/>
  <c r="AC10" i="14"/>
  <c r="AA11" i="14" s="1"/>
  <c r="AB10" i="14"/>
  <c r="AF50" i="14"/>
  <c r="AF63" i="14"/>
  <c r="AC39" i="14"/>
  <c r="AB39" i="14"/>
  <c r="AF39" i="14" s="1"/>
  <c r="AB11" i="14" l="1"/>
  <c r="AC11" i="14"/>
  <c r="AA12" i="14" s="1"/>
  <c r="AC12" i="14" l="1"/>
  <c r="AA13" i="14" s="1"/>
  <c r="AB12" i="14"/>
  <c r="AC13" i="14" l="1"/>
  <c r="AB13" i="14"/>
  <c r="N64" i="14" l="1"/>
  <c r="O64" i="14" s="1"/>
  <c r="N34" i="14"/>
  <c r="O34" i="14" s="1"/>
  <c r="N16" i="14"/>
  <c r="O16" i="14" s="1"/>
  <c r="N52" i="14"/>
  <c r="O52" i="14" s="1"/>
  <c r="N46" i="14"/>
  <c r="O46" i="14" s="1"/>
  <c r="N28" i="14"/>
  <c r="O28" i="14" s="1"/>
  <c r="N58" i="14"/>
  <c r="O58" i="14" s="1"/>
  <c r="N10" i="14"/>
  <c r="O10" i="14" s="1"/>
  <c r="N40" i="14"/>
  <c r="O40" i="14" s="1"/>
  <c r="N22" i="14"/>
  <c r="O22" i="14" s="1"/>
  <c r="AB34" i="15" l="1"/>
  <c r="AB18" i="15"/>
  <c r="AH42" i="15"/>
  <c r="J34" i="15"/>
  <c r="AH26" i="15"/>
  <c r="J18" i="15"/>
  <c r="AH10" i="15"/>
  <c r="V26" i="15"/>
  <c r="P42" i="15"/>
  <c r="P26" i="15"/>
  <c r="P10" i="15"/>
  <c r="V34" i="15"/>
  <c r="V18" i="15"/>
  <c r="V10" i="15"/>
  <c r="AB42" i="15"/>
  <c r="AB26" i="15"/>
  <c r="AB10" i="15"/>
  <c r="V42" i="15"/>
  <c r="J42" i="15"/>
  <c r="AH34" i="15"/>
  <c r="J26" i="15"/>
  <c r="AH18" i="15"/>
  <c r="J10" i="15"/>
  <c r="P34" i="15"/>
  <c r="P18" i="15"/>
  <c r="V44" i="15"/>
  <c r="V28" i="15"/>
  <c r="V12" i="15"/>
  <c r="P20" i="15"/>
  <c r="AB36" i="15"/>
  <c r="AB20" i="15"/>
  <c r="AH44" i="15"/>
  <c r="J36" i="15"/>
  <c r="AH28" i="15"/>
  <c r="J20" i="15"/>
  <c r="AH12" i="15"/>
  <c r="P44" i="15"/>
  <c r="P28" i="15"/>
  <c r="P12" i="15"/>
  <c r="V36" i="15"/>
  <c r="V20" i="15"/>
  <c r="AB44" i="15"/>
  <c r="AB28" i="15"/>
  <c r="AB12" i="15"/>
  <c r="J44" i="15"/>
  <c r="AH36" i="15"/>
  <c r="J28" i="15"/>
  <c r="AH20" i="15"/>
  <c r="J12" i="15"/>
  <c r="P36" i="15"/>
  <c r="Z32" i="15"/>
  <c r="Z16" i="15"/>
  <c r="AF40" i="15"/>
  <c r="AF24" i="15"/>
  <c r="AF8" i="15"/>
  <c r="N40" i="15"/>
  <c r="AL32" i="15"/>
  <c r="N24" i="15"/>
  <c r="AL16" i="15"/>
  <c r="N8" i="15"/>
  <c r="T40" i="15"/>
  <c r="T24" i="15"/>
  <c r="T32" i="15"/>
  <c r="T16" i="15"/>
  <c r="Z40" i="15"/>
  <c r="Z24" i="15"/>
  <c r="Z8" i="15"/>
  <c r="T8" i="15"/>
  <c r="AF32" i="15"/>
  <c r="AF16" i="15"/>
  <c r="AL40" i="15"/>
  <c r="N32" i="15"/>
  <c r="AL24" i="15"/>
  <c r="N16" i="15"/>
  <c r="AL8" i="15"/>
  <c r="X30" i="15"/>
  <c r="X14" i="15"/>
  <c r="AD38" i="15"/>
  <c r="AD22" i="15"/>
  <c r="AD6" i="15"/>
  <c r="R38" i="15"/>
  <c r="L38" i="15"/>
  <c r="AJ30" i="15"/>
  <c r="L22" i="15"/>
  <c r="AJ14" i="15"/>
  <c r="L6" i="15"/>
  <c r="R6" i="15"/>
  <c r="R30" i="15"/>
  <c r="R14" i="15"/>
  <c r="X38" i="15"/>
  <c r="X22" i="15"/>
  <c r="X6" i="15"/>
  <c r="R22" i="15"/>
  <c r="AD30" i="15"/>
  <c r="AD14" i="15"/>
  <c r="AJ38" i="15"/>
  <c r="L30" i="15"/>
  <c r="AJ22" i="15"/>
  <c r="L14" i="15"/>
  <c r="AJ6" i="15"/>
  <c r="AJ42" i="15"/>
  <c r="L34" i="15"/>
  <c r="AJ26" i="15"/>
  <c r="L18" i="15"/>
  <c r="AJ10" i="15"/>
  <c r="R42" i="15"/>
  <c r="R26" i="15"/>
  <c r="R10" i="15"/>
  <c r="X34" i="15"/>
  <c r="X18" i="15"/>
  <c r="AD18" i="15"/>
  <c r="AD42" i="15"/>
  <c r="AD26" i="15"/>
  <c r="AD10" i="15"/>
  <c r="L42" i="15"/>
  <c r="AJ34" i="15"/>
  <c r="L26" i="15"/>
  <c r="AJ18" i="15"/>
  <c r="L10" i="15"/>
  <c r="R34" i="15"/>
  <c r="R18" i="15"/>
  <c r="X42" i="15"/>
  <c r="X26" i="15"/>
  <c r="X10" i="15"/>
  <c r="AD34" i="15"/>
  <c r="R40" i="15"/>
  <c r="R24" i="15"/>
  <c r="R8" i="15"/>
  <c r="X32" i="15"/>
  <c r="X16" i="15"/>
  <c r="AD40" i="15"/>
  <c r="AD24" i="15"/>
  <c r="AD8" i="15"/>
  <c r="L40" i="15"/>
  <c r="AJ32" i="15"/>
  <c r="L24" i="15"/>
  <c r="AJ16" i="15"/>
  <c r="L8" i="15"/>
  <c r="AJ40" i="15"/>
  <c r="R32" i="15"/>
  <c r="R16" i="15"/>
  <c r="AJ24" i="15"/>
  <c r="L16" i="15"/>
  <c r="X40" i="15"/>
  <c r="X24" i="15"/>
  <c r="X8" i="15"/>
  <c r="AJ8" i="15"/>
  <c r="AD32" i="15"/>
  <c r="AD16" i="15"/>
  <c r="L32" i="15"/>
  <c r="P38" i="15"/>
  <c r="P22" i="15"/>
  <c r="P6" i="15"/>
  <c r="AH38" i="15"/>
  <c r="V30" i="15"/>
  <c r="V14" i="15"/>
  <c r="AH6" i="15"/>
  <c r="AB38" i="15"/>
  <c r="AB22" i="15"/>
  <c r="AB6" i="15"/>
  <c r="J38" i="15"/>
  <c r="AH30" i="15"/>
  <c r="J22" i="15"/>
  <c r="AH14" i="15"/>
  <c r="J6" i="15"/>
  <c r="J30" i="15"/>
  <c r="AH22" i="15"/>
  <c r="P30" i="15"/>
  <c r="P14" i="15"/>
  <c r="V38" i="15"/>
  <c r="V22" i="15"/>
  <c r="V6" i="15"/>
  <c r="AB30" i="15"/>
  <c r="AB14" i="15"/>
  <c r="J14" i="15"/>
  <c r="AH40" i="15"/>
  <c r="J32" i="15"/>
  <c r="AH24" i="15"/>
  <c r="J16" i="15"/>
  <c r="AH8" i="15"/>
  <c r="P40" i="15"/>
  <c r="P24" i="15"/>
  <c r="P8" i="15"/>
  <c r="V32" i="15"/>
  <c r="V16" i="15"/>
  <c r="AB40" i="15"/>
  <c r="AB24" i="15"/>
  <c r="AB8" i="15"/>
  <c r="AB16" i="15"/>
  <c r="J40" i="15"/>
  <c r="AH32" i="15"/>
  <c r="J24" i="15"/>
  <c r="AH16" i="15"/>
  <c r="J8" i="15"/>
  <c r="P32" i="15"/>
  <c r="P16" i="15"/>
  <c r="V40" i="15"/>
  <c r="V24" i="15"/>
  <c r="V8" i="15"/>
  <c r="AB32" i="15"/>
  <c r="AF38" i="15"/>
  <c r="AF22" i="15"/>
  <c r="AF6" i="15"/>
  <c r="N38" i="15"/>
  <c r="AL30" i="15"/>
  <c r="N22" i="15"/>
  <c r="AL14" i="15"/>
  <c r="N6" i="15"/>
  <c r="T30" i="15"/>
  <c r="T14" i="15"/>
  <c r="Z14" i="15"/>
  <c r="Z38" i="15"/>
  <c r="Z22" i="15"/>
  <c r="Z6" i="15"/>
  <c r="AF30" i="15"/>
  <c r="AF14" i="15"/>
  <c r="Z30" i="15"/>
  <c r="AL38" i="15"/>
  <c r="N30" i="15"/>
  <c r="AL22" i="15"/>
  <c r="N14" i="15"/>
  <c r="AL6" i="15"/>
  <c r="T38" i="15"/>
  <c r="T22" i="15"/>
  <c r="T6" i="15"/>
  <c r="T42" i="15"/>
  <c r="T26" i="15"/>
  <c r="T10" i="15"/>
  <c r="Z34" i="15"/>
  <c r="Z18" i="15"/>
  <c r="AF42" i="15"/>
  <c r="AF26" i="15"/>
  <c r="AF10" i="15"/>
  <c r="AL10" i="15"/>
  <c r="N42" i="15"/>
  <c r="AL34" i="15"/>
  <c r="N26" i="15"/>
  <c r="AL18" i="15"/>
  <c r="N10" i="15"/>
  <c r="T34" i="15"/>
  <c r="T18" i="15"/>
  <c r="Z42" i="15"/>
  <c r="Z26" i="15"/>
  <c r="Z10" i="15"/>
  <c r="AL26" i="15"/>
  <c r="N18" i="15"/>
  <c r="AF34" i="15"/>
  <c r="AF18" i="15"/>
  <c r="AL42" i="15"/>
  <c r="N34" i="15"/>
  <c r="Q10" i="14"/>
  <c r="P10" i="14"/>
  <c r="AE10" i="14" s="1"/>
  <c r="Q58" i="14"/>
  <c r="P58" i="14"/>
  <c r="P28" i="14"/>
  <c r="Q28" i="14"/>
  <c r="P46" i="14"/>
  <c r="Q46" i="14"/>
  <c r="P52" i="14"/>
  <c r="Q52" i="14"/>
  <c r="P16" i="14"/>
  <c r="AE16" i="14" s="1"/>
  <c r="AD16" i="14" s="1"/>
  <c r="AF16" i="14" s="1"/>
  <c r="Q16" i="14"/>
  <c r="Q22" i="14"/>
  <c r="P22" i="14"/>
  <c r="P34" i="14"/>
  <c r="Q34" i="14"/>
  <c r="Q40" i="14"/>
  <c r="P40" i="14"/>
  <c r="P64" i="14"/>
  <c r="Q64" i="14"/>
  <c r="V17" i="16" l="1"/>
  <c r="V47" i="16"/>
  <c r="AH37" i="16"/>
  <c r="J37" i="16"/>
  <c r="V27" i="16"/>
  <c r="AH17" i="16"/>
  <c r="J17" i="16"/>
  <c r="V7" i="16"/>
  <c r="AB47" i="16"/>
  <c r="P37" i="16"/>
  <c r="AB27" i="16"/>
  <c r="P17" i="16"/>
  <c r="AB7" i="16"/>
  <c r="AH7" i="16"/>
  <c r="AH47" i="16"/>
  <c r="J47" i="16"/>
  <c r="V37" i="16"/>
  <c r="AH27" i="16"/>
  <c r="J27" i="16"/>
  <c r="J7" i="16"/>
  <c r="P47" i="16"/>
  <c r="AB37" i="16"/>
  <c r="P27" i="16"/>
  <c r="AB17" i="16"/>
  <c r="P7" i="16"/>
  <c r="AD10" i="14"/>
  <c r="AF10" i="14" s="1"/>
  <c r="AE11" i="14"/>
  <c r="AB46" i="16" l="1"/>
  <c r="P36" i="16"/>
  <c r="AB26" i="16"/>
  <c r="P16" i="16"/>
  <c r="AB6" i="16"/>
  <c r="AH46" i="16"/>
  <c r="J46" i="16"/>
  <c r="V36" i="16"/>
  <c r="AH26" i="16"/>
  <c r="J26" i="16"/>
  <c r="V16" i="16"/>
  <c r="AH6" i="16"/>
  <c r="J6" i="16"/>
  <c r="P46" i="16"/>
  <c r="AB36" i="16"/>
  <c r="P26" i="16"/>
  <c r="AB16" i="16"/>
  <c r="V46" i="16"/>
  <c r="AH36" i="16"/>
  <c r="J36" i="16"/>
  <c r="V26" i="16"/>
  <c r="AH16" i="16"/>
  <c r="J16" i="16"/>
  <c r="V6" i="16"/>
  <c r="P6" i="16"/>
  <c r="AD11" i="14"/>
  <c r="AE12" i="14"/>
  <c r="AC46" i="16" l="1"/>
  <c r="Q36" i="16"/>
  <c r="AC26" i="16"/>
  <c r="Q16" i="16"/>
  <c r="AC6" i="16"/>
  <c r="AI6" i="16"/>
  <c r="K6" i="16"/>
  <c r="AI46" i="16"/>
  <c r="K46" i="16"/>
  <c r="W36" i="16"/>
  <c r="AI26" i="16"/>
  <c r="K26" i="16"/>
  <c r="W16" i="16"/>
  <c r="Q6" i="16"/>
  <c r="Q46" i="16"/>
  <c r="AC36" i="16"/>
  <c r="Q26" i="16"/>
  <c r="AC16" i="16"/>
  <c r="W46" i="16"/>
  <c r="AI36" i="16"/>
  <c r="K36" i="16"/>
  <c r="W26" i="16"/>
  <c r="AI16" i="16"/>
  <c r="K16" i="16"/>
  <c r="W6" i="16"/>
  <c r="AD12" i="14"/>
  <c r="AE13" i="14"/>
  <c r="AD13" i="14" s="1"/>
  <c r="L36" i="16" l="1"/>
  <c r="L16" i="16"/>
  <c r="AJ46" i="16"/>
  <c r="L46" i="16"/>
  <c r="X36" i="16"/>
  <c r="AJ26" i="16"/>
  <c r="L26" i="16"/>
  <c r="X16" i="16"/>
  <c r="AJ6" i="16"/>
  <c r="L6" i="16"/>
  <c r="AJ16" i="16"/>
  <c r="R46" i="16"/>
  <c r="AD36" i="16"/>
  <c r="R26" i="16"/>
  <c r="AD16" i="16"/>
  <c r="R6" i="16"/>
  <c r="X6" i="16"/>
  <c r="X46" i="16"/>
  <c r="AJ36" i="16"/>
  <c r="AD46" i="16"/>
  <c r="R36" i="16"/>
  <c r="AD26" i="16"/>
  <c r="R16" i="16"/>
  <c r="AD6" i="16"/>
  <c r="X26" i="16"/>
  <c r="AK46" i="16" l="1"/>
  <c r="M46" i="16"/>
  <c r="Y36" i="16"/>
  <c r="AK26" i="16"/>
  <c r="M26" i="16"/>
  <c r="Y16" i="16"/>
  <c r="AK6" i="16"/>
  <c r="M6" i="16"/>
  <c r="S6" i="16"/>
  <c r="S46" i="16"/>
  <c r="AE36" i="16"/>
  <c r="S26" i="16"/>
  <c r="AE16" i="16"/>
  <c r="Y6" i="16"/>
  <c r="Y46" i="16"/>
  <c r="AK36" i="16"/>
  <c r="M36" i="16"/>
  <c r="Y26" i="16"/>
  <c r="AK16" i="16"/>
  <c r="M16" i="16"/>
  <c r="AE46" i="16"/>
  <c r="S36" i="16"/>
  <c r="AE26" i="16"/>
  <c r="S16" i="16"/>
  <c r="AE6" i="16"/>
  <c r="A6" i="13" l="1"/>
  <c r="A1" i="13"/>
  <c r="B38" i="3"/>
  <c r="C38" i="3"/>
  <c r="D38" i="3"/>
  <c r="E38" i="3"/>
  <c r="F38" i="3"/>
  <c r="G38" i="3"/>
  <c r="H38" i="3"/>
  <c r="R38" i="3"/>
  <c r="S38" i="3"/>
  <c r="T38" i="3" s="1"/>
  <c r="B39" i="3"/>
  <c r="C39" i="3"/>
  <c r="D39" i="3"/>
  <c r="E39" i="3"/>
  <c r="F39" i="3"/>
  <c r="G39" i="3"/>
  <c r="H39" i="3"/>
  <c r="R39" i="3"/>
  <c r="S39" i="3"/>
  <c r="T39" i="3" s="1"/>
  <c r="B40" i="3"/>
  <c r="C40" i="3"/>
  <c r="D40" i="3"/>
  <c r="E40" i="3"/>
  <c r="F40" i="3"/>
  <c r="G40" i="3"/>
  <c r="H40" i="3"/>
  <c r="R40" i="3"/>
  <c r="S40" i="3"/>
  <c r="T40" i="3" s="1"/>
  <c r="B41" i="3"/>
  <c r="C41" i="3"/>
  <c r="D41" i="3"/>
  <c r="E41" i="3"/>
  <c r="F41" i="3"/>
  <c r="G41" i="3"/>
  <c r="H41" i="3"/>
  <c r="R41" i="3"/>
  <c r="S41" i="3"/>
  <c r="T41" i="3" s="1"/>
  <c r="B42" i="3"/>
  <c r="C42" i="3"/>
  <c r="D42" i="3"/>
  <c r="E42" i="3"/>
  <c r="F42" i="3"/>
  <c r="G42" i="3"/>
  <c r="H42" i="3"/>
  <c r="R42" i="3"/>
  <c r="S42" i="3"/>
  <c r="T42" i="3" s="1"/>
  <c r="B43" i="3"/>
  <c r="C43" i="3"/>
  <c r="D43" i="3"/>
  <c r="E43" i="3"/>
  <c r="F43" i="3"/>
  <c r="G43" i="3"/>
  <c r="H43" i="3"/>
  <c r="R43" i="3"/>
  <c r="S43" i="3"/>
  <c r="T43" i="3" s="1"/>
  <c r="A12" i="3"/>
  <c r="A13" i="3"/>
  <c r="A14" i="3"/>
  <c r="A15" i="3"/>
  <c r="A16" i="3"/>
  <c r="A17" i="3"/>
  <c r="A18" i="3"/>
  <c r="A19" i="3"/>
  <c r="A20" i="3"/>
  <c r="A21" i="3"/>
  <c r="A22" i="3"/>
  <c r="A23" i="3"/>
  <c r="A11" i="3"/>
  <c r="B11" i="3"/>
  <c r="C11" i="3"/>
  <c r="D11" i="3"/>
  <c r="E11" i="3"/>
  <c r="F11" i="3"/>
  <c r="G11" i="3"/>
  <c r="H11" i="3"/>
  <c r="R11" i="3"/>
  <c r="S11" i="3"/>
  <c r="B12" i="3"/>
  <c r="C12" i="3"/>
  <c r="D12" i="3"/>
  <c r="E12" i="3"/>
  <c r="F12" i="3"/>
  <c r="G12" i="3"/>
  <c r="H12" i="3"/>
  <c r="R12" i="3"/>
  <c r="S12" i="3"/>
  <c r="T12" i="3" s="1"/>
  <c r="B13" i="3"/>
  <c r="C13" i="3"/>
  <c r="D13" i="3"/>
  <c r="E13" i="3"/>
  <c r="F13" i="3"/>
  <c r="G13" i="3"/>
  <c r="H13" i="3"/>
  <c r="R13" i="3"/>
  <c r="S13" i="3"/>
  <c r="T13" i="3" s="1"/>
  <c r="B14" i="3"/>
  <c r="C14" i="3"/>
  <c r="D14" i="3"/>
  <c r="E14" i="3"/>
  <c r="F14" i="3"/>
  <c r="G14" i="3"/>
  <c r="H14" i="3"/>
  <c r="R14" i="3"/>
  <c r="S14" i="3"/>
  <c r="T14" i="3" s="1"/>
  <c r="B15" i="3"/>
  <c r="C15" i="3"/>
  <c r="D15" i="3"/>
  <c r="E15" i="3"/>
  <c r="F15" i="3"/>
  <c r="G15" i="3"/>
  <c r="H15" i="3"/>
  <c r="R15" i="3"/>
  <c r="S15" i="3"/>
  <c r="T15" i="3" s="1"/>
  <c r="B16" i="3"/>
  <c r="C16" i="3"/>
  <c r="D16" i="3"/>
  <c r="E16" i="3"/>
  <c r="F16" i="3"/>
  <c r="G16" i="3"/>
  <c r="H16" i="3"/>
  <c r="R16" i="3"/>
  <c r="S16" i="3"/>
  <c r="T16" i="3" s="1"/>
  <c r="B17" i="3"/>
  <c r="C17" i="3"/>
  <c r="D17" i="3"/>
  <c r="E17" i="3"/>
  <c r="F17" i="3"/>
  <c r="G17" i="3"/>
  <c r="H17" i="3"/>
  <c r="R17" i="3"/>
  <c r="S17" i="3"/>
  <c r="T17" i="3" s="1"/>
  <c r="B18" i="3"/>
  <c r="C18" i="3"/>
  <c r="D18" i="3"/>
  <c r="E18" i="3"/>
  <c r="F18" i="3"/>
  <c r="G18" i="3"/>
  <c r="H18" i="3"/>
  <c r="R18" i="3"/>
  <c r="S18" i="3"/>
  <c r="T18" i="3" s="1"/>
  <c r="B19" i="3"/>
  <c r="C19" i="3"/>
  <c r="D19" i="3"/>
  <c r="E19" i="3"/>
  <c r="F19" i="3"/>
  <c r="G19" i="3"/>
  <c r="H19" i="3"/>
  <c r="R19" i="3"/>
  <c r="S19" i="3"/>
  <c r="T19" i="3" s="1"/>
  <c r="B20" i="3"/>
  <c r="C20" i="3"/>
  <c r="D20" i="3"/>
  <c r="E20" i="3"/>
  <c r="F20" i="3"/>
  <c r="G20" i="3"/>
  <c r="H20" i="3"/>
  <c r="R20" i="3"/>
  <c r="S20" i="3"/>
  <c r="T20" i="3" s="1"/>
  <c r="B21" i="3"/>
  <c r="C21" i="3"/>
  <c r="D21" i="3"/>
  <c r="E21" i="3"/>
  <c r="F21" i="3"/>
  <c r="G21" i="3"/>
  <c r="H21" i="3"/>
  <c r="R21" i="3"/>
  <c r="S21" i="3"/>
  <c r="T21" i="3" s="1"/>
  <c r="B22" i="3"/>
  <c r="C22" i="3"/>
  <c r="D22" i="3"/>
  <c r="E22" i="3"/>
  <c r="F22" i="3"/>
  <c r="G22" i="3"/>
  <c r="H22" i="3"/>
  <c r="R22" i="3"/>
  <c r="S22" i="3"/>
  <c r="T22" i="3" s="1"/>
  <c r="B23" i="3"/>
  <c r="C23" i="3"/>
  <c r="D23" i="3"/>
  <c r="E23" i="3"/>
  <c r="F23" i="3"/>
  <c r="G23" i="3"/>
  <c r="H23" i="3"/>
  <c r="R23" i="3"/>
  <c r="S23" i="3"/>
  <c r="T23" i="3" s="1"/>
  <c r="B24" i="3"/>
  <c r="C24" i="3"/>
  <c r="D24" i="3"/>
  <c r="E24" i="3"/>
  <c r="F24" i="3"/>
  <c r="G24" i="3"/>
  <c r="H24" i="3"/>
  <c r="R24" i="3"/>
  <c r="S24" i="3"/>
  <c r="T24" i="3" s="1"/>
  <c r="B25" i="3"/>
  <c r="C25" i="3"/>
  <c r="D25" i="3"/>
  <c r="E25" i="3"/>
  <c r="F25" i="3"/>
  <c r="G25" i="3"/>
  <c r="H25" i="3"/>
  <c r="R25" i="3"/>
  <c r="S25" i="3"/>
  <c r="T25" i="3" s="1"/>
  <c r="B26" i="3"/>
  <c r="C26" i="3"/>
  <c r="D26" i="3"/>
  <c r="E26" i="3"/>
  <c r="F26" i="3"/>
  <c r="G26" i="3"/>
  <c r="H26" i="3"/>
  <c r="R26" i="3"/>
  <c r="S26" i="3"/>
  <c r="T26" i="3" s="1"/>
  <c r="B27" i="3"/>
  <c r="C27" i="3"/>
  <c r="D27" i="3"/>
  <c r="E27" i="3"/>
  <c r="F27" i="3"/>
  <c r="G27" i="3"/>
  <c r="H27" i="3"/>
  <c r="R27" i="3"/>
  <c r="S27" i="3"/>
  <c r="T27" i="3" s="1"/>
  <c r="B28" i="3"/>
  <c r="C28" i="3"/>
  <c r="D28" i="3"/>
  <c r="E28" i="3"/>
  <c r="F28" i="3"/>
  <c r="G28" i="3"/>
  <c r="H28" i="3"/>
  <c r="R28" i="3"/>
  <c r="S28" i="3"/>
  <c r="T28" i="3" s="1"/>
  <c r="B29" i="3"/>
  <c r="C29" i="3"/>
  <c r="D29" i="3"/>
  <c r="E29" i="3"/>
  <c r="F29" i="3"/>
  <c r="G29" i="3"/>
  <c r="H29" i="3"/>
  <c r="R29" i="3"/>
  <c r="S29" i="3"/>
  <c r="T29" i="3" s="1"/>
  <c r="B30" i="3"/>
  <c r="C30" i="3"/>
  <c r="D30" i="3"/>
  <c r="E30" i="3"/>
  <c r="F30" i="3"/>
  <c r="G30" i="3"/>
  <c r="H30" i="3"/>
  <c r="R30" i="3"/>
  <c r="S30" i="3"/>
  <c r="T30" i="3" s="1"/>
  <c r="B31" i="3"/>
  <c r="C31" i="3"/>
  <c r="D31" i="3"/>
  <c r="E31" i="3"/>
  <c r="F31" i="3"/>
  <c r="G31" i="3"/>
  <c r="H31" i="3"/>
  <c r="R31" i="3"/>
  <c r="S31" i="3"/>
  <c r="T31" i="3" s="1"/>
  <c r="B32" i="3"/>
  <c r="C32" i="3"/>
  <c r="D32" i="3"/>
  <c r="E32" i="3"/>
  <c r="F32" i="3"/>
  <c r="G32" i="3"/>
  <c r="H32" i="3"/>
  <c r="R32" i="3"/>
  <c r="S32" i="3"/>
  <c r="T32" i="3" s="1"/>
  <c r="B33" i="3"/>
  <c r="C33" i="3"/>
  <c r="D33" i="3"/>
  <c r="E33" i="3"/>
  <c r="F33" i="3"/>
  <c r="G33" i="3"/>
  <c r="H33" i="3"/>
  <c r="R33" i="3"/>
  <c r="S33" i="3"/>
  <c r="T33" i="3" s="1"/>
  <c r="B34" i="3"/>
  <c r="C34" i="3"/>
  <c r="D34" i="3"/>
  <c r="E34" i="3"/>
  <c r="F34" i="3"/>
  <c r="G34" i="3"/>
  <c r="H34" i="3"/>
  <c r="R34" i="3"/>
  <c r="S34" i="3"/>
  <c r="T34" i="3" s="1"/>
  <c r="B35" i="3"/>
  <c r="C35" i="3"/>
  <c r="D35" i="3"/>
  <c r="E35" i="3"/>
  <c r="F35" i="3"/>
  <c r="G35" i="3"/>
  <c r="H35" i="3"/>
  <c r="R35" i="3"/>
  <c r="S35" i="3"/>
  <c r="T35" i="3" s="1"/>
  <c r="B36" i="3"/>
  <c r="C36" i="3"/>
  <c r="D36" i="3"/>
  <c r="E36" i="3"/>
  <c r="F36" i="3"/>
  <c r="G36" i="3"/>
  <c r="H36" i="3"/>
  <c r="R36" i="3"/>
  <c r="S36" i="3"/>
  <c r="T36" i="3" s="1"/>
  <c r="B37" i="3"/>
  <c r="C37" i="3"/>
  <c r="D37" i="3"/>
  <c r="E37" i="3"/>
  <c r="F37" i="3"/>
  <c r="G37" i="3"/>
  <c r="H37" i="3"/>
  <c r="R37" i="3"/>
  <c r="S37" i="3"/>
  <c r="T37" i="3" s="1"/>
  <c r="A7" i="3"/>
  <c r="S51" i="3" l="1"/>
  <c r="S50" i="3"/>
  <c r="T11" i="3"/>
  <c r="F221" i="9"/>
  <c r="F220" i="9"/>
  <c r="F219" i="9"/>
  <c r="F218" i="9"/>
  <c r="F217" i="9"/>
  <c r="F216" i="9"/>
  <c r="F215" i="9"/>
  <c r="F214" i="9"/>
  <c r="F213" i="9"/>
  <c r="F212" i="9"/>
  <c r="F211" i="9"/>
  <c r="F210" i="9"/>
  <c r="H210" i="9"/>
  <c r="B222" i="9"/>
  <c r="B223" i="9"/>
  <c r="B22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HACIENDA149</author>
  </authors>
  <commentList>
    <comment ref="C10" authorId="0" shapeId="0" xr:uid="{00000000-0006-0000-0400-000001000000}">
      <text>
        <r>
          <rPr>
            <sz val="9"/>
            <color indexed="81"/>
            <rFont val="Tahoma"/>
            <family val="2"/>
          </rPr>
          <t xml:space="preserve">Aunque la sanción del ente de control , el pago de la sanción no sale del presupuesto del municipio sino del  servidor público (Jefe de la oficina de Control Interno)  
</t>
        </r>
      </text>
    </comment>
    <comment ref="J10" authorId="0" shapeId="0" xr:uid="{00000000-0006-0000-0400-000002000000}">
      <text>
        <r>
          <rPr>
            <sz val="9"/>
            <color indexed="81"/>
            <rFont val="Tahoma"/>
            <family val="2"/>
          </rPr>
          <t>Son 24 informes con entes de control  que se cargan  en aplicaivos 
R</t>
        </r>
        <r>
          <rPr>
            <sz val="12"/>
            <color indexed="81"/>
            <rFont val="Tahoma"/>
            <family val="2"/>
          </rPr>
          <t>endición de la cuenta a la CM.                           2. Informe derecho de autor                               3. Informe control interno contable           4. Rendición de la cuenta CGR.                        5. Seguimiento plan de mejoramiento CGR (2).                                                                      6. seguimiento a planes  de mejormaiento con CMI  (2)
7.. Obras inconclusas (12 - uno mensual)                                                                        8. delitos penales contra la admnistración pública (2).                                                            8. Reporte furag sobre evaluuación del SCI    
9. Reporte activis de información</t>
        </r>
      </text>
    </comment>
  </commentList>
</comments>
</file>

<file path=xl/sharedStrings.xml><?xml version="1.0" encoding="utf-8"?>
<sst xmlns="http://schemas.openxmlformats.org/spreadsheetml/2006/main" count="595" uniqueCount="446">
  <si>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</si>
  <si>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</si>
  <si>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</si>
  <si>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</si>
  <si>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</si>
  <si>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</si>
  <si>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</si>
  <si>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</si>
  <si>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</si>
  <si>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</si>
  <si>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</si>
  <si>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</si>
  <si>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</si>
  <si>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</si>
  <si>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</si>
  <si>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</si>
  <si>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</si>
  <si>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</si>
  <si>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</si>
  <si>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</si>
  <si>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</si>
  <si>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</si>
  <si>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</si>
  <si>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</si>
  <si>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</si>
  <si>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</si>
  <si>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</si>
  <si>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</si>
  <si>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</si>
  <si>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</si>
  <si>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</si>
  <si>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</si>
  <si>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</si>
  <si>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</si>
  <si>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</si>
  <si>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</si>
  <si>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</si>
  <si>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</si>
  <si>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</si>
  <si>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</si>
  <si>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</si>
  <si>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</si>
  <si>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</si>
  <si>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</si>
  <si>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</si>
  <si>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</si>
  <si>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</si>
  <si>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</si>
  <si>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</si>
  <si>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</si>
  <si>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</si>
  <si>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</si>
  <si>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</si>
  <si>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</si>
  <si>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</si>
  <si>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</si>
  <si>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</si>
  <si>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</si>
  <si>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</si>
  <si>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</si>
  <si>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</si>
  <si>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Codigo:</t>
  </si>
  <si>
    <t xml:space="preserve">Versión: </t>
  </si>
  <si>
    <t>FORMATO: CONTEXTO ESTRATEGICO</t>
  </si>
  <si>
    <t xml:space="preserve">Fecha: </t>
  </si>
  <si>
    <t xml:space="preserve">Pagina:  </t>
  </si>
  <si>
    <t xml:space="preserve">CONTEXTO ESTRATEGICO </t>
  </si>
  <si>
    <t>FACTORES EXTERNOS</t>
  </si>
  <si>
    <t>CAUSAS</t>
  </si>
  <si>
    <t>FACTORES INTERNOS</t>
  </si>
  <si>
    <t>FACTORES DEL PROCESO</t>
  </si>
  <si>
    <t>FORMATO: PRIORIZACION DE CAUSAS (Amenazas y Debilidades)</t>
  </si>
  <si>
    <t>Fecha:</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</si>
  <si>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</si>
  <si>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</si>
  <si>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</si>
  <si>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</si>
  <si>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</si>
  <si>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</si>
  <si>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</si>
  <si>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</si>
  <si>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</si>
  <si>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</si>
  <si>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</si>
  <si>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</si>
  <si>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</si>
  <si>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</si>
  <si>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</si>
  <si>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</si>
  <si>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</si>
  <si>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</si>
  <si>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</si>
  <si>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</si>
  <si>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FORMATO: MATRIZ DOFA</t>
  </si>
  <si>
    <t xml:space="preserve">
MATRIZ DOFA
IDENTIFICACION DE FACTORES 
Y
DEFINICION DE ESTRATEGIAS
</t>
  </si>
  <si>
    <t>NEGATIVOS</t>
  </si>
  <si>
    <t>POSITIVOS</t>
  </si>
  <si>
    <t>DEBILIDADES (D)</t>
  </si>
  <si>
    <t>FORTALEZAS (F)</t>
  </si>
  <si>
    <t>OPORTUNIDADES (O)</t>
  </si>
  <si>
    <t>AMENAZAS (A)</t>
  </si>
  <si>
    <t xml:space="preserve">Formato Mapa Riesgos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</si>
  <si>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</si>
  <si>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</si>
  <si>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</si>
  <si>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</si>
  <si>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</si>
  <si>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</si>
  <si>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</si>
  <si>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</si>
  <si>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</si>
  <si>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</si>
  <si>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</si>
  <si>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</si>
  <si>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</si>
  <si>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</si>
  <si>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</si>
  <si>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</si>
  <si>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</si>
  <si>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</si>
  <si>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</si>
  <si>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</si>
  <si>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</si>
  <si>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</si>
  <si>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</si>
  <si>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</si>
  <si>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Actividades de Riesgo</t>
  </si>
  <si>
    <t>Tipo</t>
  </si>
  <si>
    <t>Implementación</t>
  </si>
  <si>
    <t>Calificación</t>
  </si>
  <si>
    <t>Documentación</t>
  </si>
  <si>
    <t>Frecuencia</t>
  </si>
  <si>
    <t>Evidencia</t>
  </si>
  <si>
    <t>Económico y Reputacional</t>
  </si>
  <si>
    <t>Ejecucion y Administracion de procesos</t>
  </si>
  <si>
    <t xml:space="preserve">     Entre 200 y 1000 SMLMV</t>
  </si>
  <si>
    <t>Correctivo</t>
  </si>
  <si>
    <t>Manual</t>
  </si>
  <si>
    <t>Documentado</t>
  </si>
  <si>
    <t>Continua</t>
  </si>
  <si>
    <t>Con Registro</t>
  </si>
  <si>
    <t>Reducir (mitigar)</t>
  </si>
  <si>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</si>
  <si>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</si>
  <si>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</si>
  <si>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</si>
  <si>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</si>
  <si>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</si>
  <si>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</si>
  <si>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</si>
  <si>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</si>
  <si>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</si>
  <si>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</si>
  <si>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</si>
  <si>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</si>
  <si>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</si>
  <si>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</si>
  <si>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</si>
  <si>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</si>
  <si>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</si>
  <si>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</si>
  <si>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</si>
  <si>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</si>
  <si>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</si>
  <si>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</si>
  <si>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</si>
  <si>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</si>
  <si>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</si>
  <si>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</si>
  <si>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</si>
  <si>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</si>
  <si>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</si>
  <si>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</si>
  <si>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</si>
  <si>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</si>
  <si>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</si>
  <si>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</si>
  <si>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Afectación menor a 200 SMLMV</t>
  </si>
  <si>
    <t>El riesgo afecta la imagen de alguna área de la organización</t>
  </si>
  <si>
    <t>Menor</t>
  </si>
  <si>
    <t xml:space="preserve">Menor-40% </t>
  </si>
  <si>
    <t>Entre 200 y 1000 SMLMV</t>
  </si>
  <si>
    <t>El riesgo afecta la imagen de la entidad internamente, de conocimiento general, nivel interno, de junta dircetiva y accionistas y/o de provedores</t>
  </si>
  <si>
    <t>Moderado 60%</t>
  </si>
  <si>
    <t xml:space="preserve">Entre 1000 y 5000 SMLMV </t>
  </si>
  <si>
    <t>El riesgo afecta la imagen de la entidad con algunos usuarios de relevancia frente al logro de los objetivos</t>
  </si>
  <si>
    <t>Mayor</t>
  </si>
  <si>
    <t>Mayor 80%</t>
  </si>
  <si>
    <t>Entre 5000 y 10000 SMLMV</t>
  </si>
  <si>
    <t>El riesgo afecta la imagen de de la entidad con efecto publicitario sostenido a nivel de sector administrativo, nivel departamental o municipal</t>
  </si>
  <si>
    <t>Catastrófico</t>
  </si>
  <si>
    <t>Catastrófico 100%</t>
  </si>
  <si>
    <t>Mayor a 10000 SMLMV</t>
  </si>
  <si>
    <t>El riesgo afecta la imagen de la entidad a nivel nacional, con efecto publicitarios sostenible a nivel país</t>
  </si>
  <si>
    <t>Afectación_Económica_o_presupuestal</t>
  </si>
  <si>
    <t xml:space="preserve">     Afectación menor a 200 SMLMV</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</si>
  <si>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</si>
  <si>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</si>
  <si>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</si>
  <si>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1000 y 5000 SMLMV </t>
  </si>
  <si>
    <t xml:space="preserve">     El riesgo afecta la imagen de la entidad con algunos usuarios de relevancia frente al logro de los objetivos</t>
  </si>
  <si>
    <t xml:space="preserve">     Entre 5000 y 10000 SMLMV</t>
  </si>
  <si>
    <t xml:space="preserve">     El riesgo afecta la imagen de de la entidad con efecto publicitario sostenido a nivel de sector administrativo, nivel departamental o municipal</t>
  </si>
  <si>
    <t xml:space="preserve">     Mayor a 10000 SMLMV</t>
  </si>
  <si>
    <t xml:space="preserve">     El riesgo afecta la imagen de la entidad a nivel nacional, con efecto publicitarios sostenible a nivel país</t>
  </si>
  <si>
    <t>Criterios</t>
  </si>
  <si>
    <t>Subcriterios</t>
  </si>
  <si>
    <t>Afectación Económica o presupuestal</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</si>
  <si>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</si>
  <si>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</si>
  <si>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</si>
  <si>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</si>
  <si>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</si>
  <si>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</si>
  <si>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</si>
  <si>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</si>
  <si>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</si>
  <si>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</si>
  <si>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</si>
  <si>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</si>
  <si>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</si>
  <si>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</si>
  <si>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</si>
  <si>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</si>
  <si>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</si>
  <si>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</si>
  <si>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</si>
  <si>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</si>
  <si>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</si>
  <si>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</si>
  <si>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</si>
  <si>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</si>
  <si>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</si>
  <si>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</si>
  <si>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</si>
  <si>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</si>
  <si>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</si>
  <si>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</si>
  <si>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</si>
  <si>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</si>
  <si>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</si>
  <si>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</si>
  <si>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</si>
  <si>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</si>
  <si>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</si>
  <si>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</si>
  <si>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</si>
  <si>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</si>
  <si>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</si>
  <si>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</si>
  <si>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</si>
  <si>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</si>
  <si>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</si>
  <si>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#ERROR!</t>
  </si>
  <si>
    <t xml:space="preserve">PROCESO: GESTIÓN DE EVALUACIÓN Y SEGUIMIENTO </t>
  </si>
  <si>
    <t>PROCESO: GESTIÓN DE EVALUACIÓN Y SEGUIMIENTO</t>
  </si>
  <si>
    <t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</si>
  <si>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LEGALES Y REGLAMENTARIOS</t>
  </si>
  <si>
    <t>Constantes cambios normativos, diversidad jurídica.</t>
  </si>
  <si>
    <t>PERSONAL DE LA ENTIDAD (Capacidad del personal, políticas de manejo del talento humano, idoneidad)</t>
  </si>
  <si>
    <t xml:space="preserve">Personal insuficiente para auditar la totalidad de procesos criticos. </t>
  </si>
  <si>
    <t>INTERACCIÓN CON LOS PROCESOS</t>
  </si>
  <si>
    <t xml:space="preserve">Ausencia de documetación e implementación de procedimientos  en  algunos  procesos. </t>
  </si>
  <si>
    <t xml:space="preserve">Cambios normativos en los que establecen responsabilidades a las Oficinas de Control Interno. </t>
  </si>
  <si>
    <t xml:space="preserve">Ausencia de perfil profesional de planta:  Ingeniero ambiental </t>
  </si>
  <si>
    <t xml:space="preserve">Demoras en la entrega de información por parte de las unidades administrativas, en respuesta a los requerimientos de la oficina. </t>
  </si>
  <si>
    <t xml:space="preserve">La inclusión  social </t>
  </si>
  <si>
    <t>Inobservancia a los líneamientos establecidos en el  Código de Ética del Auditor Interno, estatuto de auditoria y lineamientos  antisoborno establecidos en la politica del  SIG,  en el desarrollo de las auditorías</t>
  </si>
  <si>
    <t>Ausencia  de formulación controles  y  de registros en los procedimientos a auditar.</t>
  </si>
  <si>
    <t xml:space="preserve">Conflicto de interés no comunicado </t>
  </si>
  <si>
    <t xml:space="preserve">Deficiencia  del personal  en  redacción de  informes y formulación de hallazgos. </t>
  </si>
  <si>
    <t>Falta de compromiso de los líderes de los procesos en la implementación de mejoras, asociadas a los planes de mejoramiento y en atención a las recomendaciones establecidas en los informes emitidos por la Oficina de Control Interno.</t>
  </si>
  <si>
    <t>SOCIALES Y CULTURALES</t>
  </si>
  <si>
    <t>Acciones de orden público que atenten contra la integridad de los Auditores.</t>
  </si>
  <si>
    <t xml:space="preserve">Falta de articulación entre la Secretaría de Planeación y la Oficina de Control  Interno. </t>
  </si>
  <si>
    <t>POLÍTICOS</t>
  </si>
  <si>
    <t xml:space="preserve">Cambios de Gobierno  ( estilos de dirección) </t>
  </si>
  <si>
    <t>PROCESOS OPERATIVOS</t>
  </si>
  <si>
    <t>Asignación de auditorias a procesos no acordes al perfil profesional del auditor.</t>
  </si>
  <si>
    <t>NORMATIVIDAD</t>
  </si>
  <si>
    <t>Desconocimiento de la actualización normativa</t>
  </si>
  <si>
    <t>TECNOLÓGICOS</t>
  </si>
  <si>
    <t>Constante innovación tecnológica y herramientas de conectividad</t>
  </si>
  <si>
    <t>Trafico de influencias.</t>
  </si>
  <si>
    <t>COMUNICACIÓN ENTRE LOS PROCESOS</t>
  </si>
  <si>
    <t xml:space="preserve">Adquisición de equipos eficientes energéticamente (con menor consumo de energía). </t>
  </si>
  <si>
    <t>Omisión en la aplicación de la normativa asociada al seguimiento y/o evaluación</t>
  </si>
  <si>
    <t>Fallas en aplicativos por congestión  para cargue o reporte de información a entes de control.</t>
  </si>
  <si>
    <t>Prevalencia de intereses particulares sobre intereses generales.</t>
  </si>
  <si>
    <t>AMBIENTALES</t>
  </si>
  <si>
    <t>Disposición final de elementos que contaminan  el medio ambiente (baterías, tóner,  residuos de aparatos eléctricos y electrónicos).</t>
  </si>
  <si>
    <t xml:space="preserve">Omitir información relevante para la auditoría, con conocimiento de causa. </t>
  </si>
  <si>
    <t xml:space="preserve">La deforestación </t>
  </si>
  <si>
    <t xml:space="preserve">Cambio climático - altas temperaturas   por el fenomeno del niño. </t>
  </si>
  <si>
    <t>TECNOLOGÍA (integridad de datos, disponibilidad de datos y sistemas, desarrollo, producción, mantenimiento de sistemas de información)</t>
  </si>
  <si>
    <t xml:space="preserve">Deficiencia en la infraestructura tecnológica que soporta la plataforma pisami, generando lentitud e indisponibilidad del sistema de información. </t>
  </si>
  <si>
    <t xml:space="preserve">Falta de cultura  en la  clasificación  de residuos al depositarlos en los  recipientes destinados para hacerlo.  </t>
  </si>
  <si>
    <t xml:space="preserve">Equipos tecnologicos obsoletos, </t>
  </si>
  <si>
    <t>ECONÓMICOS Y FINANCIEROS</t>
  </si>
  <si>
    <t xml:space="preserve">Sistemas de información no integrados </t>
  </si>
  <si>
    <t>FACTORES GEOGRÁFICOS (ubicación, espacio,topografía, clima, recursos naturales, etc.)</t>
  </si>
  <si>
    <t>Unidades administrativas ubicadas en diferentes sitios de la ciudad (Ibagué).</t>
  </si>
  <si>
    <t xml:space="preserve">PROCESO:   GESTIÓN DE EVALUACIÓN Y SEGUIMIENTO </t>
  </si>
  <si>
    <t xml:space="preserve">SUMA  TOTAL </t>
  </si>
  <si>
    <t xml:space="preserve">Nota: se incluye en la Dofa los que estén sobre &gt;=4.0 </t>
  </si>
  <si>
    <t xml:space="preserve">1. Personal insuficiente para auditar la totalidad de procesos críticos. </t>
  </si>
  <si>
    <t xml:space="preserve">1. Independencia para  desarrollar las funciones asignadas a la Oficina de Control Interno </t>
  </si>
  <si>
    <t xml:space="preserve">2.Deficiencia  del personal  en  redacción de  informes y formulación de hallazgos. </t>
  </si>
  <si>
    <t xml:space="preserve">2. Acceso a consulta de sistemas de información desarrollados e implementados en la entidad. </t>
  </si>
  <si>
    <t>3. Asignación de auditorias a procesos no acordes al perfil profesional del auditor.</t>
  </si>
  <si>
    <t>3. Talento Humano con formación multidisciplinaria, especializado y con experiencia.</t>
  </si>
  <si>
    <t xml:space="preserve">4. Falta de articulación entre la Secretaría de Planeación y la Oficina de Control  Interno. </t>
  </si>
  <si>
    <t xml:space="preserve">4. Capacitación permanente en temas transversales y propios de la oficina </t>
  </si>
  <si>
    <t xml:space="preserve">5. Equipos tecnológicos obsoletos. </t>
  </si>
  <si>
    <r>
      <t>5.</t>
    </r>
    <r>
      <rPr>
        <b/>
        <sz val="10"/>
        <color theme="1"/>
        <rFont val="Arial"/>
        <family val="2"/>
      </rPr>
      <t xml:space="preserve"> </t>
    </r>
    <r>
      <rPr>
        <sz val="10"/>
        <color theme="1"/>
        <rFont val="Arial"/>
        <family val="2"/>
      </rPr>
      <t xml:space="preserve">Conocimiento de la entidad,  proceso y procedimientos documentados </t>
    </r>
  </si>
  <si>
    <t xml:space="preserve">6. Ausencia de perfil profesional de planta:  Ingeniero ambiental </t>
  </si>
  <si>
    <t>6. Plan anual de auditoría (Programación anual de las actividades a realizar por la Oficina de Control Interno).</t>
  </si>
  <si>
    <t xml:space="preserve">7. Estatuto de auditoria y código del auditor interno.  </t>
  </si>
  <si>
    <t xml:space="preserve">8. desconocimiento de actualización normativa </t>
  </si>
  <si>
    <t xml:space="preserve">8. Convocar y  establecer las temáticas a tratar en el Comité Institucional de Coordinación de Control Interno y ejercer la secretaría técnica </t>
  </si>
  <si>
    <t>9.  Rol de asesoría y acompañamiento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</si>
  <si>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</si>
  <si>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</si>
  <si>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 xml:space="preserve">1. Cambios de Gobierno (Estilos de Dirección) </t>
  </si>
  <si>
    <r>
      <rPr>
        <b/>
        <sz val="12"/>
        <color theme="1"/>
        <rFont val="Arial"/>
        <family val="2"/>
      </rPr>
      <t>F</t>
    </r>
    <r>
      <rPr>
        <b/>
        <vertAlign val="subscript"/>
        <sz val="12"/>
        <color theme="1"/>
        <rFont val="Arial"/>
        <family val="2"/>
      </rPr>
      <t>1,8</t>
    </r>
    <r>
      <rPr>
        <b/>
        <sz val="12"/>
        <color theme="1"/>
        <rFont val="Arial"/>
        <family val="2"/>
      </rPr>
      <t>O</t>
    </r>
    <r>
      <rPr>
        <b/>
        <vertAlign val="subscript"/>
        <sz val="12"/>
        <color theme="1"/>
        <rFont val="Arial"/>
        <family val="2"/>
      </rPr>
      <t>14</t>
    </r>
    <r>
      <rPr>
        <sz val="10"/>
        <color theme="1"/>
        <rFont val="Arial"/>
        <family val="2"/>
      </rPr>
      <t>Socializar los informes de la Oficina en Comité de Coordinación, generando alertas tempranas para la toma de decisiones.</t>
    </r>
  </si>
  <si>
    <t xml:space="preserve">2. Constante innovación tecnológica. Acceso a páginas web de entes de control y entidades reguladoras (DAFP,  CNSC, DNP, etc.), facilitando la consulta de normas y disposiciones  que regulan el accionar de la Oficina de Control Interno) y demás herramientas que facilitan la conectividad. </t>
  </si>
  <si>
    <r>
      <rPr>
        <b/>
        <sz val="12"/>
        <color theme="1"/>
        <rFont val="Arial"/>
        <family val="2"/>
      </rPr>
      <t>D</t>
    </r>
    <r>
      <rPr>
        <b/>
        <vertAlign val="subscript"/>
        <sz val="12"/>
        <color theme="1"/>
        <rFont val="Arial"/>
        <family val="2"/>
      </rPr>
      <t>2</t>
    </r>
    <r>
      <rPr>
        <b/>
        <sz val="12"/>
        <color theme="1"/>
        <rFont val="Arial"/>
        <family val="2"/>
      </rPr>
      <t>O</t>
    </r>
    <r>
      <rPr>
        <b/>
        <vertAlign val="subscript"/>
        <sz val="12"/>
        <color theme="1"/>
        <rFont val="Arial"/>
        <family val="2"/>
      </rPr>
      <t>5</t>
    </r>
    <r>
      <rPr>
        <b/>
        <vertAlign val="subscript"/>
        <sz val="10"/>
        <color theme="1"/>
        <rFont val="Arial"/>
        <family val="2"/>
      </rPr>
      <t xml:space="preserve"> </t>
    </r>
    <r>
      <rPr>
        <sz val="10"/>
        <color theme="1"/>
        <rFont val="Arial"/>
        <family val="2"/>
      </rPr>
      <t xml:space="preserve"> Solicitar  a la  Dirección de Talento Humano capacitación al personal auditor  en  redacción de informes y  formulación de hallazgos. </t>
    </r>
  </si>
  <si>
    <r>
      <rPr>
        <b/>
        <sz val="12"/>
        <color theme="1"/>
        <rFont val="Arial"/>
        <family val="2"/>
      </rPr>
      <t>F</t>
    </r>
    <r>
      <rPr>
        <b/>
        <vertAlign val="subscript"/>
        <sz val="12"/>
        <color theme="1"/>
        <rFont val="Arial"/>
        <family val="2"/>
      </rPr>
      <t>2</t>
    </r>
    <r>
      <rPr>
        <b/>
        <sz val="12"/>
        <color theme="1"/>
        <rFont val="Arial"/>
        <family val="2"/>
      </rPr>
      <t>O</t>
    </r>
    <r>
      <rPr>
        <b/>
        <vertAlign val="subscript"/>
        <sz val="12"/>
        <color theme="1"/>
        <rFont val="Arial"/>
        <family val="2"/>
      </rPr>
      <t>3</t>
    </r>
    <r>
      <rPr>
        <sz val="12"/>
        <color theme="1"/>
        <rFont val="Arial"/>
        <family val="2"/>
      </rPr>
      <t xml:space="preserve"> </t>
    </r>
    <r>
      <rPr>
        <sz val="10"/>
        <color theme="1"/>
        <rFont val="Arial"/>
        <family val="2"/>
      </rPr>
      <t>Solicitar soporte técnico a la Secretaría de las TIC  para el manejo de los aplicativos desarrollados por la entidad.</t>
    </r>
  </si>
  <si>
    <t xml:space="preserve">3. Apoyo técnico por parte de la Secretaría de las TIC.  </t>
  </si>
  <si>
    <r>
      <rPr>
        <b/>
        <sz val="12"/>
        <color theme="1"/>
        <rFont val="Arial"/>
        <family val="2"/>
      </rPr>
      <t>D</t>
    </r>
    <r>
      <rPr>
        <b/>
        <vertAlign val="subscript"/>
        <sz val="12"/>
        <color theme="1"/>
        <rFont val="Arial"/>
        <family val="2"/>
      </rPr>
      <t>4</t>
    </r>
    <r>
      <rPr>
        <b/>
        <sz val="12"/>
        <color theme="1"/>
        <rFont val="Arial"/>
        <family val="2"/>
      </rPr>
      <t>O</t>
    </r>
    <r>
      <rPr>
        <b/>
        <vertAlign val="subscript"/>
        <sz val="12"/>
        <color theme="1"/>
        <rFont val="Arial"/>
        <family val="2"/>
      </rPr>
      <t xml:space="preserve">7 </t>
    </r>
    <r>
      <rPr>
        <b/>
        <vertAlign val="subscript"/>
        <sz val="10"/>
        <color theme="1"/>
        <rFont val="Arial"/>
        <family val="2"/>
      </rPr>
      <t xml:space="preserve"> </t>
    </r>
    <r>
      <rPr>
        <sz val="10"/>
        <color theme="1"/>
        <rFont val="Arial"/>
        <family val="2"/>
      </rPr>
      <t xml:space="preserve">Realizar mesas de trabajo con la Dirección de Fortalecimiento Institucional y Dirección de Planeación del Desarrollo para tratar temas asociados a la evaluación de la gestión por dependencias y a la gestión de riesgos . </t>
    </r>
  </si>
  <si>
    <r>
      <rPr>
        <b/>
        <sz val="12"/>
        <color theme="1"/>
        <rFont val="Arial"/>
        <family val="2"/>
      </rPr>
      <t>F</t>
    </r>
    <r>
      <rPr>
        <b/>
        <vertAlign val="subscript"/>
        <sz val="12"/>
        <color theme="1"/>
        <rFont val="Arial"/>
        <family val="2"/>
      </rPr>
      <t>4</t>
    </r>
    <r>
      <rPr>
        <b/>
        <sz val="12"/>
        <color theme="1"/>
        <rFont val="Arial"/>
        <family val="2"/>
      </rPr>
      <t>O</t>
    </r>
    <r>
      <rPr>
        <b/>
        <vertAlign val="subscript"/>
        <sz val="12"/>
        <color theme="1"/>
        <rFont val="Arial"/>
        <family val="2"/>
      </rPr>
      <t>5</t>
    </r>
    <r>
      <rPr>
        <b/>
        <sz val="12"/>
        <color theme="1"/>
        <rFont val="Arial"/>
        <family val="2"/>
      </rPr>
      <t xml:space="preserve">. </t>
    </r>
    <r>
      <rPr>
        <sz val="10"/>
        <color theme="1"/>
        <rFont val="Arial"/>
        <family val="2"/>
      </rPr>
      <t xml:space="preserve">Solicitar a la Dirección de Talento Humano capacitaciones en las temáticas requeridas por el personal adscrito a la Oficina  asignado para elaborar el informe y realizar internamente la multiplicación de la capacitación. </t>
    </r>
  </si>
  <si>
    <r>
      <rPr>
        <b/>
        <sz val="12"/>
        <color theme="1"/>
        <rFont val="Arial"/>
        <family val="2"/>
      </rPr>
      <t>D</t>
    </r>
    <r>
      <rPr>
        <b/>
        <vertAlign val="subscript"/>
        <sz val="12"/>
        <color theme="1"/>
        <rFont val="Arial"/>
        <family val="2"/>
      </rPr>
      <t>5</t>
    </r>
    <r>
      <rPr>
        <b/>
        <sz val="12"/>
        <color theme="1"/>
        <rFont val="Arial"/>
        <family val="2"/>
      </rPr>
      <t>O</t>
    </r>
    <r>
      <rPr>
        <b/>
        <vertAlign val="subscript"/>
        <sz val="12"/>
        <color theme="1"/>
        <rFont val="Arial"/>
        <family val="2"/>
      </rPr>
      <t>2,3</t>
    </r>
    <r>
      <rPr>
        <sz val="10"/>
        <color theme="1"/>
        <rFont val="Arial"/>
        <family val="2"/>
      </rPr>
      <t xml:space="preserve"> Diligenciar el formato de necesidades registrando la necesidad de equipos tecnológicos para el personal adscrito a la Oficina y requerir soporte técnico cuando se requiera.</t>
    </r>
  </si>
  <si>
    <r>
      <rPr>
        <b/>
        <sz val="12"/>
        <color theme="1"/>
        <rFont val="Arial"/>
        <family val="2"/>
      </rPr>
      <t>F</t>
    </r>
    <r>
      <rPr>
        <b/>
        <vertAlign val="subscript"/>
        <sz val="12"/>
        <color theme="1"/>
        <rFont val="Arial"/>
        <family val="2"/>
      </rPr>
      <t>3</t>
    </r>
    <r>
      <rPr>
        <b/>
        <sz val="12"/>
        <color theme="1"/>
        <rFont val="Arial"/>
        <family val="2"/>
      </rPr>
      <t>,</t>
    </r>
    <r>
      <rPr>
        <b/>
        <vertAlign val="subscript"/>
        <sz val="12"/>
        <color theme="1"/>
        <rFont val="Arial"/>
        <family val="2"/>
      </rPr>
      <t>5,8,9</t>
    </r>
    <r>
      <rPr>
        <b/>
        <sz val="12"/>
        <color theme="1"/>
        <rFont val="Arial"/>
        <family val="2"/>
      </rPr>
      <t>O</t>
    </r>
    <r>
      <rPr>
        <b/>
        <vertAlign val="subscript"/>
        <sz val="12"/>
        <color theme="1"/>
        <rFont val="Arial"/>
        <family val="2"/>
      </rPr>
      <t>7,14.</t>
    </r>
    <r>
      <rPr>
        <b/>
        <sz val="10"/>
        <color theme="1"/>
        <rFont val="Arial"/>
        <family val="2"/>
      </rPr>
      <t xml:space="preserve"> </t>
    </r>
    <r>
      <rPr>
        <sz val="10"/>
        <color theme="1"/>
        <rFont val="Arial"/>
        <family val="2"/>
      </rPr>
      <t>Asesorar  al nivel directivo en  el Comité de Coordinación de Control Interno.</t>
    </r>
  </si>
  <si>
    <t xml:space="preserve">5. Programa  Institucional de Capacitación </t>
  </si>
  <si>
    <t>6. Plan de previsión del talento humano. ( Dirección de Talento Humano)</t>
  </si>
  <si>
    <t xml:space="preserve">7. Mesas de trabajo con las unidades administrativas.  </t>
  </si>
  <si>
    <t xml:space="preserve">9. Oficina de Control Disciplinario. </t>
  </si>
  <si>
    <t xml:space="preserve">10. Guía para la identificación y declaración del conflicto de intereses en el sector público colombiano, expedida por el DAFP en abril de 2019. </t>
  </si>
  <si>
    <t xml:space="preserve">12.. línea antifraude </t>
  </si>
  <si>
    <t xml:space="preserve">13. Entidad certificada ISO 9001:2015, ISO 14001:2015 y ISO 45001:  2018 </t>
  </si>
  <si>
    <t>14. Comité de Coordinación de Control Interno, creado e implementado</t>
  </si>
  <si>
    <t xml:space="preserve">16. Política antisoborno integrada a las política  del Sistema integrado de la Alcaldía. </t>
  </si>
  <si>
    <t xml:space="preserve">18. Código de integridad y buen gobierno documentado e implementado en la entidad. </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</si>
  <si>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</si>
  <si>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</si>
  <si>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r>
      <rPr>
        <b/>
        <sz val="12"/>
        <color theme="1"/>
        <rFont val="Arial"/>
        <family val="2"/>
      </rPr>
      <t>A</t>
    </r>
    <r>
      <rPr>
        <b/>
        <vertAlign val="subscript"/>
        <sz val="12"/>
        <color theme="1"/>
        <rFont val="Arial"/>
        <family val="2"/>
      </rPr>
      <t>1</t>
    </r>
    <r>
      <rPr>
        <b/>
        <sz val="12"/>
        <color theme="1"/>
        <rFont val="Arial"/>
        <family val="2"/>
      </rPr>
      <t>F</t>
    </r>
    <r>
      <rPr>
        <b/>
        <vertAlign val="subscript"/>
        <sz val="12"/>
        <color theme="1"/>
        <rFont val="Arial"/>
        <family val="2"/>
      </rPr>
      <t xml:space="preserve">4 </t>
    </r>
    <r>
      <rPr>
        <sz val="12"/>
        <color theme="1"/>
        <rFont val="Arial"/>
        <family val="2"/>
      </rPr>
      <t xml:space="preserve"> </t>
    </r>
    <r>
      <rPr>
        <sz val="10"/>
        <color theme="1"/>
        <rFont val="Arial"/>
        <family val="2"/>
      </rPr>
      <t>Solicitar  a talento humano capacitación en las   actualizaciones  normativas y realizar jornadas internas de actualización.</t>
    </r>
  </si>
  <si>
    <t xml:space="preserve">1. Constantes cambios normativos y diversidad jurídica </t>
  </si>
  <si>
    <r>
      <t>2.</t>
    </r>
    <r>
      <rPr>
        <b/>
        <sz val="10"/>
        <color theme="1"/>
        <rFont val="Arial"/>
        <family val="2"/>
      </rPr>
      <t xml:space="preserve"> </t>
    </r>
    <r>
      <rPr>
        <sz val="10"/>
        <color theme="1"/>
        <rFont val="Arial"/>
        <family val="2"/>
      </rPr>
      <t xml:space="preserve">Cambios normativos en los que establecen responsabilidades a las Oficinas de Control Interno. </t>
    </r>
  </si>
  <si>
    <r>
      <rPr>
        <b/>
        <sz val="14"/>
        <color theme="1"/>
        <rFont val="Arial"/>
        <family val="2"/>
      </rPr>
      <t>A</t>
    </r>
    <r>
      <rPr>
        <b/>
        <vertAlign val="subscript"/>
        <sz val="14"/>
        <color theme="1"/>
        <rFont val="Arial"/>
        <family val="2"/>
      </rPr>
      <t>6</t>
    </r>
    <r>
      <rPr>
        <b/>
        <sz val="14"/>
        <color theme="1"/>
        <rFont val="Arial"/>
        <family val="2"/>
      </rPr>
      <t>D</t>
    </r>
    <r>
      <rPr>
        <b/>
        <vertAlign val="subscript"/>
        <sz val="14"/>
        <color theme="1"/>
        <rFont val="Arial"/>
        <family val="2"/>
      </rPr>
      <t>7</t>
    </r>
    <r>
      <rPr>
        <vertAlign val="subscript"/>
        <sz val="11"/>
        <color theme="1"/>
        <rFont val="Arial"/>
        <family val="2"/>
      </rPr>
      <t xml:space="preserve"> </t>
    </r>
    <r>
      <rPr>
        <sz val="11"/>
        <color theme="1"/>
        <rFont val="Arial"/>
        <family val="2"/>
      </rPr>
      <t xml:space="preserve">Reportar  a Control Disciplinario los  eventos de faltas con posible incidencia disciplinaria, en los que se encuentre inmerso de personal adscrito a la Oficina de Control interno.   </t>
    </r>
  </si>
  <si>
    <r>
      <rPr>
        <b/>
        <sz val="14"/>
        <color theme="1"/>
        <rFont val="Arial"/>
        <family val="2"/>
      </rPr>
      <t>A</t>
    </r>
    <r>
      <rPr>
        <b/>
        <vertAlign val="subscript"/>
        <sz val="14"/>
        <color theme="1"/>
        <rFont val="Arial"/>
        <family val="2"/>
      </rPr>
      <t>5</t>
    </r>
    <r>
      <rPr>
        <b/>
        <sz val="14"/>
        <color theme="1"/>
        <rFont val="Arial"/>
        <family val="2"/>
      </rPr>
      <t>F</t>
    </r>
    <r>
      <rPr>
        <b/>
        <vertAlign val="subscript"/>
        <sz val="14"/>
        <color theme="1"/>
        <rFont val="Arial"/>
        <family val="2"/>
      </rPr>
      <t>4,9</t>
    </r>
    <r>
      <rPr>
        <sz val="14"/>
        <color theme="1"/>
        <rFont val="Arial"/>
        <family val="2"/>
      </rPr>
      <t xml:space="preserve"> </t>
    </r>
    <r>
      <rPr>
        <sz val="11"/>
        <color theme="1"/>
        <rFont val="Arial"/>
        <family val="2"/>
      </rPr>
      <t xml:space="preserve"> Generar  observaciones en los procesos auditados que presenten falencias en la documentación de procedimientos, orientadas a que los líderes de los procesos con su equipos de trabajo implementen las mejoras requeridas actualizando los procedimientos, no obstante si los líderes de los procesos lo solicitan  </t>
    </r>
  </si>
  <si>
    <t>4. Demoras en la entrega de información por parte de las unidades administrativas, en respuesta a los requerimientos de la oficina.</t>
  </si>
  <si>
    <t>5. Ausencia de formulación de  controles y de registros en los procedimientos a auditar</t>
  </si>
  <si>
    <t xml:space="preserve">6. Tráfico de influencias  </t>
  </si>
  <si>
    <t xml:space="preserve">7.  Falta de compromiso de los líderes de los procesos en la implementación de mejora, asociada a los planes de mejoramiento y en atención a las recomendaciones establecidas en los informes emitidos por la oficina de Control Interno.    </t>
  </si>
  <si>
    <t>8.  Sistemas de Información no integrados</t>
  </si>
  <si>
    <t xml:space="preserve">9. Deficiencia en la infraestructura tecnológica que soporta la plataforma pisami, generando lentitud e indisponibilidad del sistema de información. </t>
  </si>
  <si>
    <t xml:space="preserve"> </t>
  </si>
  <si>
    <t xml:space="preserve">Pagina: </t>
  </si>
  <si>
    <t xml:space="preserve">GESTION DE  EVALUACION Y SEGUIMIENTO </t>
  </si>
  <si>
    <t xml:space="preserve">AGREGAR VALOR A LA GESTION Y MEJORAR LAS OPERACIONES DE LA ENTIDAD, ENTREGANDO A LIDERES DE PROCESOS Y AL COMITÉ  DE COOORDINACIÓN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</si>
  <si>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 xml:space="preserve">INICIA CON LA ELABORACIÓN DEL PLAN ANUAL DE AUDITORÍA, INCLUYE LAS ACTIVIDADES REQUERIDAS PARA LA IMPLEMENTACIÓN DE LOS  5 ROLES ASIGNADOS A LAS OFICINAS DE CONTROL INTERNO, Y FINALIZA CON LA EVALUACIÓN DEL CUMPLIMIENTO DEL PLAN ANUAL DE AUDITORIA. </t>
  </si>
  <si>
    <t xml:space="preserve">Multa o sanción del ente  de control </t>
  </si>
  <si>
    <t xml:space="preserve">Inoportunidad en el cargue   de informes de ley  a través de aplicativos dispuestos por entes de control  </t>
  </si>
  <si>
    <r>
      <rPr>
        <sz val="12"/>
        <color rgb="FFFF0000"/>
        <rFont val="Arial Narrow"/>
        <family val="2"/>
      </rPr>
      <t>Posibilidad</t>
    </r>
    <r>
      <rPr>
        <sz val="12"/>
        <rFont val="Arial Narrow"/>
        <family val="2"/>
      </rPr>
      <t xml:space="preserve">  de afectación reputacional </t>
    </r>
    <r>
      <rPr>
        <sz val="12"/>
        <color rgb="FFFF0000"/>
        <rFont val="Arial Narrow"/>
        <family val="2"/>
      </rPr>
      <t>por</t>
    </r>
    <r>
      <rPr>
        <sz val="12"/>
        <rFont val="Arial Narrow"/>
        <family val="2"/>
      </rPr>
      <t xml:space="preserve"> multa o sanción del ente de control, </t>
    </r>
    <r>
      <rPr>
        <sz val="12"/>
        <color rgb="FFFF0000"/>
        <rFont val="Arial Narrow"/>
        <family val="2"/>
      </rPr>
      <t>debido a</t>
    </r>
    <r>
      <rPr>
        <sz val="12"/>
        <rFont val="Arial Narrow"/>
        <family val="2"/>
      </rPr>
      <t xml:space="preserve"> la  Inoportunidad en el cargue  de informes de ley  a través de aplicativos dispuestos por entes de control. </t>
    </r>
  </si>
  <si>
    <t xml:space="preserve">Emitir informes de ley a través de aplicativos  establecido por el ente de control  ( actividad documentada en los siguientes documentos:  Guia rendicición de la cuenta anual  a la contraloria Municipal, guía rendición de la cuenta a la contraloria general, guía informe de control interno contable, guia informe de derechos de autor y  procedimiento evaluación del sistema de control interno con énfasis del reporte Furag). </t>
  </si>
  <si>
    <t xml:space="preserve">El auditor asignado en el plan anual de auditoria para realizar  el informe de ley  o  coordinar el cargue en los  aplicativos del ente del control, cada vez que realiza un informe o lo coordine;   verifica que los líderes de procesos responsables del reporte de información, se encuentre designada en personal de planta  la digitalización de  la información  solicitada  en  formatos,   con el fin de asegurar que realicen  adecuadamente la  validación de  la información   y generen  el  log del cargue  a través de los aplicativos  dispuestos por el ente de control;  para ello cada auditor  proyecta   una circular solicitando a los líderes de proceso  que asignen  la responsabilidad  del reporte  de la información solicitada,  en personal de planta, con el fin de garantizar  la calidad y   oportunidad  del reporte del informe al ente de control. En el caso de  detectar que el reporte no este a cargo de personal de planta, se reitera el cumplimiento de esta directriz.  Como evidencia de ejecución de control queda la circular proyecctada, la respuesta emitada por la unidad administrativa citando el nombre y cargo del funcionario asignado y el memorando del reiterado  si fue necesario. </t>
  </si>
  <si>
    <t xml:space="preserve">Jefe de la oficina de Control Interno </t>
  </si>
  <si>
    <t>Consultar los cambios normativos  que aplican a control interno  socializados en el grupo Wthapsapp Mi tolima y darlos a conocer al equipo de de la  Oficina  de Control Interno y en caso que la jefe de la Oficina lo considere necesario solicitar a talento humano capacitación y multiplicarla  a los compañeros de trabajo</t>
  </si>
  <si>
    <t xml:space="preserve">Jefe  de la oficina y equipo de trabajo </t>
  </si>
  <si>
    <t xml:space="preserve">Falta de asignación en las unidades  administrativas de un   funcionario   responsable de  consultar  diariamente  la correspondencia,  generando en los líderes de proceso el   desconocimiento de  los requerimientos   y  la emisión extemporánea   a la fecha limite fijada por la Oficina,  para emitir la respuesta al requerimiento.  </t>
  </si>
  <si>
    <t>Entidades públicas realizando cargue  de informes de ley  a través de aplicativos de entes de control,  de forma simultanea. (Control interno contable, derechos de autor y furag)</t>
  </si>
  <si>
    <t xml:space="preserve">El auditor responsable de elaborar el informe, conforme al plazo establecido por el ente de control 3) previene la  emisión  inoportuna  del informe, por fallas en los aplicativos,  confrontando  la fecha limite para el cargue del informe en los aplicativos dispuestos por los entes de control  VERSUS la fecha establecida el organismo de control para  la solicitud de prórroga;  con el fin de asegurase que la falla presentada no afecte la oportundad del cargue  del informe, dejando como registro los panatallazos de las falllas en el aplicativo.  Si las fallas se presentan dentro del rango de los  6 días previos a la fecha establecida por el ente control para el reporte, se solicita prórroga para el reporte,  adjuntando el registro de los pantallazos;  con el fin de justificar y obtener  la disponibilidad del aplicativo para realizar el cargue 6) como evidencia queda el oficio de soliictud de prórroga, la respuesta emitida por el ente de control y el log de cargue del informe o reporte.  </t>
  </si>
  <si>
    <t xml:space="preserve">Tomar pantallazos como evidencia de fallas en el aplicativo   y solicitar  prórroga al ente de control,  fundamentando fuerza mayor y caso fortuito, en cumplimiento de los lineamientos establecidos en   las  guías adoptadas e implementadas   para elaborar  los informes con entes de  control y asu vez, las resoluciones vigentes para la rendición de la cuenta,  expedidas por los entes de  control; con el fin de obtener  disponibilidad del aplicativo  para  realizar el  cargue del informe. </t>
  </si>
  <si>
    <t xml:space="preserve">Profesional asignado para  coordinar  y realizar  el informe de ley </t>
  </si>
  <si>
    <t xml:space="preserve">Incumplimiento del  rol de liderazgo estratégico </t>
  </si>
  <si>
    <t>socialización inoportuna de los informes emitidos por la Oficina  en  el  Comité de Coordinación de Control Interno</t>
  </si>
  <si>
    <r>
      <rPr>
        <sz val="11"/>
        <color rgb="FFFF0000"/>
        <rFont val="Arial Narrow"/>
        <family val="2"/>
      </rPr>
      <t>Posibilidad  de</t>
    </r>
    <r>
      <rPr>
        <sz val="11"/>
        <rFont val="Arial Narrow"/>
        <family val="2"/>
      </rPr>
      <t xml:space="preserve">   afectación  reputacional </t>
    </r>
    <r>
      <rPr>
        <sz val="11"/>
        <color rgb="FFFF0000"/>
        <rFont val="Arial Narrow"/>
        <family val="2"/>
      </rPr>
      <t xml:space="preserve"> por </t>
    </r>
    <r>
      <rPr>
        <sz val="11"/>
        <rFont val="Arial Narrow"/>
        <family val="2"/>
      </rPr>
      <t xml:space="preserve">incumplimiento del rol  de liderazgo estratégico </t>
    </r>
    <r>
      <rPr>
        <sz val="11"/>
        <color rgb="FFFF0000"/>
        <rFont val="Arial Narrow"/>
        <family val="2"/>
      </rPr>
      <t xml:space="preserve"> debido a </t>
    </r>
    <r>
      <rPr>
        <sz val="11"/>
        <rFont val="Arial Narrow"/>
        <family val="2"/>
      </rPr>
      <t xml:space="preserve"> la  socialización  inoportuna de los informes emitidos por la Oficina   en el Comité  de  Coordinación de Control Interno. </t>
    </r>
  </si>
  <si>
    <t xml:space="preserve">Procedimiento  liderazgo   estratégico </t>
  </si>
  <si>
    <t xml:space="preserve">1. El jefe la Oficina de Control Interno 2. cada vez que  convoque al comité de coordinación de control interno, 3. verifica  que los informes programados   a realizar  en el plan Anual de Auditoria en el trimestre   previo al comite   se encuentren elaborados 4. Para ello  consulta en el  Plan Anual de Auditoria  qué  informes se encuentran programados  a realizar entre la fecha del último comité  y la definida para el siguiente comité  y los confronta  con los que se encuentran elaborados  durante el mismo  periodo usando como fuente de información  el aplicativo PISAMI, el Link  de transparencia  y los expedientes Físicos , con el fin de asegurar  la disponibilidad  de los informes  para la socialización  a la Alta dirección en el Comité.   Acto seguido  genera  el orden del día  con los informes a socializar  y  convoca al Comité de Coordinación de Control Interno  . 5. No obstante, si se  presenta diferencia  entre los informes programados a realizar en el PAA   VS  los  informes  realizados;   procede  a realizar comité extraordinario en fecha  posterior  al Comité ordinario,  o se incluyen  junto a los que se deben socializar  en el  próximo  comité.  6.  Como evidencia de ejecución  quedan las actas de comité técnico de la oficina de  control interno, la  hoja de vida del indicador descrito: Indice de informes socializados y las actas  del comité de  coordinación de control interno.  </t>
  </si>
  <si>
    <t>profesional   Especializado  de la Oficina de Control Interno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</si>
  <si>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</si>
  <si>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Asignación  por líderes de proceso  en personal vinculado por  contrato de prestación de servicios,  los  responsables  del diligenciamiento de los formatos  para rendición de informes de ley a entes de control y a su vez,   la  emisión de respuesta a  requerimiento del ente de control. </t>
  </si>
  <si>
    <t xml:space="preserve">Desconocimiento del personal adscrito a la Oficina de control interno de los  cambios normativos que impliquen  nuevos informes a cargo de la Oficina  o modificaciones a la periodicidad del reporte de los informes de ley. </t>
  </si>
  <si>
    <t xml:space="preserve">Desconocimiento de los informes  generados  por la Oficina de control interno  y  pendientes de socialización  a la Alta Dirección  en el Comité de Coordinación de Control Interno, en el momento previo a la  convocatoria  para la  elaboración del orden del dia.   </t>
  </si>
  <si>
    <t>10.Entidades públicas realizando cargue  de informes de ley  a través de aplicativos de entes de control,  de forma simultanea. (Control interno contable, derechos de autor y furag)</t>
  </si>
  <si>
    <t xml:space="preserve">Olvido de los informes  generados  por la Oficina de control interno  y  pendientes de socialización  a la Alta Dirección  en el Comité de Coordinación de Control Interno, en el momento previo a la  convocatoria  para la  elaboración del orden del dia. </t>
  </si>
  <si>
    <t>12.Desconocimiento del personal adscrito a la Oficina de control interno de los  cambios normativos que impliquen  nuevos informes a cargo de la Oficina  o modificaciones a la periodicidad del reporte de los informes de ley.</t>
  </si>
  <si>
    <r>
      <rPr>
        <b/>
        <sz val="12"/>
        <color theme="1"/>
        <rFont val="Arial"/>
        <family val="2"/>
      </rPr>
      <t>A</t>
    </r>
    <r>
      <rPr>
        <b/>
        <vertAlign val="subscript"/>
        <sz val="12"/>
        <color theme="1"/>
        <rFont val="Arial"/>
        <family val="2"/>
      </rPr>
      <t>3,10</t>
    </r>
    <r>
      <rPr>
        <b/>
        <sz val="12"/>
        <color theme="1"/>
        <rFont val="Arial"/>
        <family val="2"/>
      </rPr>
      <t>D</t>
    </r>
    <r>
      <rPr>
        <b/>
        <vertAlign val="subscript"/>
        <sz val="12"/>
        <color theme="1"/>
        <rFont val="Arial"/>
        <family val="2"/>
      </rPr>
      <t>5</t>
    </r>
    <r>
      <rPr>
        <vertAlign val="subscript"/>
        <sz val="10"/>
        <color theme="1"/>
        <rFont val="Arial"/>
        <family val="2"/>
      </rPr>
      <t xml:space="preserve">  </t>
    </r>
    <r>
      <rPr>
        <sz val="10"/>
        <color theme="1"/>
        <rFont val="Arial"/>
        <family val="2"/>
      </rPr>
      <t xml:space="preserve"> Tomar pantallazos de las fallas en el aplicativo y solicitar el cargue extemporáneo de informes  a  entes de entes de control, anexando evidencia de las fallas. </t>
    </r>
  </si>
  <si>
    <t>3.Fallas en aplicativos por congestión  para cargue o reporte de información a entes de control.</t>
  </si>
  <si>
    <t xml:space="preserve">10. Aplicación cultural  oportuna de  los indicadores del proceso. </t>
  </si>
  <si>
    <t xml:space="preserve">12. Falta de asignación en las unidades  administrativas de un   funcionario   responsable de  consultar  diariamente  la correspondencia,  generando en los líderes de proceso el   desconocimiento de  los requerimientos   y  la emisión extemporánea   a la fecha limite fijada por la Oficina,  para emitir la respuesta al requerimiento de entes de control. </t>
  </si>
  <si>
    <t xml:space="preserve">Falta de asignación en las unidades  administrativas de un   funcionario   responsable de  consultar  diariamente  la correspondencia,  generando en los líderes de proceso el   desconocimiento de  los requerimientos   y  la emisión extemporánea   a la fecha limite fijada por la Oficina,  para emitir la respuesta al requerimientos de entes de control. </t>
  </si>
  <si>
    <t>Recomendar a la alta dirección en el Comité de Coordinación de Control Interno,  asignar en personal de plata el responsable de la consulta diaria de la correspondencia y los correos institucionales;  con el fin de emitir respuesta oportuna a los requerimientos de la oficina y  evitar sanciones por respuesta inoportuna a los entes  de control</t>
  </si>
  <si>
    <t>01/02/2024 al 30/08/2024</t>
  </si>
  <si>
    <t>04/03/2024, 04/05/2024, 06/07/2024, 05/09/2024, 04/11/2024,     04/01/2025</t>
  </si>
  <si>
    <t>01/01/2024 al 31/12/2024</t>
  </si>
  <si>
    <t>01/02/2024 al 31/05/2024</t>
  </si>
  <si>
    <t>05/01/2024 al  31/12/2024</t>
  </si>
  <si>
    <t>01/04/2024  al 31/12/2024</t>
  </si>
  <si>
    <t xml:space="preserve">Tipos de riesgos </t>
  </si>
  <si>
    <t>Gestión</t>
  </si>
  <si>
    <t xml:space="preserve">Asignación  por líderes de proceso  a personal vinculado por  contrato de prestación de servicios,  la responsabilidad   del diligenciamiento de los formatos  para rendición de informes de ley a entes de control y a su vez,   la  emisión de respuesta a  requerimiento del ente de control. </t>
  </si>
  <si>
    <t xml:space="preserve">11. Asignación  por líderes de proceso  a personal vinculado por  contrato de prestación de servicios,  la   responsabilidad  del diligenciamiento de los formatos  para rendición de informes de ley a entes de control y a su vez,   la  emisión de respuesta a  requerimiento del ente de control. </t>
  </si>
  <si>
    <t xml:space="preserve">Aumento de la demanda de servicios </t>
  </si>
  <si>
    <r>
      <t>D</t>
    </r>
    <r>
      <rPr>
        <b/>
        <vertAlign val="subscript"/>
        <sz val="12"/>
        <color theme="1"/>
        <rFont val="Arial"/>
        <family val="2"/>
      </rPr>
      <t>11</t>
    </r>
    <r>
      <rPr>
        <b/>
        <sz val="12"/>
        <color theme="1"/>
        <rFont val="Arial"/>
        <family val="2"/>
      </rPr>
      <t xml:space="preserve"> O</t>
    </r>
    <r>
      <rPr>
        <b/>
        <vertAlign val="subscript"/>
        <sz val="12"/>
        <color theme="1"/>
        <rFont val="Arial"/>
        <family val="2"/>
      </rPr>
      <t>14</t>
    </r>
    <r>
      <rPr>
        <b/>
        <sz val="12"/>
        <color theme="1"/>
        <rFont val="Arial"/>
        <family val="2"/>
      </rPr>
      <t>F</t>
    </r>
    <r>
      <rPr>
        <b/>
        <vertAlign val="subscript"/>
        <sz val="12"/>
        <color theme="1"/>
        <rFont val="Arial"/>
        <family val="2"/>
      </rPr>
      <t xml:space="preserve">6,10 </t>
    </r>
    <r>
      <rPr>
        <b/>
        <sz val="12"/>
        <color theme="1"/>
        <rFont val="Arial"/>
        <family val="2"/>
      </rPr>
      <t xml:space="preserve"> </t>
    </r>
    <r>
      <rPr>
        <sz val="12"/>
        <color theme="1"/>
        <rFont val="Arial"/>
        <family val="2"/>
      </rPr>
      <t xml:space="preserve"> </t>
    </r>
    <r>
      <rPr>
        <sz val="10"/>
        <color theme="1"/>
        <rFont val="Arial"/>
        <family val="2"/>
      </rPr>
      <t>Establecer el orden del día del Comité de Coordinación de Control Interno previa  consulta de la</t>
    </r>
    <r>
      <rPr>
        <vertAlign val="subscript"/>
        <sz val="10"/>
        <color theme="1"/>
        <rFont val="Arial"/>
        <family val="2"/>
      </rPr>
      <t xml:space="preserve"> </t>
    </r>
    <r>
      <rPr>
        <sz val="10"/>
        <color theme="1"/>
        <rFont val="Arial"/>
        <family val="2"/>
      </rPr>
      <t>aplicación  trimestral  del indicador   índice de informes  socializados  en el  Comité y el acta anterior del comité</t>
    </r>
    <r>
      <rPr>
        <b/>
        <sz val="10"/>
        <color theme="1"/>
        <rFont val="Arial"/>
        <family val="2"/>
      </rPr>
      <t xml:space="preserve">.  </t>
    </r>
  </si>
  <si>
    <r>
      <rPr>
        <b/>
        <sz val="16"/>
        <color theme="1"/>
        <rFont val="Arial"/>
        <family val="2"/>
      </rPr>
      <t>A</t>
    </r>
    <r>
      <rPr>
        <b/>
        <vertAlign val="subscript"/>
        <sz val="16"/>
        <color theme="1"/>
        <rFont val="Arial"/>
        <family val="2"/>
      </rPr>
      <t>1,2</t>
    </r>
    <r>
      <rPr>
        <b/>
        <sz val="16"/>
        <color theme="1"/>
        <rFont val="Arial"/>
        <family val="2"/>
      </rPr>
      <t>F</t>
    </r>
    <r>
      <rPr>
        <b/>
        <vertAlign val="subscript"/>
        <sz val="16"/>
        <color theme="1"/>
        <rFont val="Arial"/>
        <family val="2"/>
      </rPr>
      <t>6,8</t>
    </r>
    <r>
      <rPr>
        <sz val="12"/>
        <color theme="1"/>
        <rFont val="Arial"/>
        <family val="2"/>
      </rPr>
      <t xml:space="preserve"> Ajustar el Plan anual de Auditoria, programando actividades a cargo de la Oficina producto de  actualizaciones normativas. </t>
    </r>
  </si>
  <si>
    <r>
      <rPr>
        <b/>
        <sz val="16"/>
        <color theme="1"/>
        <rFont val="Arial"/>
        <family val="2"/>
      </rPr>
      <t>A</t>
    </r>
    <r>
      <rPr>
        <b/>
        <vertAlign val="subscript"/>
        <sz val="16"/>
        <color theme="1"/>
        <rFont val="Arial"/>
        <family val="2"/>
      </rPr>
      <t>1,2</t>
    </r>
    <r>
      <rPr>
        <b/>
        <sz val="16"/>
        <color theme="1"/>
        <rFont val="Arial"/>
        <family val="2"/>
      </rPr>
      <t>F</t>
    </r>
    <r>
      <rPr>
        <b/>
        <vertAlign val="subscript"/>
        <sz val="16"/>
        <color theme="1"/>
        <rFont val="Arial"/>
        <family val="2"/>
      </rPr>
      <t>4</t>
    </r>
    <r>
      <rPr>
        <sz val="11"/>
        <color theme="1"/>
        <rFont val="Arial"/>
        <family val="2"/>
      </rPr>
      <t xml:space="preserve">  Solicitar a la Dirección de Talento Humano capacitaciones en las temáticas requeridas por el personal adscrito a la Oficina  asignado para elaborar el informe y realizar internamente la multiplicación de la capacitación. </t>
    </r>
  </si>
  <si>
    <r>
      <rPr>
        <b/>
        <sz val="14"/>
        <color theme="1"/>
        <rFont val="Arial"/>
        <family val="2"/>
      </rPr>
      <t>A</t>
    </r>
    <r>
      <rPr>
        <b/>
        <vertAlign val="subscript"/>
        <sz val="14"/>
        <color theme="1"/>
        <rFont val="Arial"/>
        <family val="2"/>
      </rPr>
      <t>1,2</t>
    </r>
    <r>
      <rPr>
        <b/>
        <sz val="14"/>
        <color theme="1"/>
        <rFont val="Arial"/>
        <family val="2"/>
      </rPr>
      <t>F</t>
    </r>
    <r>
      <rPr>
        <b/>
        <vertAlign val="subscript"/>
        <sz val="14"/>
        <color theme="1"/>
        <rFont val="Arial"/>
        <family val="2"/>
      </rPr>
      <t>6,8</t>
    </r>
    <r>
      <rPr>
        <sz val="11"/>
        <color theme="1"/>
        <rFont val="Arial"/>
        <family val="2"/>
      </rPr>
      <t xml:space="preserve"> Ajustar el Plan anual de Auditoria, programando actividades a cargo de la Oficina producto de  actualizaciones normativas. </t>
    </r>
  </si>
  <si>
    <r>
      <rPr>
        <b/>
        <sz val="16"/>
        <rFont val="Arial"/>
        <family val="2"/>
      </rPr>
      <t>A</t>
    </r>
    <r>
      <rPr>
        <b/>
        <vertAlign val="subscript"/>
        <sz val="16"/>
        <rFont val="Arial"/>
        <family val="2"/>
      </rPr>
      <t>12</t>
    </r>
    <r>
      <rPr>
        <b/>
        <sz val="16"/>
        <rFont val="Arial"/>
        <family val="2"/>
      </rPr>
      <t>F</t>
    </r>
    <r>
      <rPr>
        <b/>
        <vertAlign val="subscript"/>
        <sz val="16"/>
        <rFont val="Arial"/>
        <family val="2"/>
      </rPr>
      <t>8</t>
    </r>
    <r>
      <rPr>
        <b/>
        <vertAlign val="subscript"/>
        <sz val="10"/>
        <rFont val="Arial"/>
        <family val="2"/>
      </rPr>
      <t xml:space="preserve"> </t>
    </r>
    <r>
      <rPr>
        <sz val="10"/>
        <rFont val="Arial"/>
        <family val="2"/>
      </rPr>
      <t xml:space="preserve"> Recomendar a la alta dirección en el Comité de Coordinación de Control Interno,  asignar en personal de plata el responsable de la consulta diaria de la correspondencia y los correos institucionales;  con el fin de emitir respuesta oportuna a los requerimientos de la oficina y  evitar sanciones por respuesta inoportuna a los entes  de control.   </t>
    </r>
  </si>
  <si>
    <r>
      <rPr>
        <b/>
        <sz val="14"/>
        <color theme="1"/>
        <rFont val="Arial"/>
        <family val="2"/>
      </rPr>
      <t>F</t>
    </r>
    <r>
      <rPr>
        <b/>
        <vertAlign val="subscript"/>
        <sz val="14"/>
        <color theme="1"/>
        <rFont val="Arial"/>
        <family val="2"/>
      </rPr>
      <t>7</t>
    </r>
    <r>
      <rPr>
        <b/>
        <sz val="14"/>
        <color theme="1"/>
        <rFont val="Arial"/>
        <family val="2"/>
      </rPr>
      <t>A</t>
    </r>
    <r>
      <rPr>
        <b/>
        <vertAlign val="subscript"/>
        <sz val="14"/>
        <color theme="1"/>
        <rFont val="Arial"/>
        <family val="2"/>
      </rPr>
      <t xml:space="preserve">6 </t>
    </r>
    <r>
      <rPr>
        <vertAlign val="subscript"/>
        <sz val="11"/>
        <color theme="1"/>
        <rFont val="Arial"/>
        <family val="2"/>
      </rPr>
      <t xml:space="preserve"> </t>
    </r>
    <r>
      <rPr>
        <sz val="11"/>
        <color theme="1"/>
        <rFont val="Arial"/>
        <family val="2"/>
      </rPr>
      <t xml:space="preserve"> Socializar  los  principios y valores   establecidos en  el Código del Auditor Interno y  el Estatuto de Auditoría.  </t>
    </r>
  </si>
  <si>
    <t xml:space="preserve">Fecha:  </t>
  </si>
  <si>
    <t>Subcausas</t>
  </si>
  <si>
    <t xml:space="preserve">los auditores  responsables de elaborar los  informes  de ley, cada vez que inicia la actividades requeridas para elaborar el informe,  determina  la fecha  de entrega de información por las unidades administrativas confrontando la fecha límite de emisión del informe  VS  la fecha establecida por el ente de control para la solicitud de  prórroga.  4)  El control se realiza de la siguiente forma:  Proyectar y emitir una circular relacionando el reporte a rendir, la normatividad que lo exige y fijando como fecha límite  7 días  hábiles antes de la fecha establecida por el ente de control para  solicitar prórroga, así mismo  solicitar la designación de funcionarios de planta  para dar respuesta al requerimiento de la oficina.   Vencido el término fijado,   consultar en   el aplicativo de correspondencia pisami  y con  el   auxiliar administrativo  si en la correspondencia recibida se encuentra la información solicitada; en caso afirmativo se  procede a realizar  las actividades requeridas  para generar   el informe,  de lo contrario  comunicar  a la  Jefe  el estado del requerimiento para que gestione la entrega inmediata de la información,  6) dejando como evidencia  de ejecución del control lo siguiente:   Memorando o circular  del  requerimiento oportuno de la información  y la información recibida en los expedientes de la serie documental asociada a los respectivos informes;  en caso de desviación, se genera  la evidencia de la  reiteración del requerimiento a través del correo institucional de la Oficina y/o  el aplicativo de correspondencia PISAMI si se reitera a través de memorando. </t>
  </si>
  <si>
    <t xml:space="preserve">11. línea Rita de  Secretaria de Transparencia  de Presidencia de la Republica  y sistema general de alertas -SIGAP de la CGR. </t>
  </si>
  <si>
    <t xml:space="preserve">11. Comité municipal de auditoria  presidido por la Jefe de la oficina de control interno. </t>
  </si>
  <si>
    <r>
      <rPr>
        <b/>
        <sz val="12"/>
        <color theme="1"/>
        <rFont val="Arial"/>
        <family val="2"/>
      </rPr>
      <t>D</t>
    </r>
    <r>
      <rPr>
        <b/>
        <vertAlign val="subscript"/>
        <sz val="12"/>
        <color theme="1"/>
        <rFont val="Arial"/>
        <family val="2"/>
      </rPr>
      <t>1,6,</t>
    </r>
    <r>
      <rPr>
        <b/>
        <sz val="12"/>
        <color theme="1"/>
        <rFont val="Arial"/>
        <family val="2"/>
      </rPr>
      <t>O</t>
    </r>
    <r>
      <rPr>
        <b/>
        <vertAlign val="subscript"/>
        <sz val="12"/>
        <color theme="1"/>
        <rFont val="Arial"/>
        <family val="2"/>
      </rPr>
      <t>6,17</t>
    </r>
    <r>
      <rPr>
        <b/>
        <sz val="12"/>
        <color theme="1"/>
        <rFont val="Arial"/>
        <family val="2"/>
      </rPr>
      <t>.</t>
    </r>
    <r>
      <rPr>
        <sz val="10"/>
        <color theme="1"/>
        <rFont val="Arial"/>
        <family val="2"/>
      </rPr>
      <t xml:space="preserve"> Solicitar a la Dirección de Talento Humano la contratación o nombramiento de personal profesional en ingeniería ambiental. </t>
    </r>
  </si>
  <si>
    <t xml:space="preserve">4. Asistencia al Comité de gestión y desempeño y demás comités como invitado </t>
  </si>
  <si>
    <r>
      <rPr>
        <b/>
        <sz val="12"/>
        <color theme="1"/>
        <rFont val="Arial"/>
        <family val="2"/>
      </rPr>
      <t>D</t>
    </r>
    <r>
      <rPr>
        <b/>
        <vertAlign val="subscript"/>
        <sz val="12"/>
        <color theme="1"/>
        <rFont val="Arial"/>
        <family val="2"/>
      </rPr>
      <t>8,12</t>
    </r>
    <r>
      <rPr>
        <b/>
        <sz val="12"/>
        <color theme="1"/>
        <rFont val="Arial"/>
        <family val="2"/>
      </rPr>
      <t>O</t>
    </r>
    <r>
      <rPr>
        <b/>
        <vertAlign val="subscript"/>
        <sz val="12"/>
        <color theme="1"/>
        <rFont val="Arial"/>
        <family val="2"/>
      </rPr>
      <t>19</t>
    </r>
    <r>
      <rPr>
        <b/>
        <sz val="12"/>
        <color theme="1"/>
        <rFont val="Arial"/>
        <family val="2"/>
      </rPr>
      <t xml:space="preserve"> </t>
    </r>
    <r>
      <rPr>
        <sz val="10"/>
        <color theme="1"/>
        <rFont val="Arial"/>
        <family val="2"/>
      </rPr>
      <t xml:space="preserve"> Consultar los cambios normativos que aplican a control interno  socializados en el grupo WhatsApp Mi Tolima y darlos a conocer al equipo de control interno y en caso que la jefe de la Oficina lo considere necesario solicitar a talento humano capacitación y multiplicarla a los compañeros de trabajo. </t>
    </r>
  </si>
  <si>
    <r>
      <rPr>
        <b/>
        <sz val="12"/>
        <color theme="1"/>
        <rFont val="Arial"/>
        <family val="2"/>
      </rPr>
      <t>F</t>
    </r>
    <r>
      <rPr>
        <b/>
        <vertAlign val="subscript"/>
        <sz val="12"/>
        <color theme="1"/>
        <rFont val="Arial"/>
        <family val="2"/>
      </rPr>
      <t>6,7</t>
    </r>
    <r>
      <rPr>
        <b/>
        <sz val="12"/>
        <color theme="1"/>
        <rFont val="Arial"/>
        <family val="2"/>
      </rPr>
      <t>O</t>
    </r>
    <r>
      <rPr>
        <b/>
        <vertAlign val="subscript"/>
        <sz val="12"/>
        <color theme="1"/>
        <rFont val="Arial"/>
        <family val="2"/>
      </rPr>
      <t xml:space="preserve">10,11. </t>
    </r>
    <r>
      <rPr>
        <vertAlign val="subscript"/>
        <sz val="12"/>
        <color theme="1"/>
        <rFont val="Arial"/>
        <family val="2"/>
      </rPr>
      <t xml:space="preserve">    </t>
    </r>
    <r>
      <rPr>
        <sz val="12"/>
        <color theme="1"/>
        <rFont val="Arial"/>
        <family val="2"/>
      </rPr>
      <t xml:space="preserve">Cumplir con el principio y regla de conducta:  Competencia establecido en en el código del auditor interno,  informando   en el  momento de elaboración del plan anual de auditoria;  o por escrito;   cuando por error involuntario  la jefe de la oficina le asigne  realizar  actividades  para las  cuales  no cuente con la competencia o formación profesional indicada para realizarla.  </t>
    </r>
  </si>
  <si>
    <r>
      <rPr>
        <b/>
        <sz val="16"/>
        <color theme="1"/>
        <rFont val="Arial"/>
        <family val="2"/>
      </rPr>
      <t>D</t>
    </r>
    <r>
      <rPr>
        <b/>
        <vertAlign val="subscript"/>
        <sz val="16"/>
        <color theme="1"/>
        <rFont val="Arial"/>
        <family val="2"/>
      </rPr>
      <t>7,9,10</t>
    </r>
    <r>
      <rPr>
        <b/>
        <sz val="16"/>
        <color theme="1"/>
        <rFont val="Arial"/>
        <family val="2"/>
      </rPr>
      <t>O</t>
    </r>
    <r>
      <rPr>
        <b/>
        <vertAlign val="subscript"/>
        <sz val="16"/>
        <color theme="1"/>
        <rFont val="Arial"/>
        <family val="2"/>
      </rPr>
      <t xml:space="preserve">12,15,16,18. </t>
    </r>
    <r>
      <rPr>
        <sz val="16"/>
        <color theme="4"/>
        <rFont val="Arial"/>
        <family val="2"/>
      </rPr>
      <t xml:space="preserve"> </t>
    </r>
    <r>
      <rPr>
        <sz val="16"/>
        <color theme="1"/>
        <rFont val="Arial"/>
        <family val="2"/>
      </rPr>
      <t xml:space="preserve"> </t>
    </r>
    <r>
      <rPr>
        <sz val="10"/>
        <color theme="1"/>
        <rFont val="Arial"/>
        <family val="2"/>
      </rPr>
      <t>Socializar y</t>
    </r>
    <r>
      <rPr>
        <sz val="10"/>
        <color rgb="FFFF0000"/>
        <rFont val="Arial"/>
        <family val="2"/>
      </rPr>
      <t xml:space="preserve"> </t>
    </r>
    <r>
      <rPr>
        <sz val="10"/>
        <rFont val="Arial"/>
        <family val="2"/>
      </rPr>
      <t>aplicar  los principios y valores establecidos en   el Código de integridad y buen gobierno  incluidos los lineamientos  para identificar y declarar el conflicto de interés,</t>
    </r>
    <r>
      <rPr>
        <sz val="10"/>
        <color theme="1"/>
        <rFont val="Arial"/>
        <family val="2"/>
      </rPr>
      <t xml:space="preserve"> los lineamientos antisoborno establecidos  en la política del SIG. </t>
    </r>
  </si>
  <si>
    <t xml:space="preserve"> 8 Código de integridad y buen gobierno actualizado y adoptado en la entidad  en el que se establece:   Valores, principios y lineamientos para identificar y declarar los conflictos de interés ( Adoptado mediante el  Decreto 612 del 24 de noviembre de 2020) </t>
  </si>
  <si>
    <r>
      <rPr>
        <b/>
        <sz val="14"/>
        <rFont val="Arial"/>
        <family val="2"/>
      </rPr>
      <t>D</t>
    </r>
    <r>
      <rPr>
        <b/>
        <vertAlign val="subscript"/>
        <sz val="14"/>
        <rFont val="Arial"/>
        <family val="2"/>
      </rPr>
      <t>3</t>
    </r>
    <r>
      <rPr>
        <b/>
        <sz val="14"/>
        <rFont val="Arial"/>
        <family val="2"/>
      </rPr>
      <t>O</t>
    </r>
    <r>
      <rPr>
        <b/>
        <vertAlign val="subscript"/>
        <sz val="14"/>
        <rFont val="Arial"/>
        <family val="2"/>
      </rPr>
      <t xml:space="preserve">11 </t>
    </r>
    <r>
      <rPr>
        <vertAlign val="subscript"/>
        <sz val="14"/>
        <rFont val="Arial"/>
        <family val="2"/>
      </rPr>
      <t xml:space="preserve">Cumplir con  las reglas  de conducta para aplicar el  Principio: </t>
    </r>
    <r>
      <rPr>
        <sz val="10"/>
        <rFont val="Arial"/>
        <family val="2"/>
      </rPr>
      <t xml:space="preserve"> Competencia,  establecido en en el código del auditor interno,  informando al jefe de la Oficina de Control Interno  en el  momento de elaboración o actualización  del plan anual de auditoria o por escrito;  en el caso que por error involuntario  la jefe de la oficina  asigne auditorias a profesionales que  no cuenten  con la competencia o la  formación profesional indicada para realizarla.</t>
    </r>
    <r>
      <rPr>
        <sz val="11"/>
        <rFont val="Arial"/>
        <family val="2"/>
      </rPr>
      <t xml:space="preserve"> </t>
    </r>
  </si>
  <si>
    <t>15..Alcaldía  de Ibagué en  proceso de implementación del Sistema de Gestión Antisoborno bajo la norma ISO 37001: 2016, integrándola  a los demás sistemas Integrados actualmente implementados y mantenidos</t>
  </si>
  <si>
    <t xml:space="preserve">17.  Reorganización  y rediseño de la administración municipal  en el programa de gobierno de la Alcaldesa y el Plan de desarrollo municipal </t>
  </si>
  <si>
    <t xml:space="preserve">19. Creación del  grupo Mi Tolima por experto técnico en temas de control interno  conformado por jefes de control interno de entidades públicas, en el cual se  socializa cambios normativos que competen al área de control interno. </t>
  </si>
  <si>
    <r>
      <rPr>
        <b/>
        <sz val="12"/>
        <color theme="1"/>
        <rFont val="Arial"/>
        <family val="2"/>
      </rPr>
      <t>A</t>
    </r>
    <r>
      <rPr>
        <b/>
        <vertAlign val="subscript"/>
        <sz val="12"/>
        <color theme="1"/>
        <rFont val="Arial"/>
        <family val="2"/>
      </rPr>
      <t>1,2</t>
    </r>
    <r>
      <rPr>
        <b/>
        <sz val="12"/>
        <color theme="1"/>
        <rFont val="Arial"/>
        <family val="2"/>
      </rPr>
      <t>D</t>
    </r>
    <r>
      <rPr>
        <b/>
        <vertAlign val="subscript"/>
        <sz val="12"/>
        <color theme="1"/>
        <rFont val="Arial"/>
        <family val="2"/>
      </rPr>
      <t xml:space="preserve">1,3, 8  </t>
    </r>
    <r>
      <rPr>
        <sz val="10"/>
        <color theme="1"/>
        <rFont val="Arial"/>
        <family val="2"/>
      </rPr>
      <t>Solicitar personal en comisión o por contrato de prestación de servicios, con conocimientos y experiencia que aporten al cumplimiento de las actividades propias de la Oficina de Control Interno.</t>
    </r>
  </si>
  <si>
    <r>
      <t>A</t>
    </r>
    <r>
      <rPr>
        <b/>
        <vertAlign val="subscript"/>
        <sz val="14"/>
        <color theme="1"/>
        <rFont val="Arial"/>
        <family val="2"/>
      </rPr>
      <t>2</t>
    </r>
    <r>
      <rPr>
        <b/>
        <sz val="14"/>
        <color theme="1"/>
        <rFont val="Arial"/>
        <family val="2"/>
      </rPr>
      <t>D</t>
    </r>
    <r>
      <rPr>
        <b/>
        <vertAlign val="subscript"/>
        <sz val="14"/>
        <color theme="1"/>
        <rFont val="Arial"/>
        <family val="2"/>
      </rPr>
      <t xml:space="preserve">1,3.  Solicitar a la Dirección de  Talento Humano, capacitación sobre los cambios normativos que apliquen a la oficina de control interno. </t>
    </r>
  </si>
  <si>
    <r>
      <rPr>
        <b/>
        <sz val="11"/>
        <color theme="1"/>
        <rFont val="Arial"/>
        <family val="2"/>
      </rPr>
      <t>A</t>
    </r>
    <r>
      <rPr>
        <b/>
        <vertAlign val="subscript"/>
        <sz val="11"/>
        <color theme="1"/>
        <rFont val="Arial"/>
        <family val="2"/>
      </rPr>
      <t>3,10</t>
    </r>
    <r>
      <rPr>
        <b/>
        <sz val="11"/>
        <color theme="1"/>
        <rFont val="Arial"/>
        <family val="2"/>
      </rPr>
      <t>F</t>
    </r>
    <r>
      <rPr>
        <b/>
        <vertAlign val="subscript"/>
        <sz val="11"/>
        <color theme="1"/>
        <rFont val="Arial"/>
        <family val="2"/>
      </rPr>
      <t xml:space="preserve">5 </t>
    </r>
    <r>
      <rPr>
        <b/>
        <sz val="11"/>
        <color theme="1"/>
        <rFont val="Arial"/>
        <family val="2"/>
      </rPr>
      <t xml:space="preserve"> T</t>
    </r>
    <r>
      <rPr>
        <sz val="11"/>
        <color theme="1"/>
        <rFont val="Arial"/>
        <family val="2"/>
      </rPr>
      <t xml:space="preserve">omar pantallazos como evidencia de fallas en el aplicativo   y solicitar  prórroga al ente de control,  fundamentando fuerza mayor y caso fortuito, en cumplimiento de los lineamientos establecidos en   las  guías adoptadas e implementadas   para elaborar  los informes con entes de  control y así vez y las  resoluciones vigentes para la rendición de la cuenta,  expedidas por los entes de  control; con el fin de obtener  disponibilidad del aplicativo  para  realizar el  cargue del informe. </t>
    </r>
  </si>
  <si>
    <r>
      <rPr>
        <b/>
        <sz val="14"/>
        <color theme="1"/>
        <rFont val="Arial"/>
        <family val="2"/>
      </rPr>
      <t xml:space="preserve"> A</t>
    </r>
    <r>
      <rPr>
        <b/>
        <vertAlign val="subscript"/>
        <sz val="14"/>
        <color theme="1"/>
        <rFont val="Arial"/>
        <family val="2"/>
      </rPr>
      <t>4,7,11</t>
    </r>
    <r>
      <rPr>
        <b/>
        <sz val="14"/>
        <color theme="1"/>
        <rFont val="Arial"/>
        <family val="2"/>
      </rPr>
      <t>F</t>
    </r>
    <r>
      <rPr>
        <b/>
        <vertAlign val="subscript"/>
        <sz val="14"/>
        <color theme="1"/>
        <rFont val="Arial"/>
        <family val="2"/>
      </rPr>
      <t>8</t>
    </r>
    <r>
      <rPr>
        <sz val="11"/>
        <color theme="1"/>
        <rFont val="Arial"/>
        <family val="2"/>
      </rPr>
      <t xml:space="preserve"> Incluir dentro de las temáticas a tratar en Comité de Coordinación de Control Interno, la falta de compromiso por parte de los líderes de los procesos   con   la implementación  de acciones de mejora  formuladas  en  planes de mejoramiento, la responsabilidad  de asignar en personal de planta los reportes a entes de control solicitados por la Oficina de Control Interno,  atención a las recomendaciones de la Oficina de Control Interno y  la  oportunidad en la entrega de la información sobre los requerimientos generados por la Oficina. </t>
    </r>
  </si>
  <si>
    <r>
      <rPr>
        <b/>
        <sz val="14"/>
        <rFont val="Arial"/>
        <family val="2"/>
      </rPr>
      <t>A</t>
    </r>
    <r>
      <rPr>
        <b/>
        <vertAlign val="subscript"/>
        <sz val="14"/>
        <rFont val="Arial"/>
        <family val="2"/>
      </rPr>
      <t>9</t>
    </r>
    <r>
      <rPr>
        <b/>
        <sz val="14"/>
        <rFont val="Arial"/>
        <family val="2"/>
      </rPr>
      <t xml:space="preserve"> F</t>
    </r>
    <r>
      <rPr>
        <b/>
        <vertAlign val="subscript"/>
        <sz val="14"/>
        <rFont val="Arial"/>
        <family val="2"/>
      </rPr>
      <t>2</t>
    </r>
    <r>
      <rPr>
        <b/>
        <sz val="14"/>
        <rFont val="Arial"/>
        <family val="2"/>
      </rPr>
      <t>,</t>
    </r>
    <r>
      <rPr>
        <sz val="11"/>
        <rFont val="Arial"/>
        <family val="2"/>
      </rPr>
      <t xml:space="preserve"> Solicitar a la Dirección de Recursos físicos, equipos tecnológicos que agilicen la labor de auditoria. </t>
    </r>
  </si>
  <si>
    <t xml:space="preserve">Código: </t>
  </si>
  <si>
    <t>7. Inobservancia a los lineamientos establecidos en el  Código de Ética del Auditor Interno, estatuto de auditoria y lineamientos  antisoborno establecidos en la política del  SIG,  en el desarrollo de las auditorías</t>
  </si>
  <si>
    <t xml:space="preserve">9. Conflicto de interés no comunicado </t>
  </si>
  <si>
    <t xml:space="preserve">10.Prevalencia de los intereses particulares sobre los generales. </t>
  </si>
  <si>
    <t xml:space="preserve">11.Olvido de los informes  generados  por la Oficina de control interno  y  pendientes de socialización  a la Alta Dirección  en el Comité de Coordinación de Control Interno, en el momento previo a la  convocatoria  para la  elaboración del orden del día. </t>
  </si>
  <si>
    <t>Indicador enviado por carmen y Acta de CCCI y correo</t>
  </si>
  <si>
    <t>En Curso</t>
  </si>
  <si>
    <t xml:space="preserve">Incluir dentro de las temáticas a tratar en Comité de Coordinación de Control Interno, la falta de compromiso por parte de los líderes de los procesos   con   la implementación  de acciones de mejora  formuladas  en  planes de mejoramiento, la responsabilidad  de asignar en personal de planta los repontes a entes de control solictados por la Oficina de Control Interno,  atención a las recomendaciones de la Oficina de Control Interno y  la  oportunidad en la entrega de la información sobre los requerimientos generados por la Oficina. </t>
  </si>
  <si>
    <r>
      <t xml:space="preserve">Durante el periodo evaluado se presentó el informe de Derechos Autor - Vig 2023, Obras Inconclusas periodo febrero y marzo, sistema de alertas de control interno - SACI , sin ninguna novedad de fallas en el aplicativo. 
No se presentó fallas en los aplicativos dispuestos por los entes de control, por lo tanto, no se aplicó el control diseñado.
</t>
    </r>
    <r>
      <rPr>
        <b/>
        <sz val="11"/>
        <color theme="1"/>
        <rFont val="Arial Narrow"/>
        <family val="2"/>
      </rPr>
      <t>AVANCE MAYO-JUNIO:</t>
    </r>
    <r>
      <rPr>
        <sz val="11"/>
        <color theme="1"/>
        <rFont val="Arial Narrow"/>
        <family val="2"/>
      </rPr>
      <t xml:space="preserve">  Durante el periodo evaluado no hubo fallas en los aplicativos dispuestos por los entes de control, para el cargue de los siguiente informes: Seguimiento Plan de mejoramiento suscrito con la contraloria municipal, reporte obras inconclusas.</t>
    </r>
  </si>
  <si>
    <t xml:space="preserve">Seguimiento ENERO A JUNIO
</t>
  </si>
  <si>
    <r>
      <rPr>
        <b/>
        <sz val="11"/>
        <color theme="1"/>
        <rFont val="Arial"/>
        <family val="2"/>
      </rPr>
      <t>AVANCE :</t>
    </r>
    <r>
      <rPr>
        <sz val="11"/>
        <color theme="1"/>
        <rFont val="Arial"/>
        <family val="2"/>
      </rPr>
      <t xml:space="preserve"> El día 22 de abril sobre las 2:00 pm, se realizó el comité de coordinación de control interno donde se socializo el Informe comparativo sobre No. de hallazgos, en auditorías comunes, entre Vig. 2022-2023 junto a ello se les informo los hallazgos más reiterativos.
</t>
    </r>
  </si>
  <si>
    <t xml:space="preserve">El jefe de la Oficina de Control Interno  cada vez que se presenten cambios normativos que requieran  la generación de nuevos  informes, ajusta o actualiza  el plan de Anual de Auditoria   confrontando  la fecha de emisión del informe con la disponibilidad del personal en el cronograma del plan anual de auditoria  y asigna el responsable de elborar el informe; garantizando la emisión  oportuna del mismo al ente de control;   en caso de no contar con personal disponible o el perfil indicado  la  jefe   solicita a la Dirección de Talento Humano la asignación de personal idóneo para  elaborar  el informe o gestiona  la  contratación de personal.  Como evidencia queda el Plan  Anual de auditoria ajustado y  publicado en la web, el acta de Comité de Coordinación de Control Interno que registre la aprobación de la actualización  del Plan, el  informe generado públicado en la web y el  memorando de solicitud de personal ídoneo para elaborar el informe. </t>
  </si>
  <si>
    <r>
      <rPr>
        <b/>
        <sz val="11"/>
        <rFont val="Calibri"/>
        <family val="2"/>
        <scheme val="minor"/>
      </rPr>
      <t>AVANCE</t>
    </r>
    <r>
      <rPr>
        <sz val="11"/>
        <rFont val="Calibri"/>
        <family val="2"/>
        <scheme val="minor"/>
      </rPr>
      <t xml:space="preserve"> MAYO-JUNIO: El 28 de junio 2024,  en comite tecnico, se socializo al equipo interno, la resolucion N°066 emitida por la contraloria general de la nacion "Por la cual se subroga la Resolución Reglamentaria Orgánica número 064 de 2023 que reglamenta la rendición electrónica de la cuenta, los informes y otra información que realizan los sujetos de vigilancia y control fiscal de la Contraloría General de la República a través del Sistema de Rendición Electrónico de la Cuenta e Informes y Otra Información (Sireci)"
</t>
    </r>
  </si>
  <si>
    <t xml:space="preserve">Establecer el orden del día del Comité de Coordinación de Control Interno previa  consulta de la aplicación  trimestral  del indicador   índice de informes  socializados  en el  Comité y el acta anterior del comité. </t>
  </si>
  <si>
    <t xml:space="preserve">A través del correo electrónico, el día 17 de abril, se convocó a comité de coordinación de control interno para el día 22 de abril 2024, dando a conocer el orden del día a la alta dirección.
</t>
  </si>
  <si>
    <t>SIN 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</si>
</sst>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
    <numFmt numFmtId="166" formatCode="0.0%"/>
  </numFmts>
  <fonts count="121" x14ac:knownFonts="1">
    <font>
      <sz val="11"/>
      <color theme="1"/>
      <name val="Calibri"/>
      <scheme val="minor"/>
    </font>
    <font>
      <sz val="11"/>
      <color theme="1"/>
      <name val="Calibri"/>
      <family val="2"/>
      <scheme val="minor"/>
    </font>
    <font>
      <sz val="11"/>
      <color theme="1"/>
      <name val="Calibri"/>
      <family val="2"/>
    </font>
    <font>
      <b/>
      <sz val="14"/>
      <color theme="1"/>
      <name val="Arial Narrow"/>
      <family val="2"/>
    </font>
    <font>
      <sz val="11"/>
      <name val="Calibri"/>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12"/>
      <color rgb="FF000000"/>
      <name val="Arial"/>
      <family val="2"/>
    </font>
    <font>
      <b/>
      <sz val="11"/>
      <color rgb="FF000000"/>
      <name val="Arial"/>
      <family val="2"/>
    </font>
    <font>
      <sz val="11"/>
      <color theme="1"/>
      <name val="Arial"/>
      <family val="2"/>
    </font>
    <font>
      <b/>
      <sz val="11"/>
      <color rgb="FF008000"/>
      <name val="Arial"/>
      <family val="2"/>
    </font>
    <font>
      <b/>
      <sz val="12"/>
      <color theme="1"/>
      <name val="Arial"/>
      <family val="2"/>
    </font>
    <font>
      <sz val="11"/>
      <color rgb="FF000000"/>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font>
    <font>
      <b/>
      <sz val="11"/>
      <color theme="1"/>
      <name val="Calibri"/>
      <family val="2"/>
    </font>
    <font>
      <b/>
      <sz val="18"/>
      <color theme="1"/>
      <name val="Arial Narrow"/>
      <family val="2"/>
    </font>
    <font>
      <sz val="12"/>
      <color theme="1"/>
      <name val="Arial Narrow"/>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font>
    <font>
      <sz val="16"/>
      <color theme="0"/>
      <name val="Arial Narrow"/>
      <family val="2"/>
    </font>
    <font>
      <sz val="16"/>
      <color theme="0"/>
      <name val="Calibri"/>
      <family val="2"/>
    </font>
    <font>
      <sz val="11"/>
      <color theme="0"/>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1"/>
      <color theme="1"/>
      <name val="Calibri"/>
      <family val="2"/>
      <scheme val="minor"/>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b/>
      <sz val="11"/>
      <color rgb="FF000000"/>
      <name val="Arial"/>
      <family val="2"/>
    </font>
    <font>
      <sz val="11"/>
      <color theme="1"/>
      <name val="Arial"/>
      <family val="2"/>
    </font>
    <font>
      <sz val="11"/>
      <color rgb="FF000000"/>
      <name val="Arial"/>
      <family val="2"/>
    </font>
    <font>
      <sz val="11"/>
      <name val="Arial"/>
      <family val="2"/>
    </font>
    <font>
      <b/>
      <sz val="11"/>
      <color theme="1"/>
      <name val="Arial"/>
      <family val="2"/>
    </font>
    <font>
      <b/>
      <sz val="10"/>
      <color theme="1"/>
      <name val="Arial"/>
      <family val="2"/>
    </font>
    <font>
      <sz val="11"/>
      <name val="Calibri"/>
      <family val="2"/>
    </font>
    <font>
      <b/>
      <sz val="12"/>
      <color theme="1"/>
      <name val="Arial Narrow"/>
      <family val="2"/>
    </font>
    <font>
      <b/>
      <sz val="11"/>
      <color indexed="8"/>
      <name val="Arial"/>
      <family val="2"/>
    </font>
    <font>
      <b/>
      <sz val="12"/>
      <color indexed="8"/>
      <name val="Arial"/>
      <family val="2"/>
    </font>
    <font>
      <b/>
      <sz val="20"/>
      <color theme="1"/>
      <name val="Arial"/>
      <family val="2"/>
    </font>
    <font>
      <b/>
      <sz val="14"/>
      <color theme="1"/>
      <name val="Arial"/>
      <family val="2"/>
    </font>
    <font>
      <sz val="10"/>
      <color theme="1"/>
      <name val="Arial"/>
      <family val="2"/>
    </font>
    <font>
      <sz val="11"/>
      <color rgb="FFFF0000"/>
      <name val="Arial"/>
      <family val="2"/>
    </font>
    <font>
      <sz val="10"/>
      <name val="Arial"/>
      <family val="2"/>
    </font>
    <font>
      <sz val="10"/>
      <color rgb="FFFF0000"/>
      <name val="Arial"/>
      <family val="2"/>
    </font>
    <font>
      <b/>
      <sz val="12"/>
      <color theme="1"/>
      <name val="Arial"/>
      <family val="2"/>
    </font>
    <font>
      <b/>
      <vertAlign val="subscript"/>
      <sz val="12"/>
      <color theme="1"/>
      <name val="Arial"/>
      <family val="2"/>
    </font>
    <font>
      <b/>
      <vertAlign val="subscript"/>
      <sz val="10"/>
      <color theme="1"/>
      <name val="Arial"/>
      <family val="2"/>
    </font>
    <font>
      <sz val="12"/>
      <color theme="1"/>
      <name val="Arial"/>
      <family val="2"/>
    </font>
    <font>
      <sz val="14"/>
      <color theme="1"/>
      <name val="Arial"/>
      <family val="2"/>
    </font>
    <font>
      <vertAlign val="subscript"/>
      <sz val="12"/>
      <color theme="1"/>
      <name val="Arial"/>
      <family val="2"/>
    </font>
    <font>
      <b/>
      <sz val="16"/>
      <color theme="1"/>
      <name val="Arial"/>
      <family val="2"/>
    </font>
    <font>
      <b/>
      <vertAlign val="subscript"/>
      <sz val="16"/>
      <color theme="1"/>
      <name val="Arial"/>
      <family val="2"/>
    </font>
    <font>
      <sz val="16"/>
      <color theme="4"/>
      <name val="Arial"/>
      <family val="2"/>
    </font>
    <font>
      <sz val="16"/>
      <color theme="1"/>
      <name val="Arial"/>
      <family val="2"/>
    </font>
    <font>
      <sz val="10"/>
      <color theme="1"/>
      <name val="Calibri"/>
      <family val="2"/>
      <scheme val="minor"/>
    </font>
    <font>
      <b/>
      <sz val="14"/>
      <name val="Arial"/>
      <family val="2"/>
    </font>
    <font>
      <b/>
      <vertAlign val="subscript"/>
      <sz val="14"/>
      <name val="Arial"/>
      <family val="2"/>
    </font>
    <font>
      <b/>
      <vertAlign val="subscript"/>
      <sz val="14"/>
      <color theme="1"/>
      <name val="Arial"/>
      <family val="2"/>
    </font>
    <font>
      <b/>
      <vertAlign val="subscript"/>
      <sz val="11"/>
      <color theme="1"/>
      <name val="Arial"/>
      <family val="2"/>
    </font>
    <font>
      <vertAlign val="subscript"/>
      <sz val="11"/>
      <color theme="1"/>
      <name val="Arial"/>
      <family val="2"/>
    </font>
    <font>
      <vertAlign val="subscript"/>
      <sz val="10"/>
      <color theme="1"/>
      <name val="Arial"/>
      <family val="2"/>
    </font>
    <font>
      <sz val="8"/>
      <color theme="1"/>
      <name val="Calibri"/>
      <family val="2"/>
    </font>
    <font>
      <b/>
      <sz val="8"/>
      <color theme="1"/>
      <name val="Arial Narrow"/>
      <family val="2"/>
    </font>
    <font>
      <sz val="8"/>
      <color theme="1"/>
      <name val="Calibri"/>
      <family val="2"/>
      <scheme val="minor"/>
    </font>
    <font>
      <sz val="8"/>
      <color theme="1"/>
      <name val="Arial"/>
      <family val="2"/>
    </font>
    <font>
      <sz val="8"/>
      <color theme="0"/>
      <name val="Calibri"/>
      <family val="2"/>
    </font>
    <font>
      <sz val="8"/>
      <color theme="0"/>
      <name val="Arial Narrow"/>
      <family val="2"/>
    </font>
    <font>
      <b/>
      <sz val="8"/>
      <color theme="0"/>
      <name val="Arial Narrow"/>
      <family val="2"/>
    </font>
    <font>
      <b/>
      <sz val="22"/>
      <color theme="1"/>
      <name val="Arial Narrow"/>
      <family val="2"/>
    </font>
    <font>
      <sz val="11"/>
      <color theme="1"/>
      <name val="Arial Narrow"/>
      <family val="2"/>
    </font>
    <font>
      <b/>
      <sz val="18"/>
      <color theme="1"/>
      <name val="Arial Narrow"/>
      <family val="2"/>
    </font>
    <font>
      <sz val="12"/>
      <color theme="1"/>
      <name val="Arial Narrow"/>
      <family val="2"/>
    </font>
    <font>
      <b/>
      <sz val="11"/>
      <color theme="1"/>
      <name val="Arial Narrow"/>
      <family val="2"/>
    </font>
    <font>
      <b/>
      <sz val="14"/>
      <color theme="1"/>
      <name val="Arial Narrow"/>
      <family val="2"/>
    </font>
    <font>
      <sz val="12"/>
      <name val="Arial Narrow"/>
      <family val="2"/>
    </font>
    <font>
      <sz val="12"/>
      <color rgb="FFFF0000"/>
      <name val="Arial Narrow"/>
      <family val="2"/>
    </font>
    <font>
      <sz val="10"/>
      <color theme="1"/>
      <name val="Arial Narrow"/>
      <family val="2"/>
    </font>
    <font>
      <sz val="11"/>
      <name val="Arial Narrow"/>
      <family val="2"/>
    </font>
    <font>
      <sz val="11"/>
      <color rgb="FFFF0000"/>
      <name val="Arial Narrow"/>
      <family val="2"/>
    </font>
    <font>
      <b/>
      <sz val="11"/>
      <color theme="9" tint="-0.249977111117893"/>
      <name val="Arial Narrow"/>
      <family val="2"/>
    </font>
    <font>
      <sz val="9"/>
      <color indexed="81"/>
      <name val="Tahoma"/>
      <family val="2"/>
    </font>
    <font>
      <sz val="12"/>
      <color indexed="81"/>
      <name val="Tahoma"/>
      <family val="2"/>
    </font>
    <font>
      <b/>
      <sz val="40"/>
      <color rgb="FF000000"/>
      <name val="Calibri"/>
      <family val="2"/>
    </font>
    <font>
      <sz val="28"/>
      <color theme="1"/>
      <name val="Calibri"/>
      <family val="2"/>
      <scheme val="minor"/>
    </font>
    <font>
      <b/>
      <sz val="28"/>
      <color rgb="FF000000"/>
      <name val="Calibri"/>
      <family val="2"/>
    </font>
    <font>
      <b/>
      <sz val="36"/>
      <color rgb="FF000000"/>
      <name val="Calibri"/>
      <family val="2"/>
    </font>
    <font>
      <sz val="16"/>
      <color theme="1"/>
      <name val="Calibri"/>
      <family val="2"/>
      <scheme val="minor"/>
    </font>
    <font>
      <sz val="24"/>
      <color theme="1"/>
      <name val="Arial Narrow"/>
      <family val="2"/>
    </font>
    <font>
      <sz val="18"/>
      <color theme="1"/>
      <name val="Arial Narrow"/>
      <family val="2"/>
    </font>
    <font>
      <b/>
      <sz val="20"/>
      <color theme="1"/>
      <name val="Calibri"/>
      <family val="2"/>
      <scheme val="minor"/>
    </font>
    <font>
      <b/>
      <sz val="12"/>
      <color rgb="FF000000"/>
      <name val="Calibri"/>
      <family val="2"/>
    </font>
    <font>
      <b/>
      <sz val="24"/>
      <color rgb="FF000000"/>
      <name val="Calibri"/>
      <family val="2"/>
    </font>
    <font>
      <b/>
      <sz val="18"/>
      <color rgb="FF000000"/>
      <name val="Calibri"/>
      <family val="2"/>
    </font>
    <font>
      <b/>
      <sz val="16"/>
      <name val="Arial"/>
      <family val="2"/>
    </font>
    <font>
      <b/>
      <vertAlign val="subscript"/>
      <sz val="16"/>
      <name val="Arial"/>
      <family val="2"/>
    </font>
    <font>
      <b/>
      <vertAlign val="subscript"/>
      <sz val="10"/>
      <name val="Arial"/>
      <family val="2"/>
    </font>
    <font>
      <vertAlign val="subscript"/>
      <sz val="14"/>
      <name val="Arial"/>
      <family val="2"/>
    </font>
    <font>
      <b/>
      <sz val="11"/>
      <color rgb="FFFF0000"/>
      <name val="Arial Narrow"/>
      <family val="2"/>
    </font>
    <font>
      <u/>
      <sz val="11"/>
      <color theme="10"/>
      <name val="Calibri"/>
      <family val="2"/>
      <scheme val="minor"/>
    </font>
    <font>
      <sz val="11"/>
      <name val="Calibri"/>
      <family val="2"/>
      <scheme val="minor"/>
    </font>
    <font>
      <b/>
      <sz val="11"/>
      <name val="Calibri"/>
      <family val="2"/>
      <scheme val="minor"/>
    </font>
    <font>
      <b/>
      <sz val="26"/>
      <color theme="1"/>
      <name val="Arial Narrow"/>
      <family val="2"/>
    </font>
    <font>
      <b/>
      <sz val="26"/>
      <color theme="1"/>
      <name val="Calibri"/>
      <family val="2"/>
      <scheme val="minor"/>
    </font>
  </fonts>
  <fills count="26">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DDD9C3"/>
        <bgColor rgb="FFDDD9C3"/>
      </patternFill>
    </fill>
    <fill>
      <patternFill patternType="solid">
        <fgColor theme="9"/>
        <bgColor theme="9"/>
      </patternFill>
    </fill>
    <fill>
      <patternFill patternType="solid">
        <fgColor rgb="FFFFA365"/>
        <bgColor rgb="FFFFA365"/>
      </patternFill>
    </fill>
    <fill>
      <patternFill patternType="solid">
        <fgColor rgb="FFC4BD97"/>
        <bgColor rgb="FFC4BD97"/>
      </patternFill>
    </fill>
    <fill>
      <patternFill patternType="solid">
        <fgColor rgb="FFFFC000"/>
        <bgColor rgb="FFFFC0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FDE9D9"/>
        <bgColor rgb="FFFDE9D9"/>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rgb="FFFFC000"/>
      </patternFill>
    </fill>
    <fill>
      <patternFill patternType="solid">
        <fgColor rgb="FFFFC000"/>
        <bgColor indexed="64"/>
      </patternFill>
    </fill>
    <fill>
      <patternFill patternType="solid">
        <fgColor rgb="FF92D050"/>
        <bgColor indexed="64"/>
      </patternFill>
    </fill>
    <fill>
      <patternFill patternType="solid">
        <fgColor rgb="FFFFA365"/>
        <bgColor indexed="64"/>
      </patternFill>
    </fill>
    <fill>
      <patternFill patternType="solid">
        <fgColor theme="9" tint="0.59999389629810485"/>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s>
  <borders count="181">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style="dashed">
        <color theme="9" tint="-0.24994659260841701"/>
      </right>
      <top/>
      <bottom/>
      <diagonal/>
    </border>
    <border>
      <left/>
      <right style="dashed">
        <color theme="9" tint="-0.24994659260841701"/>
      </right>
      <top style="dashed">
        <color theme="9" tint="-0.24994659260841701"/>
      </top>
      <bottom style="dashed">
        <color theme="9" tint="-0.24994659260841701"/>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s>
  <cellStyleXfs count="4">
    <xf numFmtId="0" fontId="0" fillId="0" borderId="0"/>
    <xf numFmtId="0" fontId="1" fillId="0" borderId="96"/>
    <xf numFmtId="9" fontId="1" fillId="0" borderId="96" applyFont="0" applyFill="0" applyBorder="0" applyAlignment="0" applyProtection="0"/>
    <xf numFmtId="0" fontId="116" fillId="0" borderId="0" applyNumberFormat="0" applyFill="0" applyBorder="0" applyAlignment="0" applyProtection="0"/>
  </cellStyleXfs>
  <cellXfs count="759">
    <xf numFmtId="0" fontId="0" fillId="0" borderId="0" xfId="0"/>
    <xf numFmtId="0" fontId="2" fillId="2" borderId="1"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xf numFmtId="0" fontId="8" fillId="2" borderId="19"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20" xfId="0" applyFont="1" applyFill="1" applyBorder="1" applyAlignment="1">
      <alignment horizontal="left" vertical="top" wrapText="1"/>
    </xf>
    <xf numFmtId="0" fontId="5" fillId="2" borderId="19" xfId="0" applyFont="1" applyFill="1" applyBorder="1"/>
    <xf numFmtId="0" fontId="5" fillId="2" borderId="1" xfId="0" applyFont="1" applyFill="1" applyBorder="1"/>
    <xf numFmtId="0" fontId="10"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0" xfId="0" applyFont="1" applyFill="1" applyBorder="1"/>
    <xf numFmtId="0" fontId="11" fillId="2" borderId="1" xfId="0" applyFont="1" applyFill="1" applyBorder="1" applyAlignment="1">
      <alignment horizontal="left" vertical="center" wrapText="1"/>
    </xf>
    <xf numFmtId="0" fontId="12" fillId="2" borderId="1" xfId="0" applyFont="1" applyFill="1" applyBorder="1" applyAlignment="1">
      <alignment horizontal="left" vertical="top" wrapText="1"/>
    </xf>
    <xf numFmtId="0" fontId="5" fillId="2" borderId="40" xfId="0" applyFont="1" applyFill="1" applyBorder="1"/>
    <xf numFmtId="0" fontId="5" fillId="2" borderId="41" xfId="0" applyFont="1" applyFill="1" applyBorder="1"/>
    <xf numFmtId="0" fontId="5" fillId="2" borderId="42" xfId="0" applyFont="1" applyFill="1" applyBorder="1"/>
    <xf numFmtId="0" fontId="15" fillId="0" borderId="47" xfId="0" applyFont="1" applyBorder="1" applyAlignment="1">
      <alignment vertical="center" wrapText="1"/>
    </xf>
    <xf numFmtId="0" fontId="13" fillId="0" borderId="0" xfId="0" applyFont="1" applyAlignment="1">
      <alignment vertical="center" wrapText="1"/>
    </xf>
    <xf numFmtId="0" fontId="15" fillId="0" borderId="0" xfId="0" applyFont="1"/>
    <xf numFmtId="0" fontId="13" fillId="0" borderId="0" xfId="0" applyFont="1" applyAlignment="1">
      <alignment horizontal="center" vertical="center" wrapText="1"/>
    </xf>
    <xf numFmtId="0" fontId="15" fillId="0" borderId="52" xfId="0" applyFont="1" applyBorder="1" applyAlignment="1">
      <alignment vertical="center" wrapText="1"/>
    </xf>
    <xf numFmtId="0" fontId="17" fillId="5" borderId="69" xfId="0" applyFont="1" applyFill="1" applyBorder="1" applyAlignment="1">
      <alignment vertical="center"/>
    </xf>
    <xf numFmtId="0" fontId="17" fillId="5" borderId="70" xfId="0" applyFont="1" applyFill="1" applyBorder="1" applyAlignment="1">
      <alignment horizontal="center" vertical="center"/>
    </xf>
    <xf numFmtId="0" fontId="17" fillId="5" borderId="71" xfId="0" applyFont="1" applyFill="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5" fillId="0" borderId="9" xfId="0" applyFont="1" applyBorder="1" applyAlignment="1">
      <alignment horizontal="left" vertical="center" wrapText="1"/>
    </xf>
    <xf numFmtId="0" fontId="15" fillId="0" borderId="9" xfId="0" applyFont="1" applyBorder="1"/>
    <xf numFmtId="0" fontId="15" fillId="0" borderId="79" xfId="0" applyFont="1" applyBorder="1"/>
    <xf numFmtId="0" fontId="15" fillId="0" borderId="80" xfId="0" applyFont="1" applyBorder="1"/>
    <xf numFmtId="0" fontId="15" fillId="2" borderId="1" xfId="0" applyFont="1" applyFill="1" applyBorder="1" applyAlignment="1">
      <alignment horizontal="left" vertical="center" wrapText="1"/>
    </xf>
    <xf numFmtId="0" fontId="15" fillId="2" borderId="81" xfId="0" applyFont="1" applyFill="1" applyBorder="1" applyAlignment="1">
      <alignment horizontal="left" vertical="center" wrapText="1"/>
    </xf>
    <xf numFmtId="0" fontId="15" fillId="0" borderId="82" xfId="0" applyFont="1" applyBorder="1"/>
    <xf numFmtId="0" fontId="21" fillId="6" borderId="86" xfId="0" applyFont="1" applyFill="1" applyBorder="1" applyAlignment="1">
      <alignment horizontal="center" vertical="center" wrapText="1"/>
    </xf>
    <xf numFmtId="0" fontId="20" fillId="6" borderId="86" xfId="0" applyFont="1" applyFill="1" applyBorder="1" applyAlignment="1">
      <alignment horizontal="center" vertical="center" wrapText="1"/>
    </xf>
    <xf numFmtId="0" fontId="22" fillId="6" borderId="86" xfId="0" applyFont="1" applyFill="1" applyBorder="1" applyAlignment="1">
      <alignment horizontal="center" vertical="center" wrapText="1"/>
    </xf>
    <xf numFmtId="164" fontId="22" fillId="6" borderId="87" xfId="0" applyNumberFormat="1" applyFont="1" applyFill="1" applyBorder="1" applyAlignment="1">
      <alignment horizontal="center" vertical="center" wrapText="1"/>
    </xf>
    <xf numFmtId="0" fontId="23" fillId="6" borderId="88" xfId="0" applyFont="1" applyFill="1" applyBorder="1" applyAlignment="1">
      <alignment horizontal="center" vertical="center" wrapText="1"/>
    </xf>
    <xf numFmtId="0" fontId="24" fillId="0" borderId="0" xfId="0" applyFont="1" applyAlignment="1">
      <alignment horizontal="center" vertical="center" wrapText="1"/>
    </xf>
    <xf numFmtId="0" fontId="15" fillId="0" borderId="52" xfId="0" applyFont="1" applyBorder="1" applyAlignment="1">
      <alignment horizontal="center" vertical="center"/>
    </xf>
    <xf numFmtId="165" fontId="15" fillId="0" borderId="73" xfId="0" applyNumberFormat="1" applyFont="1" applyBorder="1" applyAlignment="1">
      <alignment horizontal="center" vertical="center"/>
    </xf>
    <xf numFmtId="164" fontId="15" fillId="0" borderId="73" xfId="0" applyNumberFormat="1" applyFont="1" applyBorder="1" applyAlignment="1">
      <alignment horizontal="center" vertical="center"/>
    </xf>
    <xf numFmtId="0" fontId="15" fillId="0" borderId="89" xfId="0" applyFont="1" applyBorder="1" applyAlignment="1">
      <alignment horizontal="center" vertical="center"/>
    </xf>
    <xf numFmtId="0" fontId="2" fillId="0" borderId="0" xfId="0" applyFont="1" applyAlignment="1">
      <alignment horizontal="center"/>
    </xf>
    <xf numFmtId="0" fontId="2" fillId="0" borderId="0" xfId="0" applyFont="1"/>
    <xf numFmtId="164" fontId="2" fillId="0" borderId="0" xfId="0" applyNumberFormat="1" applyFont="1"/>
    <xf numFmtId="0" fontId="27" fillId="0" borderId="0" xfId="0" applyFont="1" applyAlignment="1">
      <alignment horizontal="center" vertical="center" wrapText="1"/>
    </xf>
    <xf numFmtId="0" fontId="28" fillId="10" borderId="1" xfId="0" applyFont="1" applyFill="1" applyBorder="1" applyAlignment="1">
      <alignment horizontal="center" vertical="center" wrapText="1" readingOrder="1"/>
    </xf>
    <xf numFmtId="0" fontId="29" fillId="9" borderId="105" xfId="0" applyFont="1" applyFill="1" applyBorder="1" applyAlignment="1">
      <alignment horizontal="center" vertical="center" wrapText="1" readingOrder="1"/>
    </xf>
    <xf numFmtId="0" fontId="29" fillId="0" borderId="106" xfId="0" applyFont="1" applyBorder="1" applyAlignment="1">
      <alignment horizontal="left" vertical="center" wrapText="1" readingOrder="1"/>
    </xf>
    <xf numFmtId="9" fontId="29" fillId="0" borderId="106" xfId="0" applyNumberFormat="1" applyFont="1" applyBorder="1" applyAlignment="1">
      <alignment horizontal="center" vertical="center" wrapText="1" readingOrder="1"/>
    </xf>
    <xf numFmtId="0" fontId="29" fillId="11" borderId="107" xfId="0" applyFont="1" applyFill="1" applyBorder="1" applyAlignment="1">
      <alignment horizontal="center" vertical="center" wrapText="1" readingOrder="1"/>
    </xf>
    <xf numFmtId="0" fontId="29" fillId="0" borderId="107" xfId="0" applyFont="1" applyBorder="1" applyAlignment="1">
      <alignment horizontal="left" vertical="center" wrapText="1" readingOrder="1"/>
    </xf>
    <xf numFmtId="9" fontId="29" fillId="0" borderId="107" xfId="0" applyNumberFormat="1" applyFont="1" applyBorder="1" applyAlignment="1">
      <alignment horizontal="center" vertical="center" wrapText="1" readingOrder="1"/>
    </xf>
    <xf numFmtId="0" fontId="29" fillId="12" borderId="107" xfId="0" applyFont="1" applyFill="1" applyBorder="1" applyAlignment="1">
      <alignment horizontal="center" vertical="center" wrapText="1" readingOrder="1"/>
    </xf>
    <xf numFmtId="0" fontId="29" fillId="8" borderId="107" xfId="0" applyFont="1" applyFill="1" applyBorder="1" applyAlignment="1">
      <alignment horizontal="center" vertical="center" wrapText="1" readingOrder="1"/>
    </xf>
    <xf numFmtId="0" fontId="30" fillId="13" borderId="107" xfId="0" applyFont="1" applyFill="1" applyBorder="1" applyAlignment="1">
      <alignment horizontal="center" vertical="center" wrapText="1" readingOrder="1"/>
    </xf>
    <xf numFmtId="0" fontId="9" fillId="2" borderId="1" xfId="0" applyFont="1" applyFill="1" applyBorder="1" applyAlignment="1">
      <alignment horizontal="left" vertical="center"/>
    </xf>
    <xf numFmtId="0" fontId="31" fillId="2" borderId="1" xfId="0" applyFont="1" applyFill="1" applyBorder="1"/>
    <xf numFmtId="0" fontId="32" fillId="2" borderId="1" xfId="0" applyFont="1" applyFill="1" applyBorder="1" applyAlignment="1">
      <alignment horizontal="left" vertical="center" wrapText="1" readingOrder="1"/>
    </xf>
    <xf numFmtId="0" fontId="31" fillId="0" borderId="0" xfId="0" applyFont="1"/>
    <xf numFmtId="0" fontId="32" fillId="0" borderId="0" xfId="0" applyFont="1" applyAlignment="1">
      <alignment horizontal="left" vertical="center" wrapText="1" readingOrder="1"/>
    </xf>
    <xf numFmtId="0" fontId="32" fillId="0" borderId="0" xfId="0" applyFont="1" applyAlignment="1">
      <alignment vertical="center"/>
    </xf>
    <xf numFmtId="0" fontId="33" fillId="0" borderId="0" xfId="0" applyFont="1" applyAlignment="1">
      <alignment horizontal="center" wrapText="1"/>
    </xf>
    <xf numFmtId="0" fontId="34" fillId="0" borderId="0" xfId="0" applyFont="1"/>
    <xf numFmtId="0" fontId="35" fillId="2" borderId="1" xfId="0" applyFont="1" applyFill="1" applyBorder="1"/>
    <xf numFmtId="0" fontId="37" fillId="2" borderId="1" xfId="0" applyFont="1" applyFill="1" applyBorder="1"/>
    <xf numFmtId="0" fontId="38" fillId="14" borderId="110" xfId="0" applyFont="1" applyFill="1" applyBorder="1" applyAlignment="1">
      <alignment horizontal="center" vertical="center" wrapText="1" readingOrder="1"/>
    </xf>
    <xf numFmtId="0" fontId="38" fillId="14" borderId="111" xfId="0" applyFont="1" applyFill="1" applyBorder="1" applyAlignment="1">
      <alignment horizontal="center" vertical="center" wrapText="1" readingOrder="1"/>
    </xf>
    <xf numFmtId="0" fontId="38" fillId="2" borderId="86" xfId="0" applyFont="1" applyFill="1" applyBorder="1" applyAlignment="1">
      <alignment horizontal="center" vertical="center" wrapText="1" readingOrder="1"/>
    </xf>
    <xf numFmtId="0" fontId="39" fillId="2" borderId="86" xfId="0" applyFont="1" applyFill="1" applyBorder="1" applyAlignment="1">
      <alignment horizontal="left" vertical="center" wrapText="1" readingOrder="1"/>
    </xf>
    <xf numFmtId="9" fontId="38" fillId="2" borderId="114" xfId="0" applyNumberFormat="1" applyFont="1" applyFill="1" applyBorder="1" applyAlignment="1">
      <alignment horizontal="center" vertical="center" wrapText="1" readingOrder="1"/>
    </xf>
    <xf numFmtId="0" fontId="38" fillId="2" borderId="52" xfId="0" applyFont="1" applyFill="1" applyBorder="1" applyAlignment="1">
      <alignment horizontal="center" vertical="center" wrapText="1" readingOrder="1"/>
    </xf>
    <xf numFmtId="0" fontId="39" fillId="2" borderId="52" xfId="0" applyFont="1" applyFill="1" applyBorder="1" applyAlignment="1">
      <alignment horizontal="left" vertical="center" wrapText="1" readingOrder="1"/>
    </xf>
    <xf numFmtId="9" fontId="38" fillId="2" borderId="72" xfId="0" applyNumberFormat="1" applyFont="1" applyFill="1" applyBorder="1" applyAlignment="1">
      <alignment horizontal="center" vertical="center" wrapText="1" readingOrder="1"/>
    </xf>
    <xf numFmtId="0" fontId="39" fillId="2" borderId="72" xfId="0" applyFont="1" applyFill="1" applyBorder="1" applyAlignment="1">
      <alignment horizontal="center" vertical="center" wrapText="1" readingOrder="1"/>
    </xf>
    <xf numFmtId="0" fontId="38" fillId="2" borderId="118" xfId="0" applyFont="1" applyFill="1" applyBorder="1" applyAlignment="1">
      <alignment horizontal="center" vertical="center" wrapText="1" readingOrder="1"/>
    </xf>
    <xf numFmtId="0" fontId="39" fillId="2" borderId="118" xfId="0" applyFont="1" applyFill="1" applyBorder="1" applyAlignment="1">
      <alignment horizontal="left" vertical="center" wrapText="1" readingOrder="1"/>
    </xf>
    <xf numFmtId="0" fontId="39" fillId="2" borderId="92" xfId="0" applyFont="1" applyFill="1" applyBorder="1" applyAlignment="1">
      <alignment horizontal="center" vertical="center" wrapText="1" readingOrder="1"/>
    </xf>
    <xf numFmtId="0" fontId="11" fillId="2" borderId="1" xfId="0" applyFont="1" applyFill="1" applyBorder="1"/>
    <xf numFmtId="0" fontId="40" fillId="0" borderId="0" xfId="0" applyFont="1"/>
    <xf numFmtId="0" fontId="35" fillId="0" borderId="0" xfId="0" applyFont="1"/>
    <xf numFmtId="0" fontId="41" fillId="0" borderId="107" xfId="0" applyFont="1" applyBorder="1" applyAlignment="1">
      <alignment horizontal="left" vertical="center" wrapText="1" readingOrder="1"/>
    </xf>
    <xf numFmtId="0" fontId="47" fillId="17" borderId="123" xfId="0" applyFont="1" applyFill="1" applyBorder="1" applyAlignment="1">
      <alignment horizontal="left" vertical="center" wrapText="1"/>
    </xf>
    <xf numFmtId="0" fontId="0" fillId="0" borderId="121" xfId="0" applyBorder="1" applyAlignment="1">
      <alignment horizontal="center" vertical="center" wrapText="1"/>
    </xf>
    <xf numFmtId="0" fontId="47" fillId="17" borderId="125" xfId="0" applyFont="1" applyFill="1" applyBorder="1" applyAlignment="1">
      <alignment horizontal="justify" vertical="top" wrapText="1"/>
    </xf>
    <xf numFmtId="0" fontId="47" fillId="17" borderId="121" xfId="0" applyFont="1" applyFill="1" applyBorder="1" applyAlignment="1">
      <alignment horizontal="justify" vertical="top" wrapText="1"/>
    </xf>
    <xf numFmtId="0" fontId="47" fillId="15" borderId="121" xfId="0" applyFont="1" applyFill="1" applyBorder="1" applyAlignment="1">
      <alignment horizontal="center" vertical="center"/>
    </xf>
    <xf numFmtId="0" fontId="47" fillId="0" borderId="0" xfId="0" applyFont="1"/>
    <xf numFmtId="0" fontId="47" fillId="15" borderId="121" xfId="0" applyFont="1" applyFill="1" applyBorder="1" applyAlignment="1">
      <alignment vertical="center" wrapText="1"/>
    </xf>
    <xf numFmtId="0" fontId="47" fillId="17" borderId="135" xfId="0" applyFont="1" applyFill="1" applyBorder="1" applyAlignment="1">
      <alignment horizontal="justify" vertical="top" wrapText="1"/>
    </xf>
    <xf numFmtId="0" fontId="47" fillId="17" borderId="128" xfId="0" applyFont="1" applyFill="1" applyBorder="1" applyAlignment="1">
      <alignment vertical="center" wrapText="1"/>
    </xf>
    <xf numFmtId="0" fontId="47" fillId="0" borderId="128" xfId="0" applyFont="1" applyBorder="1" applyAlignment="1">
      <alignment horizontal="left" vertical="center" wrapText="1"/>
    </xf>
    <xf numFmtId="0" fontId="47" fillId="0" borderId="121" xfId="0" applyFont="1" applyBorder="1" applyAlignment="1">
      <alignment horizontal="left" vertical="center" wrapText="1"/>
    </xf>
    <xf numFmtId="0" fontId="47" fillId="17" borderId="121" xfId="0" applyFont="1" applyFill="1" applyBorder="1" applyAlignment="1">
      <alignment horizontal="justify" vertical="top"/>
    </xf>
    <xf numFmtId="0" fontId="47" fillId="0" borderId="121" xfId="0" applyFont="1" applyBorder="1"/>
    <xf numFmtId="0" fontId="47" fillId="15" borderId="134" xfId="0" applyFont="1" applyFill="1" applyBorder="1" applyAlignment="1">
      <alignment horizontal="center" vertical="center" wrapText="1"/>
    </xf>
    <xf numFmtId="0" fontId="47" fillId="15" borderId="130" xfId="0" applyFont="1" applyFill="1" applyBorder="1" applyAlignment="1">
      <alignment horizontal="center" vertical="center" wrapText="1"/>
    </xf>
    <xf numFmtId="0" fontId="47" fillId="0" borderId="128" xfId="0" applyFont="1" applyBorder="1" applyAlignment="1">
      <alignment vertical="center" wrapText="1"/>
    </xf>
    <xf numFmtId="0" fontId="0" fillId="0" borderId="121" xfId="0" applyBorder="1"/>
    <xf numFmtId="164" fontId="15" fillId="0" borderId="87" xfId="0" applyNumberFormat="1" applyFont="1" applyBorder="1" applyAlignment="1">
      <alignment horizontal="center" vertical="center"/>
    </xf>
    <xf numFmtId="0" fontId="0" fillId="0" borderId="137" xfId="0" quotePrefix="1" applyBorder="1" applyAlignment="1">
      <alignment horizontal="center" vertical="center"/>
    </xf>
    <xf numFmtId="0" fontId="15" fillId="0" borderId="52" xfId="0" applyFont="1" applyBorder="1" applyAlignment="1">
      <alignment horizontal="justify" vertical="top" wrapText="1"/>
    </xf>
    <xf numFmtId="0" fontId="15" fillId="0" borderId="89" xfId="0" applyFont="1" applyBorder="1" applyAlignment="1">
      <alignment horizontal="justify" vertical="top" wrapText="1"/>
    </xf>
    <xf numFmtId="164" fontId="2" fillId="19" borderId="121" xfId="0" applyNumberFormat="1" applyFont="1" applyFill="1" applyBorder="1"/>
    <xf numFmtId="0" fontId="55" fillId="0" borderId="96" xfId="1" applyFont="1" applyAlignment="1">
      <alignment vertical="center" wrapText="1"/>
    </xf>
    <xf numFmtId="0" fontId="47" fillId="0" borderId="96" xfId="1" applyFont="1"/>
    <xf numFmtId="0" fontId="55" fillId="0" borderId="96" xfId="1" applyFont="1" applyAlignment="1">
      <alignment horizontal="center" vertical="center" wrapText="1"/>
    </xf>
    <xf numFmtId="0" fontId="59" fillId="0" borderId="96" xfId="1" applyFont="1" applyAlignment="1">
      <alignment horizontal="justify" vertical="top"/>
    </xf>
    <xf numFmtId="0" fontId="60" fillId="17" borderId="122" xfId="1" applyFont="1" applyFill="1" applyBorder="1" applyAlignment="1" applyProtection="1">
      <alignment horizontal="left" vertical="center"/>
      <protection locked="0"/>
    </xf>
    <xf numFmtId="0" fontId="60" fillId="17" borderId="152" xfId="1" applyFont="1" applyFill="1" applyBorder="1" applyAlignment="1" applyProtection="1">
      <alignment horizontal="left" vertical="center"/>
      <protection locked="0"/>
    </xf>
    <xf numFmtId="0" fontId="60" fillId="17" borderId="157" xfId="1" applyFont="1" applyFill="1" applyBorder="1" applyAlignment="1" applyProtection="1">
      <alignment horizontal="left" vertical="center"/>
      <protection locked="0"/>
    </xf>
    <xf numFmtId="0" fontId="60" fillId="17" borderId="122" xfId="1" applyFont="1" applyFill="1" applyBorder="1" applyAlignment="1" applyProtection="1">
      <alignment horizontal="justify" vertical="top"/>
      <protection locked="0"/>
    </xf>
    <xf numFmtId="0" fontId="1" fillId="17" borderId="157" xfId="1" applyFill="1" applyBorder="1" applyAlignment="1">
      <alignment horizontal="justify" vertical="top"/>
    </xf>
    <xf numFmtId="0" fontId="57" fillId="21" borderId="121" xfId="1" applyFont="1" applyFill="1" applyBorder="1" applyAlignment="1">
      <alignment horizontal="center" vertical="center" textRotation="255"/>
    </xf>
    <xf numFmtId="0" fontId="58" fillId="17" borderId="131" xfId="1" applyFont="1" applyFill="1" applyBorder="1" applyAlignment="1" applyProtection="1">
      <alignment horizontal="justify" vertical="top" wrapText="1"/>
      <protection locked="0"/>
    </xf>
    <xf numFmtId="0" fontId="58" fillId="17" borderId="147" xfId="1" applyFont="1" applyFill="1" applyBorder="1" applyAlignment="1" applyProtection="1">
      <alignment horizontal="justify" vertical="top" wrapText="1"/>
      <protection locked="0"/>
    </xf>
    <xf numFmtId="0" fontId="60" fillId="17" borderId="96" xfId="1" applyFont="1" applyFill="1" applyAlignment="1">
      <alignment horizontal="left"/>
    </xf>
    <xf numFmtId="0" fontId="79" fillId="2" borderId="1" xfId="0" applyFont="1" applyFill="1" applyBorder="1"/>
    <xf numFmtId="0" fontId="79" fillId="0" borderId="0" xfId="0" applyFont="1"/>
    <xf numFmtId="0" fontId="81" fillId="0" borderId="0" xfId="0" applyFont="1"/>
    <xf numFmtId="0" fontId="82" fillId="2" borderId="1" xfId="0" applyFont="1" applyFill="1" applyBorder="1" applyAlignment="1">
      <alignment horizontal="center" vertical="center" wrapText="1"/>
    </xf>
    <xf numFmtId="0" fontId="80" fillId="10" borderId="1" xfId="0" applyFont="1" applyFill="1" applyBorder="1" applyAlignment="1">
      <alignment horizontal="center" vertical="center" wrapText="1" readingOrder="1"/>
    </xf>
    <xf numFmtId="0" fontId="83" fillId="2" borderId="1" xfId="0" applyFont="1" applyFill="1" applyBorder="1"/>
    <xf numFmtId="0" fontId="84" fillId="2" borderId="1" xfId="0" applyFont="1" applyFill="1" applyBorder="1" applyAlignment="1">
      <alignment horizontal="left" vertical="center" wrapText="1" readingOrder="1"/>
    </xf>
    <xf numFmtId="0" fontId="83" fillId="0" borderId="0" xfId="0" applyFont="1"/>
    <xf numFmtId="0" fontId="85" fillId="2" borderId="1" xfId="0" applyFont="1" applyFill="1" applyBorder="1" applyAlignment="1">
      <alignment vertical="center"/>
    </xf>
    <xf numFmtId="0" fontId="87" fillId="17" borderId="96" xfId="1" applyFont="1" applyFill="1"/>
    <xf numFmtId="0" fontId="87" fillId="0" borderId="96" xfId="1" applyFont="1"/>
    <xf numFmtId="0" fontId="87" fillId="17" borderId="96" xfId="1" applyFont="1" applyFill="1" applyAlignment="1">
      <alignment horizontal="center" vertical="center"/>
    </xf>
    <xf numFmtId="0" fontId="87" fillId="17" borderId="96" xfId="1" applyFont="1" applyFill="1" applyAlignment="1">
      <alignment horizontal="left" vertical="center"/>
    </xf>
    <xf numFmtId="0" fontId="87" fillId="17" borderId="96" xfId="1" applyFont="1" applyFill="1" applyAlignment="1">
      <alignment horizontal="center"/>
    </xf>
    <xf numFmtId="0" fontId="90" fillId="22" borderId="171" xfId="1" applyFont="1" applyFill="1" applyBorder="1" applyAlignment="1">
      <alignment horizontal="center" vertical="center"/>
    </xf>
    <xf numFmtId="0" fontId="90" fillId="22" borderId="169" xfId="1" applyFont="1" applyFill="1" applyBorder="1" applyAlignment="1">
      <alignment horizontal="center" vertical="center" textRotation="90"/>
    </xf>
    <xf numFmtId="0" fontId="90" fillId="17" borderId="96" xfId="1" applyFont="1" applyFill="1" applyAlignment="1">
      <alignment horizontal="center" vertical="center"/>
    </xf>
    <xf numFmtId="0" fontId="90" fillId="22" borderId="96" xfId="1" applyFont="1" applyFill="1" applyAlignment="1">
      <alignment horizontal="center" vertical="center"/>
    </xf>
    <xf numFmtId="0" fontId="92" fillId="0" borderId="167" xfId="1" applyFont="1" applyBorder="1" applyAlignment="1" applyProtection="1">
      <alignment horizontal="justify" vertical="top" wrapText="1"/>
      <protection locked="0"/>
    </xf>
    <xf numFmtId="0" fontId="87" fillId="0" borderId="169" xfId="1" applyFont="1" applyBorder="1" applyAlignment="1">
      <alignment horizontal="center" vertical="top"/>
    </xf>
    <xf numFmtId="0" fontId="87" fillId="0" borderId="169" xfId="1" applyFont="1" applyBorder="1" applyAlignment="1" applyProtection="1">
      <alignment horizontal="justify" vertical="top" wrapText="1"/>
      <protection locked="0"/>
    </xf>
    <xf numFmtId="0" fontId="87" fillId="0" borderId="169" xfId="1" applyFont="1" applyBorder="1" applyAlignment="1" applyProtection="1">
      <alignment horizontal="center" vertical="top"/>
      <protection hidden="1"/>
    </xf>
    <xf numFmtId="0" fontId="89" fillId="0" borderId="169" xfId="1" applyFont="1" applyBorder="1" applyAlignment="1" applyProtection="1">
      <alignment horizontal="center" vertical="top" textRotation="90"/>
      <protection locked="0"/>
    </xf>
    <xf numFmtId="9" fontId="89" fillId="0" borderId="169" xfId="1" applyNumberFormat="1" applyFont="1" applyBorder="1" applyAlignment="1" applyProtection="1">
      <alignment horizontal="center" vertical="top"/>
      <protection hidden="1"/>
    </xf>
    <xf numFmtId="166" fontId="87" fillId="0" borderId="169" xfId="2" applyNumberFormat="1" applyFont="1" applyBorder="1" applyAlignment="1">
      <alignment horizontal="center" vertical="top"/>
    </xf>
    <xf numFmtId="0" fontId="53" fillId="0" borderId="169" xfId="1" applyFont="1" applyBorder="1" applyAlignment="1" applyProtection="1">
      <alignment horizontal="center" vertical="top" textRotation="90" wrapText="1"/>
      <protection hidden="1"/>
    </xf>
    <xf numFmtId="9" fontId="89" fillId="0" borderId="168" xfId="1" applyNumberFormat="1" applyFont="1" applyBorder="1" applyAlignment="1" applyProtection="1">
      <alignment horizontal="center" vertical="top"/>
      <protection hidden="1"/>
    </xf>
    <xf numFmtId="0" fontId="53" fillId="0" borderId="169" xfId="1" applyFont="1" applyBorder="1" applyAlignment="1" applyProtection="1">
      <alignment horizontal="center" vertical="top" textRotation="90"/>
      <protection hidden="1"/>
    </xf>
    <xf numFmtId="0" fontId="89" fillId="0" borderId="168" xfId="1" applyFont="1" applyBorder="1" applyAlignment="1" applyProtection="1">
      <alignment horizontal="justify" vertical="top" textRotation="90" wrapText="1"/>
      <protection locked="0"/>
    </xf>
    <xf numFmtId="0" fontId="89" fillId="0" borderId="169" xfId="1" applyFont="1" applyBorder="1" applyAlignment="1" applyProtection="1">
      <alignment horizontal="justify" vertical="top" wrapText="1"/>
      <protection locked="0"/>
    </xf>
    <xf numFmtId="14" fontId="89" fillId="0" borderId="169" xfId="1" applyNumberFormat="1" applyFont="1" applyBorder="1" applyAlignment="1" applyProtection="1">
      <alignment horizontal="left" vertical="top" wrapText="1"/>
      <protection locked="0"/>
    </xf>
    <xf numFmtId="14" fontId="89" fillId="0" borderId="169" xfId="1" applyNumberFormat="1" applyFont="1" applyBorder="1" applyAlignment="1" applyProtection="1">
      <alignment horizontal="justify" vertical="top" wrapText="1"/>
      <protection locked="0"/>
    </xf>
    <xf numFmtId="0" fontId="87" fillId="17" borderId="96" xfId="1" applyFont="1" applyFill="1" applyAlignment="1">
      <alignment vertical="center"/>
    </xf>
    <xf numFmtId="0" fontId="87" fillId="0" borderId="96" xfId="1" applyFont="1" applyAlignment="1">
      <alignment vertical="center"/>
    </xf>
    <xf numFmtId="0" fontId="94" fillId="0" borderId="169" xfId="1" applyFont="1" applyBorder="1" applyAlignment="1" applyProtection="1">
      <alignment horizontal="justify" vertical="top" wrapText="1"/>
      <protection locked="0"/>
    </xf>
    <xf numFmtId="0" fontId="1" fillId="0" borderId="171" xfId="1" applyBorder="1" applyAlignment="1">
      <alignment horizontal="justify" vertical="top" textRotation="90" wrapText="1"/>
    </xf>
    <xf numFmtId="14" fontId="87" fillId="0" borderId="169" xfId="1" applyNumberFormat="1" applyFont="1" applyBorder="1" applyAlignment="1" applyProtection="1">
      <alignment horizontal="justify" vertical="top" wrapText="1"/>
      <protection locked="0"/>
    </xf>
    <xf numFmtId="0" fontId="87" fillId="0" borderId="169" xfId="1" applyFont="1" applyBorder="1" applyAlignment="1" applyProtection="1">
      <alignment horizontal="center" vertical="top" wrapText="1"/>
      <protection locked="0"/>
    </xf>
    <xf numFmtId="0" fontId="87" fillId="0" borderId="169" xfId="1" applyFont="1" applyBorder="1" applyAlignment="1" applyProtection="1">
      <alignment horizontal="center" vertical="top"/>
      <protection locked="0"/>
    </xf>
    <xf numFmtId="0" fontId="87" fillId="0" borderId="169" xfId="1" applyFont="1" applyBorder="1" applyAlignment="1" applyProtection="1">
      <alignment horizontal="justify" vertical="top"/>
      <protection locked="0"/>
    </xf>
    <xf numFmtId="0" fontId="1" fillId="0" borderId="170" xfId="1" applyBorder="1" applyAlignment="1">
      <alignment horizontal="justify" vertical="top" textRotation="90" wrapText="1"/>
    </xf>
    <xf numFmtId="0" fontId="89" fillId="0" borderId="167" xfId="1" applyFont="1" applyBorder="1" applyAlignment="1" applyProtection="1">
      <alignment horizontal="center" vertical="top" wrapText="1"/>
      <protection locked="0"/>
    </xf>
    <xf numFmtId="0" fontId="89" fillId="0" borderId="168" xfId="1" applyFont="1" applyBorder="1" applyAlignment="1" applyProtection="1">
      <alignment horizontal="center" vertical="top" textRotation="90"/>
      <protection locked="0"/>
    </xf>
    <xf numFmtId="14" fontId="87" fillId="0" borderId="169" xfId="1" applyNumberFormat="1" applyFont="1" applyBorder="1" applyAlignment="1" applyProtection="1">
      <alignment horizontal="center" vertical="top"/>
      <protection locked="0"/>
    </xf>
    <xf numFmtId="0" fontId="87" fillId="0" borderId="167" xfId="1" applyFont="1" applyBorder="1" applyAlignment="1" applyProtection="1">
      <alignment horizontal="justify" vertical="top" wrapText="1"/>
      <protection locked="0"/>
    </xf>
    <xf numFmtId="0" fontId="95" fillId="0" borderId="167" xfId="1" applyFont="1" applyBorder="1" applyAlignment="1" applyProtection="1">
      <alignment horizontal="center" vertical="top" wrapText="1"/>
      <protection locked="0"/>
    </xf>
    <xf numFmtId="0" fontId="87" fillId="0" borderId="167" xfId="1" applyFont="1" applyBorder="1" applyAlignment="1" applyProtection="1">
      <alignment horizontal="center" vertical="top" wrapText="1"/>
      <protection locked="0"/>
    </xf>
    <xf numFmtId="0" fontId="87" fillId="0" borderId="171" xfId="1" applyFont="1" applyBorder="1" applyAlignment="1" applyProtection="1">
      <alignment horizontal="center" vertical="top" wrapText="1"/>
      <protection locked="0"/>
    </xf>
    <xf numFmtId="0" fontId="95" fillId="0" borderId="171" xfId="1" applyFont="1" applyBorder="1" applyAlignment="1" applyProtection="1">
      <alignment horizontal="center" vertical="top" wrapText="1"/>
      <protection locked="0"/>
    </xf>
    <xf numFmtId="0" fontId="87" fillId="0" borderId="170" xfId="1" applyFont="1" applyBorder="1" applyAlignment="1" applyProtection="1">
      <alignment horizontal="center" vertical="top" wrapText="1"/>
      <protection locked="0"/>
    </xf>
    <xf numFmtId="0" fontId="95" fillId="0" borderId="170" xfId="1" applyFont="1" applyBorder="1" applyAlignment="1" applyProtection="1">
      <alignment horizontal="center" vertical="top" wrapText="1"/>
      <protection locked="0"/>
    </xf>
    <xf numFmtId="0" fontId="87" fillId="0" borderId="168" xfId="1" applyFont="1" applyBorder="1" applyAlignment="1" applyProtection="1">
      <alignment horizontal="center" vertical="top" wrapText="1"/>
      <protection locked="0"/>
    </xf>
    <xf numFmtId="0" fontId="95" fillId="0" borderId="168" xfId="1" applyFont="1" applyBorder="1" applyAlignment="1" applyProtection="1">
      <alignment horizontal="center" vertical="top" wrapText="1"/>
      <protection locked="0"/>
    </xf>
    <xf numFmtId="0" fontId="87" fillId="0" borderId="169" xfId="1" applyFont="1" applyBorder="1" applyAlignment="1">
      <alignment horizontal="center" vertical="center"/>
    </xf>
    <xf numFmtId="0" fontId="90" fillId="0" borderId="96" xfId="1" applyFont="1" applyAlignment="1">
      <alignment horizontal="left" vertical="center"/>
    </xf>
    <xf numFmtId="0" fontId="87" fillId="0" borderId="96" xfId="1" applyFont="1" applyAlignment="1">
      <alignment horizontal="center" vertical="center"/>
    </xf>
    <xf numFmtId="0" fontId="87" fillId="0" borderId="96" xfId="1" applyFont="1" applyAlignment="1">
      <alignment horizontal="center"/>
    </xf>
    <xf numFmtId="0" fontId="1" fillId="17" borderId="96" xfId="1" applyFill="1"/>
    <xf numFmtId="0" fontId="1" fillId="0" borderId="96" xfId="1"/>
    <xf numFmtId="0" fontId="104" fillId="17" borderId="96" xfId="1" applyFont="1" applyFill="1" applyAlignment="1">
      <alignment vertical="center"/>
    </xf>
    <xf numFmtId="0" fontId="108" fillId="24" borderId="138" xfId="1" applyFont="1" applyFill="1" applyBorder="1" applyAlignment="1" applyProtection="1">
      <alignment horizontal="center" vertical="center" wrapText="1" readingOrder="1"/>
      <protection hidden="1"/>
    </xf>
    <xf numFmtId="0" fontId="108" fillId="24" borderId="139" xfId="1" applyFont="1" applyFill="1" applyBorder="1" applyAlignment="1" applyProtection="1">
      <alignment horizontal="center" vertical="center" wrapText="1" readingOrder="1"/>
      <protection hidden="1"/>
    </xf>
    <xf numFmtId="0" fontId="108" fillId="24" borderId="176" xfId="1" applyFont="1" applyFill="1" applyBorder="1" applyAlignment="1" applyProtection="1">
      <alignment horizontal="center" vertical="center" wrapText="1" readingOrder="1"/>
      <protection hidden="1"/>
    </xf>
    <xf numFmtId="0" fontId="108" fillId="25" borderId="138" xfId="1" applyFont="1" applyFill="1" applyBorder="1" applyAlignment="1" applyProtection="1">
      <alignment horizontal="center" wrapText="1" readingOrder="1"/>
      <protection hidden="1"/>
    </xf>
    <xf numFmtId="0" fontId="108" fillId="25" borderId="139" xfId="1" applyFont="1" applyFill="1" applyBorder="1" applyAlignment="1" applyProtection="1">
      <alignment horizontal="center" wrapText="1" readingOrder="1"/>
      <protection hidden="1"/>
    </xf>
    <xf numFmtId="0" fontId="108" fillId="25" borderId="176" xfId="1" applyFont="1" applyFill="1" applyBorder="1" applyAlignment="1" applyProtection="1">
      <alignment horizontal="center" wrapText="1" readingOrder="1"/>
      <protection hidden="1"/>
    </xf>
    <xf numFmtId="0" fontId="108" fillId="24" borderId="142" xfId="1" applyFont="1" applyFill="1" applyBorder="1" applyAlignment="1" applyProtection="1">
      <alignment horizontal="center" vertical="center" wrapText="1" readingOrder="1"/>
      <protection hidden="1"/>
    </xf>
    <xf numFmtId="0" fontId="108" fillId="24" borderId="96" xfId="1" applyFont="1" applyFill="1" applyAlignment="1" applyProtection="1">
      <alignment horizontal="center" vertical="center" wrapText="1" readingOrder="1"/>
      <protection hidden="1"/>
    </xf>
    <xf numFmtId="0" fontId="108" fillId="24" borderId="175" xfId="1" applyFont="1" applyFill="1" applyBorder="1" applyAlignment="1" applyProtection="1">
      <alignment horizontal="center" vertical="center" wrapText="1" readingOrder="1"/>
      <protection hidden="1"/>
    </xf>
    <xf numFmtId="0" fontId="108" fillId="25" borderId="142" xfId="1" applyFont="1" applyFill="1" applyBorder="1" applyAlignment="1" applyProtection="1">
      <alignment horizontal="center" wrapText="1" readingOrder="1"/>
      <protection hidden="1"/>
    </xf>
    <xf numFmtId="0" fontId="108" fillId="25" borderId="96" xfId="1" applyFont="1" applyFill="1" applyAlignment="1" applyProtection="1">
      <alignment horizontal="center" wrapText="1" readingOrder="1"/>
      <protection hidden="1"/>
    </xf>
    <xf numFmtId="0" fontId="108" fillId="25" borderId="175" xfId="1" applyFont="1" applyFill="1" applyBorder="1" applyAlignment="1" applyProtection="1">
      <alignment horizontal="center" wrapText="1" readingOrder="1"/>
      <protection hidden="1"/>
    </xf>
    <xf numFmtId="0" fontId="108" fillId="24" borderId="154" xfId="1" applyFont="1" applyFill="1" applyBorder="1" applyAlignment="1" applyProtection="1">
      <alignment horizontal="center" vertical="center" wrapText="1" readingOrder="1"/>
      <protection hidden="1"/>
    </xf>
    <xf numFmtId="0" fontId="108" fillId="24" borderId="155" xfId="1" applyFont="1" applyFill="1" applyBorder="1" applyAlignment="1" applyProtection="1">
      <alignment horizontal="center" vertical="center" wrapText="1" readingOrder="1"/>
      <protection hidden="1"/>
    </xf>
    <xf numFmtId="0" fontId="108" fillId="24" borderId="156" xfId="1" applyFont="1" applyFill="1" applyBorder="1" applyAlignment="1" applyProtection="1">
      <alignment horizontal="center" vertical="center" wrapText="1" readingOrder="1"/>
      <protection hidden="1"/>
    </xf>
    <xf numFmtId="0" fontId="108" fillId="25" borderId="154" xfId="1" applyFont="1" applyFill="1" applyBorder="1" applyAlignment="1" applyProtection="1">
      <alignment horizontal="center" wrapText="1" readingOrder="1"/>
      <protection hidden="1"/>
    </xf>
    <xf numFmtId="0" fontId="108" fillId="25" borderId="155" xfId="1" applyFont="1" applyFill="1" applyBorder="1" applyAlignment="1" applyProtection="1">
      <alignment horizontal="center" wrapText="1" readingOrder="1"/>
      <protection hidden="1"/>
    </xf>
    <xf numFmtId="0" fontId="108" fillId="25" borderId="156" xfId="1" applyFont="1" applyFill="1" applyBorder="1" applyAlignment="1" applyProtection="1">
      <alignment horizontal="center" wrapText="1" readingOrder="1"/>
      <protection hidden="1"/>
    </xf>
    <xf numFmtId="0" fontId="108" fillId="16" borderId="138" xfId="1" applyFont="1" applyFill="1" applyBorder="1" applyAlignment="1" applyProtection="1">
      <alignment horizontal="center" wrapText="1" readingOrder="1"/>
      <protection hidden="1"/>
    </xf>
    <xf numFmtId="0" fontId="108" fillId="16" borderId="139" xfId="1" applyFont="1" applyFill="1" applyBorder="1" applyAlignment="1" applyProtection="1">
      <alignment horizontal="center" wrapText="1" readingOrder="1"/>
      <protection hidden="1"/>
    </xf>
    <xf numFmtId="0" fontId="108" fillId="16" borderId="176" xfId="1" applyFont="1" applyFill="1" applyBorder="1" applyAlignment="1" applyProtection="1">
      <alignment horizontal="center" wrapText="1" readingOrder="1"/>
      <protection hidden="1"/>
    </xf>
    <xf numFmtId="0" fontId="108" fillId="16" borderId="142" xfId="1" applyFont="1" applyFill="1" applyBorder="1" applyAlignment="1" applyProtection="1">
      <alignment horizontal="center" wrapText="1" readingOrder="1"/>
      <protection hidden="1"/>
    </xf>
    <xf numFmtId="0" fontId="108" fillId="16" borderId="96" xfId="1" applyFont="1" applyFill="1" applyAlignment="1" applyProtection="1">
      <alignment horizontal="center" wrapText="1" readingOrder="1"/>
      <protection hidden="1"/>
    </xf>
    <xf numFmtId="0" fontId="108" fillId="16" borderId="175" xfId="1" applyFont="1" applyFill="1" applyBorder="1" applyAlignment="1" applyProtection="1">
      <alignment horizontal="center" wrapText="1" readingOrder="1"/>
      <protection hidden="1"/>
    </xf>
    <xf numFmtId="0" fontId="108" fillId="16" borderId="154" xfId="1" applyFont="1" applyFill="1" applyBorder="1" applyAlignment="1" applyProtection="1">
      <alignment horizontal="center" wrapText="1" readingOrder="1"/>
      <protection hidden="1"/>
    </xf>
    <xf numFmtId="0" fontId="108" fillId="16" borderId="155" xfId="1" applyFont="1" applyFill="1" applyBorder="1" applyAlignment="1" applyProtection="1">
      <alignment horizontal="center" wrapText="1" readingOrder="1"/>
      <protection hidden="1"/>
    </xf>
    <xf numFmtId="0" fontId="108" fillId="16" borderId="156" xfId="1" applyFont="1" applyFill="1" applyBorder="1" applyAlignment="1" applyProtection="1">
      <alignment horizontal="center" wrapText="1" readingOrder="1"/>
      <protection hidden="1"/>
    </xf>
    <xf numFmtId="0" fontId="108" fillId="20" borderId="138" xfId="1" applyFont="1" applyFill="1" applyBorder="1" applyAlignment="1" applyProtection="1">
      <alignment horizontal="center" wrapText="1" readingOrder="1"/>
      <protection hidden="1"/>
    </xf>
    <xf numFmtId="0" fontId="108" fillId="20" borderId="139" xfId="1" applyFont="1" applyFill="1" applyBorder="1" applyAlignment="1" applyProtection="1">
      <alignment horizontal="center" wrapText="1" readingOrder="1"/>
      <protection hidden="1"/>
    </xf>
    <xf numFmtId="0" fontId="108" fillId="20" borderId="176" xfId="1" applyFont="1" applyFill="1" applyBorder="1" applyAlignment="1" applyProtection="1">
      <alignment horizontal="center" wrapText="1" readingOrder="1"/>
      <protection hidden="1"/>
    </xf>
    <xf numFmtId="0" fontId="108" fillId="20" borderId="142" xfId="1" applyFont="1" applyFill="1" applyBorder="1" applyAlignment="1" applyProtection="1">
      <alignment horizontal="center" wrapText="1" readingOrder="1"/>
      <protection hidden="1"/>
    </xf>
    <xf numFmtId="0" fontId="108" fillId="20" borderId="96" xfId="1" applyFont="1" applyFill="1" applyAlignment="1" applyProtection="1">
      <alignment horizontal="center" wrapText="1" readingOrder="1"/>
      <protection hidden="1"/>
    </xf>
    <xf numFmtId="0" fontId="108" fillId="20" borderId="175" xfId="1" applyFont="1" applyFill="1" applyBorder="1" applyAlignment="1" applyProtection="1">
      <alignment horizontal="center" wrapText="1" readingOrder="1"/>
      <protection hidden="1"/>
    </xf>
    <xf numFmtId="0" fontId="108" fillId="20" borderId="154" xfId="1" applyFont="1" applyFill="1" applyBorder="1" applyAlignment="1" applyProtection="1">
      <alignment horizontal="center" wrapText="1" readingOrder="1"/>
      <protection hidden="1"/>
    </xf>
    <xf numFmtId="0" fontId="108" fillId="20" borderId="155" xfId="1" applyFont="1" applyFill="1" applyBorder="1" applyAlignment="1" applyProtection="1">
      <alignment horizontal="center" wrapText="1" readingOrder="1"/>
      <protection hidden="1"/>
    </xf>
    <xf numFmtId="0" fontId="108" fillId="20" borderId="156" xfId="1" applyFont="1" applyFill="1" applyBorder="1" applyAlignment="1" applyProtection="1">
      <alignment horizontal="center" wrapText="1" readingOrder="1"/>
      <protection hidden="1"/>
    </xf>
    <xf numFmtId="0" fontId="110" fillId="16" borderId="139" xfId="1" applyFont="1" applyFill="1" applyBorder="1" applyAlignment="1" applyProtection="1">
      <alignment horizontal="center" wrapText="1" readingOrder="1"/>
      <protection hidden="1"/>
    </xf>
    <xf numFmtId="0" fontId="0" fillId="0" borderId="147" xfId="0" applyBorder="1" applyAlignment="1">
      <alignment horizontal="center" vertical="center"/>
    </xf>
    <xf numFmtId="0" fontId="47" fillId="17" borderId="96" xfId="0" applyFont="1" applyFill="1" applyBorder="1" applyAlignment="1">
      <alignment horizontal="left" vertical="center" wrapText="1"/>
    </xf>
    <xf numFmtId="164" fontId="15" fillId="0" borderId="93" xfId="0" applyNumberFormat="1" applyFont="1" applyBorder="1" applyAlignment="1">
      <alignment horizontal="center" vertical="center"/>
    </xf>
    <xf numFmtId="0" fontId="15" fillId="0" borderId="54" xfId="0" applyFont="1" applyBorder="1" applyAlignment="1">
      <alignment horizontal="center" vertical="center"/>
    </xf>
    <xf numFmtId="164" fontId="15" fillId="18" borderId="125" xfId="0" applyNumberFormat="1" applyFont="1" applyFill="1" applyBorder="1" applyAlignment="1">
      <alignment vertical="center"/>
    </xf>
    <xf numFmtId="0" fontId="0" fillId="0" borderId="96" xfId="0" applyBorder="1"/>
    <xf numFmtId="0" fontId="15" fillId="0" borderId="121" xfId="0" applyFont="1" applyBorder="1" applyAlignment="1">
      <alignment horizontal="center" vertical="center"/>
    </xf>
    <xf numFmtId="164" fontId="15" fillId="0" borderId="121" xfId="0" applyNumberFormat="1" applyFont="1" applyBorder="1" applyAlignment="1">
      <alignment horizontal="center" vertical="center"/>
    </xf>
    <xf numFmtId="0" fontId="15" fillId="0" borderId="135" xfId="0" applyFont="1" applyBorder="1" applyAlignment="1">
      <alignment horizontal="center" vertical="center"/>
    </xf>
    <xf numFmtId="0" fontId="0" fillId="0" borderId="177" xfId="0" quotePrefix="1" applyBorder="1" applyAlignment="1">
      <alignment horizontal="center" vertical="center"/>
    </xf>
    <xf numFmtId="0" fontId="58" fillId="17" borderId="146" xfId="1" applyFont="1" applyFill="1" applyBorder="1" applyAlignment="1" applyProtection="1">
      <alignment horizontal="justify" vertical="top" wrapText="1"/>
      <protection locked="0"/>
    </xf>
    <xf numFmtId="0" fontId="47" fillId="17" borderId="120" xfId="0" applyFont="1" applyFill="1" applyBorder="1" applyAlignment="1">
      <alignment horizontal="justify" vertical="top" wrapText="1"/>
    </xf>
    <xf numFmtId="0" fontId="47" fillId="17" borderId="120" xfId="0" applyFont="1" applyFill="1" applyBorder="1" applyAlignment="1">
      <alignment horizontal="left" vertical="center" wrapText="1"/>
    </xf>
    <xf numFmtId="0" fontId="47" fillId="17" borderId="125" xfId="0" applyFont="1" applyFill="1" applyBorder="1" applyAlignment="1">
      <alignment horizontal="left" vertical="center" wrapText="1"/>
    </xf>
    <xf numFmtId="0" fontId="47" fillId="17" borderId="127" xfId="0" applyFont="1" applyFill="1" applyBorder="1" applyAlignment="1">
      <alignment horizontal="justify" vertical="top" wrapText="1"/>
    </xf>
    <xf numFmtId="0" fontId="47" fillId="17" borderId="128" xfId="0" applyFont="1" applyFill="1" applyBorder="1" applyAlignment="1">
      <alignment horizontal="justify" vertical="top" wrapText="1"/>
    </xf>
    <xf numFmtId="0" fontId="47" fillId="17" borderId="129" xfId="0" applyFont="1" applyFill="1" applyBorder="1" applyAlignment="1">
      <alignment horizontal="justify" vertical="top" wrapText="1"/>
    </xf>
    <xf numFmtId="0" fontId="47" fillId="17" borderId="152" xfId="0" applyFont="1" applyFill="1" applyBorder="1" applyAlignment="1">
      <alignment horizontal="justify" vertical="top" wrapText="1"/>
    </xf>
    <xf numFmtId="0" fontId="49" fillId="17" borderId="132" xfId="0" applyFont="1" applyFill="1" applyBorder="1" applyAlignment="1">
      <alignment horizontal="left" vertical="center" wrapText="1"/>
    </xf>
    <xf numFmtId="0" fontId="47" fillId="17" borderId="0" xfId="0" applyFont="1" applyFill="1" applyAlignment="1">
      <alignment horizontal="justify" vertical="top"/>
    </xf>
    <xf numFmtId="0" fontId="47" fillId="17" borderId="132" xfId="0" applyFont="1" applyFill="1" applyBorder="1" applyAlignment="1">
      <alignment horizontal="left" vertical="center" wrapText="1"/>
    </xf>
    <xf numFmtId="0" fontId="47" fillId="17" borderId="132" xfId="0" applyFont="1" applyFill="1" applyBorder="1" applyAlignment="1">
      <alignment horizontal="justify" vertical="top" wrapText="1"/>
    </xf>
    <xf numFmtId="0" fontId="49" fillId="17" borderId="132" xfId="0" applyFont="1" applyFill="1" applyBorder="1" applyAlignment="1">
      <alignment horizontal="justify" vertical="top" wrapText="1"/>
    </xf>
    <xf numFmtId="0" fontId="47" fillId="17" borderId="0" xfId="0" applyFont="1" applyFill="1" applyAlignment="1">
      <alignment horizontal="justify" vertical="top" wrapText="1"/>
    </xf>
    <xf numFmtId="0" fontId="49" fillId="17" borderId="121" xfId="0" applyFont="1" applyFill="1" applyBorder="1" applyAlignment="1">
      <alignment horizontal="left" vertical="center" wrapText="1"/>
    </xf>
    <xf numFmtId="0" fontId="15" fillId="17" borderId="89" xfId="0" applyFont="1" applyFill="1" applyBorder="1" applyAlignment="1">
      <alignment horizontal="justify" vertical="top" wrapText="1"/>
    </xf>
    <xf numFmtId="0" fontId="87" fillId="17" borderId="167" xfId="1" applyFont="1" applyFill="1" applyBorder="1" applyAlignment="1">
      <alignment horizontal="justify" vertical="top" wrapText="1"/>
    </xf>
    <xf numFmtId="0" fontId="87" fillId="17" borderId="167" xfId="1" applyFont="1" applyFill="1" applyBorder="1" applyAlignment="1">
      <alignment vertical="center" wrapText="1"/>
    </xf>
    <xf numFmtId="0" fontId="7" fillId="0" borderId="169" xfId="1" applyFont="1" applyBorder="1" applyAlignment="1" applyProtection="1">
      <alignment horizontal="justify" vertical="top"/>
      <protection locked="0"/>
    </xf>
    <xf numFmtId="0" fontId="7" fillId="17" borderId="96" xfId="1" applyFont="1" applyFill="1" applyAlignment="1">
      <alignment horizontal="center" vertical="top" wrapText="1"/>
    </xf>
    <xf numFmtId="0" fontId="96" fillId="17" borderId="96" xfId="1" applyFont="1" applyFill="1" applyAlignment="1">
      <alignment vertical="center"/>
    </xf>
    <xf numFmtId="0" fontId="115" fillId="17" borderId="96" xfId="1" applyFont="1" applyFill="1" applyAlignment="1">
      <alignment horizontal="center" vertical="center"/>
    </xf>
    <xf numFmtId="0" fontId="26" fillId="0" borderId="169" xfId="0" applyFont="1" applyBorder="1" applyAlignment="1" applyProtection="1">
      <alignment horizontal="center" vertical="top"/>
      <protection locked="0"/>
    </xf>
    <xf numFmtId="0" fontId="26" fillId="0" borderId="169" xfId="1" applyFont="1" applyBorder="1" applyAlignment="1" applyProtection="1">
      <alignment horizontal="justify" vertical="top" wrapText="1"/>
      <protection locked="0"/>
    </xf>
    <xf numFmtId="0" fontId="7" fillId="0" borderId="169" xfId="1" applyFont="1" applyBorder="1" applyAlignment="1" applyProtection="1">
      <alignment horizontal="justify" vertical="top" wrapText="1"/>
      <protection locked="0"/>
    </xf>
    <xf numFmtId="49" fontId="7" fillId="0" borderId="169" xfId="1" applyNumberFormat="1" applyFont="1" applyBorder="1" applyAlignment="1" applyProtection="1">
      <alignment horizontal="justify" vertical="top" wrapText="1"/>
      <protection locked="0"/>
    </xf>
    <xf numFmtId="0" fontId="117" fillId="0" borderId="0" xfId="3" applyFont="1" applyAlignment="1">
      <alignment horizontal="left" vertical="top" wrapText="1"/>
    </xf>
    <xf numFmtId="0" fontId="7" fillId="0" borderId="169" xfId="1" applyFont="1" applyBorder="1" applyAlignment="1" applyProtection="1">
      <alignment vertical="top" wrapText="1"/>
      <protection locked="0"/>
    </xf>
    <xf numFmtId="0" fontId="15" fillId="0" borderId="0" xfId="0" applyFont="1" applyAlignment="1">
      <alignment horizontal="left" vertical="top" wrapText="1"/>
    </xf>
    <xf numFmtId="0" fontId="15" fillId="0" borderId="0" xfId="0" applyFont="1" applyAlignment="1">
      <alignment horizontal="justify" vertical="top" wrapText="1"/>
    </xf>
    <xf numFmtId="0" fontId="5" fillId="0" borderId="169" xfId="1" applyFont="1" applyBorder="1" applyAlignment="1" applyProtection="1">
      <alignment horizontal="justify" vertical="top" wrapText="1"/>
      <protection locked="0"/>
    </xf>
    <xf numFmtId="0" fontId="9" fillId="0" borderId="169" xfId="1" applyFont="1" applyBorder="1" applyAlignment="1" applyProtection="1">
      <alignment vertical="top" wrapText="1"/>
      <protection locked="0"/>
    </xf>
    <xf numFmtId="0" fontId="3" fillId="9" borderId="121" xfId="0" applyFont="1" applyFill="1" applyBorder="1" applyAlignment="1">
      <alignment horizontal="center" vertical="center" wrapText="1" readingOrder="1"/>
    </xf>
    <xf numFmtId="0" fontId="3" fillId="0" borderId="121" xfId="0" applyFont="1" applyBorder="1" applyAlignment="1">
      <alignment horizontal="center" vertical="center" wrapText="1" readingOrder="1"/>
    </xf>
    <xf numFmtId="0" fontId="3" fillId="11" borderId="121" xfId="0" applyFont="1" applyFill="1" applyBorder="1" applyAlignment="1">
      <alignment horizontal="center" vertical="center" wrapText="1" readingOrder="1"/>
    </xf>
    <xf numFmtId="0" fontId="3" fillId="12" borderId="121" xfId="0" applyFont="1" applyFill="1" applyBorder="1" applyAlignment="1">
      <alignment horizontal="center" vertical="center" wrapText="1" readingOrder="1"/>
    </xf>
    <xf numFmtId="0" fontId="3" fillId="8" borderId="121" xfId="0" applyFont="1" applyFill="1" applyBorder="1" applyAlignment="1">
      <alignment horizontal="center" vertical="center" wrapText="1" readingOrder="1"/>
    </xf>
    <xf numFmtId="0" fontId="3" fillId="13" borderId="121" xfId="0" applyFont="1" applyFill="1" applyBorder="1" applyAlignment="1">
      <alignment horizontal="center" vertical="center" wrapText="1" readingOrder="1"/>
    </xf>
    <xf numFmtId="0" fontId="3" fillId="3"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5" fillId="0" borderId="8" xfId="0" applyFont="1" applyBorder="1" applyAlignment="1">
      <alignment horizontal="left" vertical="center" wrapText="1"/>
    </xf>
    <xf numFmtId="0" fontId="0" fillId="0" borderId="0" xfId="0"/>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6" fillId="2" borderId="13" xfId="0" quotePrefix="1" applyFont="1" applyFill="1" applyBorder="1" applyAlignment="1">
      <alignment horizontal="left" vertical="top" wrapText="1"/>
    </xf>
    <xf numFmtId="0" fontId="4" fillId="0" borderId="14" xfId="0" applyFont="1" applyBorder="1"/>
    <xf numFmtId="0" fontId="4" fillId="0" borderId="15" xfId="0" applyFont="1" applyBorder="1"/>
    <xf numFmtId="0" fontId="7" fillId="2" borderId="16" xfId="0" applyFont="1" applyFill="1" applyBorder="1" applyAlignment="1">
      <alignment horizontal="left" vertical="center" wrapText="1"/>
    </xf>
    <xf numFmtId="0" fontId="4" fillId="0" borderId="17" xfId="0" applyFont="1" applyBorder="1"/>
    <xf numFmtId="0" fontId="4" fillId="0" borderId="18" xfId="0" applyFont="1" applyBorder="1"/>
    <xf numFmtId="0" fontId="5" fillId="0" borderId="8" xfId="0" applyFont="1" applyBorder="1" applyAlignment="1">
      <alignment horizontal="left" vertical="top" wrapText="1"/>
    </xf>
    <xf numFmtId="0" fontId="4" fillId="0" borderId="8" xfId="0" applyFont="1" applyBorder="1"/>
    <xf numFmtId="0" fontId="11" fillId="3" borderId="21" xfId="0" applyFont="1" applyFill="1" applyBorder="1" applyAlignment="1">
      <alignment horizontal="center" vertical="center" wrapText="1"/>
    </xf>
    <xf numFmtId="0" fontId="4" fillId="0" borderId="22" xfId="0" applyFont="1" applyBorder="1"/>
    <xf numFmtId="0" fontId="11" fillId="3" borderId="23" xfId="0" applyFont="1" applyFill="1" applyBorder="1" applyAlignment="1">
      <alignment horizontal="center" vertical="center"/>
    </xf>
    <xf numFmtId="0" fontId="4" fillId="0" borderId="24" xfId="0" applyFont="1" applyBorder="1"/>
    <xf numFmtId="0" fontId="11" fillId="2" borderId="25" xfId="0" applyFont="1" applyFill="1" applyBorder="1" applyAlignment="1">
      <alignment horizontal="left" vertical="top" wrapText="1" readingOrder="1"/>
    </xf>
    <xf numFmtId="0" fontId="4" fillId="0" borderId="26" xfId="0" applyFont="1" applyBorder="1"/>
    <xf numFmtId="0" fontId="12" fillId="2" borderId="27" xfId="0" applyFont="1" applyFill="1" applyBorder="1" applyAlignment="1">
      <alignment horizontal="left" vertical="center" wrapText="1"/>
    </xf>
    <xf numFmtId="0" fontId="4" fillId="0" borderId="28" xfId="0" applyFont="1" applyBorder="1"/>
    <xf numFmtId="0" fontId="11" fillId="2" borderId="29" xfId="0" applyFont="1" applyFill="1" applyBorder="1" applyAlignment="1">
      <alignment horizontal="left" vertical="center" wrapText="1"/>
    </xf>
    <xf numFmtId="0" fontId="4" fillId="0" borderId="30" xfId="0" applyFont="1" applyBorder="1"/>
    <xf numFmtId="0" fontId="12" fillId="2" borderId="31" xfId="0" applyFont="1" applyFill="1" applyBorder="1" applyAlignment="1">
      <alignment horizontal="left" vertical="center" wrapText="1"/>
    </xf>
    <xf numFmtId="0" fontId="4" fillId="0" borderId="32" xfId="0" applyFont="1" applyBorder="1"/>
    <xf numFmtId="0" fontId="12" fillId="2" borderId="35" xfId="0" applyFont="1" applyFill="1" applyBorder="1" applyAlignment="1">
      <alignment horizontal="left" vertical="center" wrapText="1"/>
    </xf>
    <xf numFmtId="0" fontId="4" fillId="0" borderId="36" xfId="0" applyFont="1" applyBorder="1"/>
    <xf numFmtId="0" fontId="5" fillId="2" borderId="37" xfId="0" applyFont="1" applyFill="1" applyBorder="1" applyAlignment="1">
      <alignment horizontal="left" vertical="top" wrapText="1"/>
    </xf>
    <xf numFmtId="0" fontId="4" fillId="0" borderId="38" xfId="0" applyFont="1" applyBorder="1"/>
    <xf numFmtId="0" fontId="4" fillId="0" borderId="39" xfId="0" applyFont="1" applyBorder="1"/>
    <xf numFmtId="0" fontId="11" fillId="2" borderId="33" xfId="0" applyFont="1" applyFill="1" applyBorder="1" applyAlignment="1">
      <alignment horizontal="left" vertical="center" wrapText="1"/>
    </xf>
    <xf numFmtId="0" fontId="4" fillId="0" borderId="34" xfId="0" applyFont="1" applyBorder="1"/>
    <xf numFmtId="0" fontId="47" fillId="15" borderId="119" xfId="0" applyFont="1" applyFill="1" applyBorder="1" applyAlignment="1">
      <alignment horizontal="center" vertical="center" wrapText="1"/>
    </xf>
    <xf numFmtId="0" fontId="0" fillId="0" borderId="124" xfId="0" applyBorder="1" applyAlignment="1">
      <alignment horizontal="center" vertical="center"/>
    </xf>
    <xf numFmtId="0" fontId="0" fillId="0" borderId="130" xfId="0" applyBorder="1" applyAlignment="1">
      <alignment horizontal="center" vertical="center"/>
    </xf>
    <xf numFmtId="0" fontId="47" fillId="15" borderId="121" xfId="0" applyFont="1" applyFill="1" applyBorder="1" applyAlignment="1">
      <alignment horizontal="center" vertical="center" wrapText="1"/>
    </xf>
    <xf numFmtId="0" fontId="0" fillId="0" borderId="121" xfId="0" applyBorder="1" applyAlignment="1">
      <alignment horizontal="center" vertical="center" wrapText="1"/>
    </xf>
    <xf numFmtId="0" fontId="47" fillId="15" borderId="122" xfId="0" applyFont="1" applyFill="1" applyBorder="1" applyAlignment="1">
      <alignment horizontal="center" vertical="center" wrapText="1"/>
    </xf>
    <xf numFmtId="0" fontId="0" fillId="0" borderId="126" xfId="0" applyBorder="1" applyAlignment="1">
      <alignment horizontal="center" vertical="center" wrapText="1"/>
    </xf>
    <xf numFmtId="0" fontId="0" fillId="0" borderId="131" xfId="0" applyBorder="1" applyAlignment="1">
      <alignment horizontal="center" vertical="center" wrapText="1"/>
    </xf>
    <xf numFmtId="0" fontId="47" fillId="15" borderId="133" xfId="0" applyFont="1" applyFill="1" applyBorder="1" applyAlignment="1">
      <alignment horizontal="center" vertical="center" wrapText="1"/>
    </xf>
    <xf numFmtId="0" fontId="0" fillId="0" borderId="136" xfId="0" applyBorder="1" applyAlignment="1">
      <alignment horizontal="center" vertical="center" wrapText="1"/>
    </xf>
    <xf numFmtId="0" fontId="47" fillId="15" borderId="134" xfId="0" applyFont="1" applyFill="1" applyBorder="1" applyAlignment="1">
      <alignment horizontal="center" vertical="center" wrapText="1"/>
    </xf>
    <xf numFmtId="0" fontId="47" fillId="15" borderId="124" xfId="0" applyFont="1" applyFill="1" applyBorder="1" applyAlignment="1">
      <alignment horizontal="center" vertical="center" wrapText="1"/>
    </xf>
    <xf numFmtId="0" fontId="0" fillId="0" borderId="130" xfId="0" applyBorder="1" applyAlignment="1">
      <alignment horizontal="center" vertical="center" wrapText="1"/>
    </xf>
    <xf numFmtId="0" fontId="47" fillId="15" borderId="121" xfId="0" applyFont="1" applyFill="1" applyBorder="1" applyAlignment="1">
      <alignment vertical="center" wrapText="1"/>
    </xf>
    <xf numFmtId="0" fontId="0" fillId="0" borderId="121" xfId="0" applyBorder="1"/>
    <xf numFmtId="0" fontId="48" fillId="4" borderId="64" xfId="0" applyFont="1" applyFill="1" applyBorder="1" applyAlignment="1">
      <alignment horizontal="left" vertical="top" wrapText="1"/>
    </xf>
    <xf numFmtId="0" fontId="4" fillId="0" borderId="65" xfId="0" applyFont="1" applyBorder="1"/>
    <xf numFmtId="0" fontId="4" fillId="0" borderId="66" xfId="0" applyFont="1" applyBorder="1"/>
    <xf numFmtId="0" fontId="18" fillId="2" borderId="67" xfId="0" applyFont="1" applyFill="1" applyBorder="1" applyAlignment="1">
      <alignment horizontal="center" vertical="center" wrapText="1"/>
    </xf>
    <xf numFmtId="0" fontId="4" fillId="0" borderId="68" xfId="0" applyFont="1" applyBorder="1"/>
    <xf numFmtId="0" fontId="13" fillId="0" borderId="43" xfId="0" applyFont="1" applyBorder="1" applyAlignment="1">
      <alignment vertical="center" wrapText="1"/>
    </xf>
    <xf numFmtId="0" fontId="4" fillId="0" borderId="49" xfId="0" applyFont="1" applyBorder="1"/>
    <xf numFmtId="0" fontId="4" fillId="0" borderId="57" xfId="0" applyFont="1" applyBorder="1"/>
    <xf numFmtId="0" fontId="46" fillId="0" borderId="44" xfId="0" applyFont="1" applyBorder="1" applyAlignment="1">
      <alignment horizontal="center" vertical="center" wrapText="1"/>
    </xf>
    <xf numFmtId="0" fontId="4" fillId="0" borderId="45" xfId="0" applyFont="1" applyBorder="1"/>
    <xf numFmtId="0" fontId="4" fillId="0" borderId="46" xfId="0" applyFont="1" applyBorder="1"/>
    <xf numFmtId="0" fontId="4" fillId="0" borderId="50" xfId="0" applyFont="1" applyBorder="1"/>
    <xf numFmtId="0" fontId="4" fillId="0" borderId="51" xfId="0" applyFont="1" applyBorder="1"/>
    <xf numFmtId="0" fontId="16" fillId="0" borderId="48" xfId="0" applyFont="1" applyBorder="1" applyAlignment="1">
      <alignment horizontal="center" vertical="center" wrapText="1"/>
    </xf>
    <xf numFmtId="0" fontId="4" fillId="0" borderId="53" xfId="0" applyFont="1" applyBorder="1"/>
    <xf numFmtId="0" fontId="4" fillId="0" borderId="58" xfId="0" applyFont="1" applyBorder="1"/>
    <xf numFmtId="0" fontId="13" fillId="0" borderId="0" xfId="0" applyFont="1" applyAlignment="1">
      <alignment horizontal="center" vertical="center" wrapText="1"/>
    </xf>
    <xf numFmtId="0" fontId="14" fillId="0" borderId="54" xfId="0" applyFont="1" applyBorder="1" applyAlignment="1">
      <alignment horizontal="center" vertical="center" wrapText="1"/>
    </xf>
    <xf numFmtId="0" fontId="4" fillId="0" borderId="55" xfId="0" applyFont="1" applyBorder="1"/>
    <xf numFmtId="0" fontId="4" fillId="0" borderId="56" xfId="0" applyFont="1" applyBorder="1"/>
    <xf numFmtId="0" fontId="13" fillId="0" borderId="59" xfId="0" applyFont="1" applyBorder="1" applyAlignment="1">
      <alignment horizontal="center" vertical="center" wrapText="1"/>
    </xf>
    <xf numFmtId="0" fontId="4" fillId="0" borderId="60" xfId="0" applyFont="1" applyBorder="1"/>
    <xf numFmtId="0" fontId="4" fillId="0" borderId="61" xfId="0" applyFont="1" applyBorder="1"/>
    <xf numFmtId="0" fontId="17" fillId="4" borderId="62" xfId="0" applyFont="1" applyFill="1" applyBorder="1" applyAlignment="1">
      <alignment horizontal="center" vertical="center" wrapText="1"/>
    </xf>
    <xf numFmtId="0" fontId="4" fillId="0" borderId="63" xfId="0" applyFont="1" applyBorder="1"/>
    <xf numFmtId="0" fontId="47" fillId="4" borderId="59" xfId="0" applyFont="1" applyFill="1" applyBorder="1" applyAlignment="1">
      <alignment horizontal="left" vertical="center"/>
    </xf>
    <xf numFmtId="0" fontId="0" fillId="20" borderId="0" xfId="0" applyFill="1" applyAlignment="1">
      <alignment horizontal="justify" vertical="top" wrapText="1"/>
    </xf>
    <xf numFmtId="0" fontId="50" fillId="7" borderId="64" xfId="0" applyFont="1" applyFill="1" applyBorder="1" applyAlignment="1">
      <alignment horizontal="right" vertical="center"/>
    </xf>
    <xf numFmtId="0" fontId="52" fillId="0" borderId="65" xfId="0" applyFont="1" applyBorder="1"/>
    <xf numFmtId="0" fontId="2" fillId="0" borderId="45" xfId="0" applyFont="1" applyBorder="1" applyAlignment="1">
      <alignment horizontal="center"/>
    </xf>
    <xf numFmtId="0" fontId="14" fillId="0" borderId="45" xfId="0" applyFont="1" applyBorder="1" applyAlignment="1">
      <alignment horizontal="center" vertical="center" wrapText="1"/>
    </xf>
    <xf numFmtId="0" fontId="4" fillId="0" borderId="75" xfId="0" applyFont="1" applyBorder="1"/>
    <xf numFmtId="0" fontId="15" fillId="0" borderId="74" xfId="0" applyFont="1" applyBorder="1" applyAlignment="1">
      <alignment horizontal="left" vertical="center" wrapText="1"/>
    </xf>
    <xf numFmtId="0" fontId="15" fillId="0" borderId="73" xfId="0" applyFont="1" applyBorder="1" applyAlignment="1">
      <alignment horizontal="left" vertical="center" wrapText="1"/>
    </xf>
    <xf numFmtId="0" fontId="14" fillId="0" borderId="0" xfId="0" applyFont="1" applyAlignment="1">
      <alignment horizontal="center" vertical="center" wrapText="1"/>
    </xf>
    <xf numFmtId="0" fontId="2" fillId="0" borderId="11" xfId="0" applyFont="1" applyBorder="1" applyAlignment="1">
      <alignment horizontal="center"/>
    </xf>
    <xf numFmtId="0" fontId="47" fillId="4" borderId="73" xfId="0" applyFont="1" applyFill="1" applyBorder="1" applyAlignment="1">
      <alignment vertical="center"/>
    </xf>
    <xf numFmtId="0" fontId="4" fillId="0" borderId="76" xfId="0" applyFont="1" applyBorder="1"/>
    <xf numFmtId="0" fontId="15" fillId="4" borderId="77" xfId="0" applyFont="1" applyFill="1" applyBorder="1" applyAlignment="1">
      <alignment horizontal="left" vertical="center" wrapText="1"/>
    </xf>
    <xf numFmtId="0" fontId="4" fillId="0" borderId="78" xfId="0" applyFont="1" applyBorder="1"/>
    <xf numFmtId="0" fontId="20" fillId="6" borderId="83" xfId="0" applyFont="1" applyFill="1" applyBorder="1" applyAlignment="1">
      <alignment horizontal="center" vertical="center" wrapText="1"/>
    </xf>
    <xf numFmtId="0" fontId="4" fillId="0" borderId="84" xfId="0" applyFont="1" applyBorder="1"/>
    <xf numFmtId="0" fontId="4" fillId="0" borderId="85" xfId="0" applyFont="1" applyBorder="1"/>
    <xf numFmtId="0" fontId="50" fillId="7" borderId="90" xfId="0" applyFont="1" applyFill="1" applyBorder="1" applyAlignment="1">
      <alignment horizontal="right" vertical="center"/>
    </xf>
    <xf numFmtId="0" fontId="52" fillId="0" borderId="91" xfId="0" applyFont="1" applyBorder="1"/>
    <xf numFmtId="0" fontId="52" fillId="0" borderId="96" xfId="0" applyFont="1" applyBorder="1"/>
    <xf numFmtId="0" fontId="60" fillId="17" borderId="135" xfId="1" applyFont="1" applyFill="1" applyBorder="1" applyAlignment="1" applyProtection="1">
      <alignment horizontal="left" vertical="center"/>
      <protection locked="0"/>
    </xf>
    <xf numFmtId="0" fontId="0" fillId="0" borderId="149" xfId="0" applyBorder="1" applyAlignment="1">
      <alignment horizontal="left" vertical="center"/>
    </xf>
    <xf numFmtId="0" fontId="0" fillId="0" borderId="132" xfId="0" applyBorder="1" applyAlignment="1">
      <alignment horizontal="left" vertical="center"/>
    </xf>
    <xf numFmtId="0" fontId="47" fillId="0" borderId="96" xfId="1" applyFont="1" applyAlignment="1">
      <alignment horizontal="center"/>
    </xf>
    <xf numFmtId="0" fontId="60" fillId="17" borderId="96" xfId="1" applyFont="1" applyFill="1" applyAlignment="1">
      <alignment horizontal="left"/>
    </xf>
    <xf numFmtId="0" fontId="60" fillId="17" borderId="121" xfId="1" applyFont="1" applyFill="1" applyBorder="1" applyAlignment="1" applyProtection="1">
      <alignment horizontal="left" vertical="center"/>
      <protection locked="0"/>
    </xf>
    <xf numFmtId="0" fontId="58" fillId="17" borderId="135" xfId="1" applyFont="1" applyFill="1" applyBorder="1" applyAlignment="1" applyProtection="1">
      <alignment horizontal="justify" vertical="top" wrapText="1"/>
      <protection locked="0"/>
    </xf>
    <xf numFmtId="0" fontId="58" fillId="17" borderId="132" xfId="1" applyFont="1" applyFill="1" applyBorder="1" applyAlignment="1" applyProtection="1">
      <alignment horizontal="justify" vertical="top" wrapText="1"/>
      <protection locked="0"/>
    </xf>
    <xf numFmtId="0" fontId="60" fillId="17" borderId="132" xfId="1" applyFont="1" applyFill="1" applyBorder="1" applyAlignment="1" applyProtection="1">
      <alignment horizontal="left" vertical="center"/>
      <protection locked="0"/>
    </xf>
    <xf numFmtId="0" fontId="60" fillId="17" borderId="149" xfId="1" applyFont="1" applyFill="1" applyBorder="1" applyAlignment="1" applyProtection="1">
      <alignment horizontal="left" vertical="center"/>
      <protection locked="0"/>
    </xf>
    <xf numFmtId="0" fontId="61" fillId="17" borderId="135" xfId="1" applyFont="1" applyFill="1" applyBorder="1" applyAlignment="1" applyProtection="1">
      <alignment horizontal="justify" vertical="top" wrapText="1"/>
      <protection locked="0"/>
    </xf>
    <xf numFmtId="0" fontId="61" fillId="17" borderId="132" xfId="1" applyFont="1" applyFill="1" applyBorder="1" applyAlignment="1" applyProtection="1">
      <alignment horizontal="justify" vertical="top" wrapText="1"/>
      <protection locked="0"/>
    </xf>
    <xf numFmtId="0" fontId="60" fillId="17" borderId="135" xfId="1" applyFont="1" applyFill="1" applyBorder="1" applyAlignment="1" applyProtection="1">
      <alignment horizontal="center" vertical="center"/>
      <protection locked="0"/>
    </xf>
    <xf numFmtId="0" fontId="60" fillId="17" borderId="132" xfId="1" applyFont="1" applyFill="1" applyBorder="1" applyAlignment="1" applyProtection="1">
      <alignment horizontal="center" vertical="center"/>
      <protection locked="0"/>
    </xf>
    <xf numFmtId="0" fontId="47" fillId="0" borderId="121" xfId="1" applyFont="1" applyBorder="1"/>
    <xf numFmtId="0" fontId="1" fillId="0" borderId="121" xfId="1" applyBorder="1"/>
    <xf numFmtId="0" fontId="58" fillId="17" borderId="135" xfId="1" applyFont="1" applyFill="1" applyBorder="1" applyAlignment="1" applyProtection="1">
      <alignment horizontal="justify" vertical="top"/>
      <protection locked="0"/>
    </xf>
    <xf numFmtId="0" fontId="58" fillId="17" borderId="132" xfId="1" applyFont="1" applyFill="1" applyBorder="1" applyAlignment="1" applyProtection="1">
      <alignment horizontal="justify" vertical="top"/>
      <protection locked="0"/>
    </xf>
    <xf numFmtId="0" fontId="60" fillId="17" borderId="135" xfId="1" applyFont="1" applyFill="1" applyBorder="1" applyAlignment="1" applyProtection="1">
      <alignment horizontal="justify" vertical="top" wrapText="1"/>
      <protection locked="0"/>
    </xf>
    <xf numFmtId="0" fontId="0" fillId="0" borderId="132" xfId="0" applyBorder="1" applyAlignment="1">
      <alignment horizontal="justify" vertical="top" wrapText="1"/>
    </xf>
    <xf numFmtId="0" fontId="60" fillId="17" borderId="149" xfId="1" applyFont="1" applyFill="1" applyBorder="1" applyAlignment="1" applyProtection="1">
      <alignment horizontal="justify" vertical="top" wrapText="1"/>
      <protection locked="0"/>
    </xf>
    <xf numFmtId="0" fontId="60" fillId="17" borderId="132" xfId="1" applyFont="1" applyFill="1" applyBorder="1" applyAlignment="1" applyProtection="1">
      <alignment horizontal="justify" vertical="top" wrapText="1"/>
      <protection locked="0"/>
    </xf>
    <xf numFmtId="0" fontId="58" fillId="17" borderId="121" xfId="1" applyFont="1" applyFill="1" applyBorder="1" applyAlignment="1">
      <alignment horizontal="justify" vertical="center" wrapText="1"/>
    </xf>
    <xf numFmtId="0" fontId="60" fillId="17" borderId="131" xfId="1" applyFont="1" applyFill="1" applyBorder="1" applyAlignment="1" applyProtection="1">
      <alignment horizontal="center" vertical="center"/>
      <protection locked="0"/>
    </xf>
    <xf numFmtId="0" fontId="60" fillId="17" borderId="147" xfId="1" applyFont="1" applyFill="1" applyBorder="1" applyAlignment="1" applyProtection="1">
      <alignment horizontal="center" vertical="center"/>
      <protection locked="0"/>
    </xf>
    <xf numFmtId="0" fontId="49" fillId="17" borderId="135" xfId="1" applyFont="1" applyFill="1" applyBorder="1" applyAlignment="1" applyProtection="1">
      <alignment horizontal="justify" vertical="top" wrapText="1"/>
      <protection locked="0"/>
    </xf>
    <xf numFmtId="0" fontId="1" fillId="17" borderId="149" xfId="1" applyFill="1" applyBorder="1" applyAlignment="1">
      <alignment horizontal="justify" vertical="top" wrapText="1"/>
    </xf>
    <xf numFmtId="0" fontId="1" fillId="17" borderId="132" xfId="1" applyFill="1" applyBorder="1" applyAlignment="1">
      <alignment horizontal="justify" vertical="top" wrapText="1"/>
    </xf>
    <xf numFmtId="0" fontId="58" fillId="17" borderId="131" xfId="1" applyFont="1" applyFill="1" applyBorder="1" applyAlignment="1" applyProtection="1">
      <alignment horizontal="justify" vertical="top" wrapText="1"/>
      <protection locked="0"/>
    </xf>
    <xf numFmtId="0" fontId="58" fillId="17" borderId="147" xfId="1" applyFont="1" applyFill="1" applyBorder="1" applyAlignment="1" applyProtection="1">
      <alignment horizontal="justify" vertical="top" wrapText="1"/>
      <protection locked="0"/>
    </xf>
    <xf numFmtId="0" fontId="58" fillId="17" borderId="121" xfId="1" applyFont="1" applyFill="1" applyBorder="1" applyAlignment="1">
      <alignment horizontal="justify" vertical="top" wrapText="1"/>
    </xf>
    <xf numFmtId="0" fontId="72" fillId="17" borderId="121" xfId="1" applyFont="1" applyFill="1" applyBorder="1" applyAlignment="1">
      <alignment horizontal="justify" vertical="top" wrapText="1"/>
    </xf>
    <xf numFmtId="0" fontId="58" fillId="17" borderId="121" xfId="1" applyFont="1" applyFill="1" applyBorder="1" applyAlignment="1">
      <alignment horizontal="center" vertical="center"/>
    </xf>
    <xf numFmtId="0" fontId="47" fillId="17" borderId="121" xfId="1" applyFont="1" applyFill="1" applyBorder="1" applyAlignment="1">
      <alignment horizontal="justify" vertical="top" wrapText="1"/>
    </xf>
    <xf numFmtId="0" fontId="58" fillId="17" borderId="135" xfId="1" applyFont="1" applyFill="1" applyBorder="1" applyAlignment="1">
      <alignment horizontal="justify" vertical="top" wrapText="1"/>
    </xf>
    <xf numFmtId="0" fontId="58" fillId="17" borderId="132" xfId="1" applyFont="1" applyFill="1" applyBorder="1" applyAlignment="1">
      <alignment horizontal="justify" vertical="top" wrapText="1"/>
    </xf>
    <xf numFmtId="0" fontId="47" fillId="17" borderId="135" xfId="1" applyFont="1" applyFill="1" applyBorder="1" applyAlignment="1">
      <alignment horizontal="justify" vertical="top" wrapText="1"/>
    </xf>
    <xf numFmtId="0" fontId="47" fillId="17" borderId="149" xfId="1" applyFont="1" applyFill="1" applyBorder="1" applyAlignment="1">
      <alignment horizontal="justify" vertical="top" wrapText="1"/>
    </xf>
    <xf numFmtId="0" fontId="47" fillId="17" borderId="132" xfId="1" applyFont="1" applyFill="1" applyBorder="1" applyAlignment="1">
      <alignment horizontal="justify" vertical="top" wrapText="1"/>
    </xf>
    <xf numFmtId="0" fontId="58" fillId="17" borderId="121" xfId="1" applyFont="1" applyFill="1" applyBorder="1" applyAlignment="1">
      <alignment horizontal="justify" vertical="center"/>
    </xf>
    <xf numFmtId="0" fontId="47" fillId="17" borderId="135" xfId="1" applyFont="1" applyFill="1" applyBorder="1" applyAlignment="1">
      <alignment horizontal="justify" vertical="top"/>
    </xf>
    <xf numFmtId="0" fontId="1" fillId="17" borderId="132" xfId="1" applyFill="1" applyBorder="1" applyAlignment="1">
      <alignment horizontal="justify" vertical="top"/>
    </xf>
    <xf numFmtId="0" fontId="65" fillId="17" borderId="135" xfId="1" applyFont="1" applyFill="1" applyBorder="1" applyAlignment="1">
      <alignment horizontal="justify" vertical="top" wrapText="1"/>
    </xf>
    <xf numFmtId="0" fontId="65" fillId="17" borderId="149" xfId="1" applyFont="1" applyFill="1" applyBorder="1" applyAlignment="1">
      <alignment horizontal="justify" vertical="top" wrapText="1"/>
    </xf>
    <xf numFmtId="0" fontId="65" fillId="17" borderId="132" xfId="1" applyFont="1" applyFill="1" applyBorder="1" applyAlignment="1">
      <alignment horizontal="justify" vertical="top" wrapText="1"/>
    </xf>
    <xf numFmtId="0" fontId="57" fillId="21" borderId="121" xfId="1" applyFont="1" applyFill="1" applyBorder="1" applyAlignment="1">
      <alignment horizontal="center" vertical="center" textRotation="255"/>
    </xf>
    <xf numFmtId="0" fontId="57" fillId="21" borderId="135" xfId="1" applyFont="1" applyFill="1" applyBorder="1" applyAlignment="1">
      <alignment horizontal="center" vertical="center" textRotation="255"/>
    </xf>
    <xf numFmtId="0" fontId="47" fillId="21" borderId="135" xfId="1" applyFont="1" applyFill="1" applyBorder="1" applyAlignment="1">
      <alignment horizontal="justify" vertical="top" wrapText="1"/>
    </xf>
    <xf numFmtId="0" fontId="1" fillId="21" borderId="132" xfId="1" applyFill="1" applyBorder="1" applyAlignment="1">
      <alignment horizontal="justify" vertical="top" wrapText="1"/>
    </xf>
    <xf numFmtId="0" fontId="57" fillId="21" borderId="158" xfId="1" applyFont="1" applyFill="1" applyBorder="1" applyAlignment="1">
      <alignment horizontal="center" wrapText="1"/>
    </xf>
    <xf numFmtId="0" fontId="57" fillId="21" borderId="158" xfId="1" applyFont="1" applyFill="1" applyBorder="1" applyAlignment="1">
      <alignment horizontal="center"/>
    </xf>
    <xf numFmtId="0" fontId="57" fillId="21" borderId="122" xfId="1" applyFont="1" applyFill="1" applyBorder="1" applyAlignment="1">
      <alignment horizontal="center" vertical="top" wrapText="1"/>
    </xf>
    <xf numFmtId="0" fontId="57" fillId="21" borderId="152" xfId="1" applyFont="1" applyFill="1" applyBorder="1" applyAlignment="1">
      <alignment horizontal="center" vertical="top"/>
    </xf>
    <xf numFmtId="0" fontId="57" fillId="21" borderId="157" xfId="1" applyFont="1" applyFill="1" applyBorder="1" applyAlignment="1">
      <alignment horizontal="center" vertical="top"/>
    </xf>
    <xf numFmtId="0" fontId="57" fillId="21" borderId="158" xfId="1" applyFont="1" applyFill="1" applyBorder="1" applyAlignment="1">
      <alignment horizontal="center" vertical="center"/>
    </xf>
    <xf numFmtId="0" fontId="19" fillId="17" borderId="121" xfId="1" applyFont="1" applyFill="1" applyBorder="1" applyAlignment="1">
      <alignment horizontal="justify" vertical="center" wrapText="1"/>
    </xf>
    <xf numFmtId="0" fontId="60" fillId="17" borderId="158" xfId="1" applyFont="1" applyFill="1" applyBorder="1" applyAlignment="1" applyProtection="1">
      <alignment horizontal="left" vertical="center"/>
      <protection locked="0"/>
    </xf>
    <xf numFmtId="0" fontId="15" fillId="17" borderId="135" xfId="1" applyFont="1" applyFill="1" applyBorder="1" applyAlignment="1">
      <alignment horizontal="justify" vertical="top" wrapText="1"/>
    </xf>
    <xf numFmtId="0" fontId="47" fillId="17" borderId="122" xfId="1" applyFont="1" applyFill="1" applyBorder="1" applyAlignment="1">
      <alignment horizontal="justify" vertical="top" wrapText="1"/>
    </xf>
    <xf numFmtId="0" fontId="1" fillId="17" borderId="157" xfId="1" applyFill="1" applyBorder="1" applyAlignment="1">
      <alignment horizontal="justify" vertical="top" wrapText="1"/>
    </xf>
    <xf numFmtId="0" fontId="1" fillId="0" borderId="132" xfId="1" applyBorder="1" applyAlignment="1">
      <alignment horizontal="left" vertical="center"/>
    </xf>
    <xf numFmtId="0" fontId="1" fillId="0" borderId="149" xfId="1" applyBorder="1" applyAlignment="1">
      <alignment horizontal="left" vertical="center"/>
    </xf>
    <xf numFmtId="0" fontId="66" fillId="17" borderId="121" xfId="1" applyFont="1" applyFill="1" applyBorder="1" applyAlignment="1">
      <alignment horizontal="justify" vertical="center" wrapText="1"/>
    </xf>
    <xf numFmtId="0" fontId="15" fillId="17" borderId="121" xfId="1" applyFont="1" applyFill="1" applyBorder="1" applyAlignment="1">
      <alignment horizontal="justify" vertical="top" wrapText="1"/>
    </xf>
    <xf numFmtId="0" fontId="47" fillId="17" borderId="121" xfId="1" applyFont="1" applyFill="1" applyBorder="1" applyAlignment="1">
      <alignment horizontal="justify" vertical="center" wrapText="1"/>
    </xf>
    <xf numFmtId="0" fontId="15" fillId="17" borderId="131" xfId="1" applyFont="1" applyFill="1" applyBorder="1" applyAlignment="1">
      <alignment horizontal="justify" vertical="top" wrapText="1"/>
    </xf>
    <xf numFmtId="0" fontId="1" fillId="17" borderId="147" xfId="1" applyFill="1" applyBorder="1" applyAlignment="1">
      <alignment horizontal="justify" vertical="top" wrapText="1"/>
    </xf>
    <xf numFmtId="0" fontId="60" fillId="17" borderId="135" xfId="1" applyFont="1" applyFill="1" applyBorder="1" applyAlignment="1" applyProtection="1">
      <alignment horizontal="justify" vertical="top"/>
      <protection locked="0"/>
    </xf>
    <xf numFmtId="0" fontId="72" fillId="17" borderId="132" xfId="1" applyFont="1" applyFill="1" applyBorder="1" applyAlignment="1">
      <alignment horizontal="justify" vertical="top" wrapText="1"/>
    </xf>
    <xf numFmtId="0" fontId="58" fillId="17" borderId="121" xfId="1" applyFont="1" applyFill="1" applyBorder="1" applyAlignment="1">
      <alignment horizontal="left" vertical="top" wrapText="1"/>
    </xf>
    <xf numFmtId="0" fontId="72" fillId="17" borderId="121" xfId="1" applyFont="1" applyFill="1" applyBorder="1" applyAlignment="1">
      <alignment horizontal="left" vertical="top"/>
    </xf>
    <xf numFmtId="0" fontId="65" fillId="17" borderId="121" xfId="1" applyFont="1" applyFill="1" applyBorder="1" applyAlignment="1">
      <alignment horizontal="justify" vertical="center" wrapText="1"/>
    </xf>
    <xf numFmtId="0" fontId="19" fillId="17" borderId="125" xfId="1" applyFont="1" applyFill="1" applyBorder="1" applyAlignment="1" applyProtection="1">
      <alignment horizontal="justify" vertical="top" wrapText="1"/>
      <protection locked="0"/>
    </xf>
    <xf numFmtId="0" fontId="58" fillId="17" borderId="125" xfId="1" applyFont="1" applyFill="1" applyBorder="1" applyAlignment="1" applyProtection="1">
      <alignment horizontal="justify" vertical="top" wrapText="1"/>
      <protection locked="0"/>
    </xf>
    <xf numFmtId="0" fontId="60" fillId="17" borderId="121" xfId="1" applyFont="1" applyFill="1" applyBorder="1" applyAlignment="1">
      <alignment horizontal="justify" vertical="top" wrapText="1"/>
    </xf>
    <xf numFmtId="0" fontId="49" fillId="17" borderId="132" xfId="1" applyFont="1" applyFill="1" applyBorder="1" applyAlignment="1" applyProtection="1">
      <alignment horizontal="justify" vertical="top" wrapText="1"/>
      <protection locked="0"/>
    </xf>
    <xf numFmtId="0" fontId="49" fillId="17" borderId="121" xfId="1" applyFont="1" applyFill="1" applyBorder="1" applyAlignment="1" applyProtection="1">
      <alignment horizontal="justify" vertical="top" wrapText="1"/>
      <protection locked="0"/>
    </xf>
    <xf numFmtId="0" fontId="61" fillId="17" borderId="121" xfId="1" applyFont="1" applyFill="1" applyBorder="1" applyAlignment="1" applyProtection="1">
      <alignment horizontal="justify" vertical="top" wrapText="1"/>
      <protection locked="0"/>
    </xf>
    <xf numFmtId="0" fontId="58" fillId="17" borderId="135" xfId="1" applyFont="1" applyFill="1" applyBorder="1" applyAlignment="1">
      <alignment horizontal="justify" vertical="center" wrapText="1"/>
    </xf>
    <xf numFmtId="0" fontId="58" fillId="17" borderId="135" xfId="1" applyFont="1" applyFill="1" applyBorder="1" applyAlignment="1" applyProtection="1">
      <alignment horizontal="left" vertical="center" wrapText="1"/>
      <protection locked="0"/>
    </xf>
    <xf numFmtId="0" fontId="58" fillId="17" borderId="132" xfId="1" applyFont="1" applyFill="1" applyBorder="1" applyAlignment="1" applyProtection="1">
      <alignment horizontal="left" vertical="center" wrapText="1"/>
      <protection locked="0"/>
    </xf>
    <xf numFmtId="0" fontId="61" fillId="17" borderId="149" xfId="1" applyFont="1" applyFill="1" applyBorder="1" applyAlignment="1" applyProtection="1">
      <alignment horizontal="justify" vertical="top" wrapText="1"/>
      <protection locked="0"/>
    </xf>
    <xf numFmtId="0" fontId="57" fillId="21" borderId="158" xfId="1" applyFont="1" applyFill="1" applyBorder="1" applyAlignment="1">
      <alignment horizontal="center" vertical="center" wrapText="1"/>
    </xf>
    <xf numFmtId="0" fontId="57" fillId="21" borderId="122" xfId="1" applyFont="1" applyFill="1" applyBorder="1" applyAlignment="1">
      <alignment horizontal="center" vertical="center" wrapText="1"/>
    </xf>
    <xf numFmtId="0" fontId="57" fillId="21" borderId="152" xfId="1" applyFont="1" applyFill="1" applyBorder="1" applyAlignment="1">
      <alignment horizontal="center" vertical="center"/>
    </xf>
    <xf numFmtId="0" fontId="57" fillId="21" borderId="157" xfId="1" applyFont="1" applyFill="1" applyBorder="1" applyAlignment="1">
      <alignment horizontal="center" vertical="center"/>
    </xf>
    <xf numFmtId="0" fontId="51" fillId="17" borderId="121" xfId="1" applyFont="1" applyFill="1" applyBorder="1" applyAlignment="1">
      <alignment horizontal="justify" vertical="center" wrapText="1"/>
    </xf>
    <xf numFmtId="0" fontId="60" fillId="17" borderId="121" xfId="1" applyFont="1" applyFill="1" applyBorder="1" applyAlignment="1">
      <alignment horizontal="justify" vertical="center" wrapText="1"/>
    </xf>
    <xf numFmtId="0" fontId="60" fillId="17" borderId="135" xfId="1" applyFont="1" applyFill="1" applyBorder="1" applyAlignment="1">
      <alignment horizontal="justify" vertical="center" wrapText="1"/>
    </xf>
    <xf numFmtId="0" fontId="66" fillId="17" borderId="121" xfId="1" applyFont="1" applyFill="1" applyBorder="1" applyAlignment="1">
      <alignment horizontal="justify" vertical="top" wrapText="1"/>
    </xf>
    <xf numFmtId="0" fontId="62" fillId="17" borderId="146" xfId="1" applyFont="1" applyFill="1" applyBorder="1" applyAlignment="1" applyProtection="1">
      <alignment horizontal="justify" vertical="top" wrapText="1"/>
      <protection locked="0"/>
    </xf>
    <xf numFmtId="0" fontId="62" fillId="17" borderId="147" xfId="1" applyFont="1" applyFill="1" applyBorder="1" applyAlignment="1" applyProtection="1">
      <alignment horizontal="justify" vertical="top" wrapText="1"/>
      <protection locked="0"/>
    </xf>
    <xf numFmtId="0" fontId="58" fillId="17" borderId="121" xfId="1" applyFont="1" applyFill="1" applyBorder="1" applyAlignment="1" applyProtection="1">
      <alignment horizontal="justify" vertical="top" wrapText="1"/>
      <protection locked="0"/>
    </xf>
    <xf numFmtId="0" fontId="61" fillId="17" borderId="121" xfId="1" applyFont="1" applyFill="1" applyBorder="1" applyAlignment="1">
      <alignment horizontal="justify" vertical="center" wrapText="1"/>
    </xf>
    <xf numFmtId="0" fontId="19" fillId="17" borderId="135" xfId="1" applyFont="1" applyFill="1" applyBorder="1" applyAlignment="1" applyProtection="1">
      <alignment horizontal="left" vertical="center" wrapText="1"/>
      <protection locked="0"/>
    </xf>
    <xf numFmtId="0" fontId="58" fillId="17" borderId="149" xfId="1" applyFont="1" applyFill="1" applyBorder="1" applyAlignment="1" applyProtection="1">
      <alignment horizontal="left" vertical="center" wrapText="1"/>
      <protection locked="0"/>
    </xf>
    <xf numFmtId="0" fontId="19" fillId="17" borderId="135" xfId="1" applyFont="1" applyFill="1" applyBorder="1" applyAlignment="1" applyProtection="1">
      <alignment horizontal="justify" vertical="top" wrapText="1"/>
      <protection locked="0"/>
    </xf>
    <xf numFmtId="0" fontId="0" fillId="0" borderId="149" xfId="0" applyBorder="1" applyAlignment="1">
      <alignment horizontal="justify" vertical="top" wrapText="1"/>
    </xf>
    <xf numFmtId="0" fontId="54" fillId="0" borderId="138" xfId="1" applyFont="1" applyBorder="1" applyAlignment="1">
      <alignment horizontal="center" vertical="center" wrapText="1"/>
    </xf>
    <xf numFmtId="0" fontId="54" fillId="0" borderId="139" xfId="1" applyFont="1" applyBorder="1" applyAlignment="1">
      <alignment horizontal="center" vertical="center" wrapText="1"/>
    </xf>
    <xf numFmtId="0" fontId="54" fillId="0" borderId="140" xfId="1" applyFont="1" applyBorder="1" applyAlignment="1">
      <alignment horizontal="center" vertical="center" wrapText="1"/>
    </xf>
    <xf numFmtId="0" fontId="54" fillId="0" borderId="142" xfId="1" applyFont="1" applyBorder="1" applyAlignment="1">
      <alignment horizontal="center" vertical="center" wrapText="1"/>
    </xf>
    <xf numFmtId="0" fontId="54" fillId="0" borderId="96" xfId="1" applyFont="1" applyAlignment="1">
      <alignment horizontal="center" vertical="center" wrapText="1"/>
    </xf>
    <xf numFmtId="0" fontId="54" fillId="0" borderId="143" xfId="1" applyFont="1" applyBorder="1" applyAlignment="1">
      <alignment horizontal="center" vertical="center" wrapText="1"/>
    </xf>
    <xf numFmtId="0" fontId="15" fillId="0" borderId="120" xfId="1" applyFont="1" applyBorder="1" applyAlignment="1">
      <alignment horizontal="left" vertical="center" wrapText="1"/>
    </xf>
    <xf numFmtId="0" fontId="47" fillId="0" borderId="120" xfId="1" applyFont="1" applyBorder="1" applyAlignment="1">
      <alignment horizontal="left" vertical="center" wrapText="1"/>
    </xf>
    <xf numFmtId="0" fontId="47" fillId="0" borderId="141" xfId="1" applyFont="1" applyBorder="1" applyAlignment="1">
      <alignment horizontal="center" vertical="center" wrapText="1"/>
    </xf>
    <xf numFmtId="0" fontId="47" fillId="0" borderId="144" xfId="1" applyFont="1" applyBorder="1" applyAlignment="1">
      <alignment horizontal="center" vertical="center" wrapText="1"/>
    </xf>
    <xf numFmtId="0" fontId="47" fillId="0" borderId="127" xfId="1" applyFont="1" applyBorder="1" applyAlignment="1">
      <alignment horizontal="center" vertical="center" wrapText="1"/>
    </xf>
    <xf numFmtId="0" fontId="55" fillId="0" borderId="96" xfId="1" applyFont="1" applyAlignment="1">
      <alignment horizontal="center" vertical="center" wrapText="1"/>
    </xf>
    <xf numFmtId="0" fontId="47" fillId="0" borderId="121" xfId="1" applyFont="1" applyBorder="1" applyAlignment="1">
      <alignment horizontal="left" vertical="center" wrapText="1"/>
    </xf>
    <xf numFmtId="0" fontId="54" fillId="0" borderId="145" xfId="1" applyFont="1" applyBorder="1" applyAlignment="1">
      <alignment horizontal="center" vertical="center" wrapText="1"/>
    </xf>
    <xf numFmtId="0" fontId="54" fillId="0" borderId="146" xfId="1" applyFont="1" applyBorder="1" applyAlignment="1">
      <alignment horizontal="center" vertical="center" wrapText="1"/>
    </xf>
    <xf numFmtId="0" fontId="54" fillId="0" borderId="147" xfId="1" applyFont="1" applyBorder="1" applyAlignment="1">
      <alignment horizontal="center" vertical="center" wrapText="1"/>
    </xf>
    <xf numFmtId="0" fontId="0" fillId="17" borderId="132" xfId="0" applyFill="1" applyBorder="1" applyAlignment="1">
      <alignment horizontal="left" vertical="center" wrapText="1"/>
    </xf>
    <xf numFmtId="0" fontId="54" fillId="0" borderId="148" xfId="1" applyFont="1" applyBorder="1" applyAlignment="1">
      <alignment horizontal="center" vertical="center" wrapText="1"/>
    </xf>
    <xf numFmtId="0" fontId="54" fillId="0" borderId="149" xfId="1" applyFont="1" applyBorder="1" applyAlignment="1">
      <alignment horizontal="center" vertical="center" wrapText="1"/>
    </xf>
    <xf numFmtId="0" fontId="54" fillId="0" borderId="150" xfId="1" applyFont="1" applyBorder="1" applyAlignment="1">
      <alignment horizontal="center" vertical="center" wrapText="1"/>
    </xf>
    <xf numFmtId="0" fontId="50" fillId="17" borderId="151" xfId="1" applyFont="1" applyFill="1" applyBorder="1" applyAlignment="1">
      <alignment horizontal="left" vertical="center"/>
    </xf>
    <xf numFmtId="0" fontId="50" fillId="17" borderId="152" xfId="1" applyFont="1" applyFill="1" applyBorder="1" applyAlignment="1">
      <alignment horizontal="left" vertical="center"/>
    </xf>
    <xf numFmtId="0" fontId="50" fillId="17" borderId="153" xfId="1" applyFont="1" applyFill="1" applyBorder="1" applyAlignment="1">
      <alignment horizontal="left" vertical="center"/>
    </xf>
    <xf numFmtId="0" fontId="50" fillId="17" borderId="154" xfId="1" applyFont="1" applyFill="1" applyBorder="1" applyAlignment="1">
      <alignment horizontal="left" vertical="center"/>
    </xf>
    <xf numFmtId="0" fontId="50" fillId="17" borderId="155" xfId="1" applyFont="1" applyFill="1" applyBorder="1" applyAlignment="1">
      <alignment horizontal="left" vertical="center"/>
    </xf>
    <xf numFmtId="0" fontId="50" fillId="17" borderId="156" xfId="1" applyFont="1" applyFill="1" applyBorder="1" applyAlignment="1">
      <alignment horizontal="left" vertical="center"/>
    </xf>
    <xf numFmtId="0" fontId="56" fillId="21" borderId="121" xfId="1" applyFont="1" applyFill="1" applyBorder="1" applyAlignment="1">
      <alignment horizontal="center" vertical="center" wrapText="1"/>
    </xf>
    <xf numFmtId="0" fontId="57" fillId="21" borderId="135" xfId="1" applyFont="1" applyFill="1" applyBorder="1" applyAlignment="1">
      <alignment horizontal="center" vertical="center" wrapText="1"/>
    </xf>
    <xf numFmtId="0" fontId="57" fillId="21" borderId="149" xfId="1" applyFont="1" applyFill="1" applyBorder="1" applyAlignment="1">
      <alignment horizontal="center" vertical="center" wrapText="1"/>
    </xf>
    <xf numFmtId="0" fontId="57" fillId="21" borderId="132" xfId="1" applyFont="1" applyFill="1" applyBorder="1" applyAlignment="1">
      <alignment horizontal="center" vertical="center" wrapText="1"/>
    </xf>
    <xf numFmtId="0" fontId="57" fillId="21" borderId="121" xfId="1" applyFont="1" applyFill="1" applyBorder="1" applyAlignment="1">
      <alignment horizontal="center" vertical="center" wrapText="1"/>
    </xf>
    <xf numFmtId="0" fontId="57" fillId="21" borderId="121" xfId="1" applyFont="1" applyFill="1" applyBorder="1" applyAlignment="1">
      <alignment horizontal="center" vertical="center"/>
    </xf>
    <xf numFmtId="0" fontId="57" fillId="21" borderId="122" xfId="1" applyFont="1" applyFill="1" applyBorder="1" applyAlignment="1">
      <alignment horizontal="center"/>
    </xf>
    <xf numFmtId="0" fontId="57" fillId="21" borderId="152" xfId="1" applyFont="1" applyFill="1" applyBorder="1" applyAlignment="1">
      <alignment horizontal="center"/>
    </xf>
    <xf numFmtId="0" fontId="57" fillId="21" borderId="157" xfId="1" applyFont="1" applyFill="1" applyBorder="1" applyAlignment="1">
      <alignment horizontal="center"/>
    </xf>
    <xf numFmtId="0" fontId="0" fillId="0" borderId="132" xfId="0" applyBorder="1" applyAlignment="1">
      <alignment horizontal="left" vertical="center" wrapText="1"/>
    </xf>
    <xf numFmtId="0" fontId="58" fillId="17" borderId="96" xfId="1" applyFont="1" applyFill="1" applyAlignment="1" applyProtection="1">
      <alignment horizontal="left" vertical="center" wrapText="1"/>
      <protection locked="0"/>
    </xf>
    <xf numFmtId="0" fontId="87" fillId="0" borderId="168" xfId="1" applyFont="1" applyBorder="1" applyAlignment="1">
      <alignment horizontal="center" vertical="center"/>
    </xf>
    <xf numFmtId="0" fontId="87" fillId="0" borderId="171" xfId="1" applyFont="1" applyBorder="1" applyAlignment="1">
      <alignment horizontal="center" vertical="center"/>
    </xf>
    <xf numFmtId="0" fontId="87" fillId="0" borderId="170" xfId="1" applyFont="1" applyBorder="1" applyAlignment="1">
      <alignment horizontal="center" vertical="center"/>
    </xf>
    <xf numFmtId="0" fontId="87" fillId="0" borderId="168" xfId="1" applyFont="1" applyBorder="1" applyAlignment="1" applyProtection="1">
      <alignment horizontal="center" vertical="top" wrapText="1"/>
      <protection locked="0"/>
    </xf>
    <xf numFmtId="0" fontId="87" fillId="0" borderId="171" xfId="1" applyFont="1" applyBorder="1" applyAlignment="1" applyProtection="1">
      <alignment horizontal="center" vertical="top" wrapText="1"/>
      <protection locked="0"/>
    </xf>
    <xf numFmtId="0" fontId="87" fillId="0" borderId="170" xfId="1" applyFont="1" applyBorder="1" applyAlignment="1" applyProtection="1">
      <alignment horizontal="center" vertical="top" wrapText="1"/>
      <protection locked="0"/>
    </xf>
    <xf numFmtId="0" fontId="95" fillId="0" borderId="168" xfId="1" applyFont="1" applyBorder="1" applyAlignment="1" applyProtection="1">
      <alignment horizontal="center" vertical="top" wrapText="1"/>
      <protection locked="0"/>
    </xf>
    <xf numFmtId="0" fontId="95" fillId="0" borderId="171" xfId="1" applyFont="1" applyBorder="1" applyAlignment="1" applyProtection="1">
      <alignment horizontal="center" vertical="top" wrapText="1"/>
      <protection locked="0"/>
    </xf>
    <xf numFmtId="0" fontId="95" fillId="0" borderId="170" xfId="1" applyFont="1" applyBorder="1" applyAlignment="1" applyProtection="1">
      <alignment horizontal="center" vertical="top" wrapText="1"/>
      <protection locked="0"/>
    </xf>
    <xf numFmtId="0" fontId="90" fillId="0" borderId="168" xfId="1" applyFont="1" applyBorder="1" applyAlignment="1" applyProtection="1">
      <alignment horizontal="center" vertical="top" wrapText="1"/>
      <protection hidden="1"/>
    </xf>
    <xf numFmtId="0" fontId="90" fillId="0" borderId="171" xfId="1" applyFont="1" applyBorder="1" applyAlignment="1" applyProtection="1">
      <alignment horizontal="center" vertical="top" wrapText="1"/>
      <protection hidden="1"/>
    </xf>
    <xf numFmtId="0" fontId="90" fillId="0" borderId="170" xfId="1" applyFont="1" applyBorder="1" applyAlignment="1" applyProtection="1">
      <alignment horizontal="center" vertical="top" wrapText="1"/>
      <protection hidden="1"/>
    </xf>
    <xf numFmtId="9" fontId="87" fillId="0" borderId="168" xfId="1" applyNumberFormat="1" applyFont="1" applyBorder="1" applyAlignment="1" applyProtection="1">
      <alignment horizontal="center" vertical="top" wrapText="1"/>
      <protection hidden="1"/>
    </xf>
    <xf numFmtId="9" fontId="87" fillId="0" borderId="171" xfId="1" applyNumberFormat="1" applyFont="1" applyBorder="1" applyAlignment="1" applyProtection="1">
      <alignment horizontal="center" vertical="top" wrapText="1"/>
      <protection hidden="1"/>
    </xf>
    <xf numFmtId="9" fontId="87" fillId="0" borderId="170" xfId="1" applyNumberFormat="1" applyFont="1" applyBorder="1" applyAlignment="1" applyProtection="1">
      <alignment horizontal="center" vertical="top" wrapText="1"/>
      <protection hidden="1"/>
    </xf>
    <xf numFmtId="0" fontId="90" fillId="0" borderId="168" xfId="1" applyFont="1" applyBorder="1" applyAlignment="1" applyProtection="1">
      <alignment horizontal="center" vertical="top"/>
      <protection hidden="1"/>
    </xf>
    <xf numFmtId="0" fontId="90" fillId="0" borderId="171" xfId="1" applyFont="1" applyBorder="1" applyAlignment="1" applyProtection="1">
      <alignment horizontal="center" vertical="top"/>
      <protection hidden="1"/>
    </xf>
    <xf numFmtId="0" fontId="90" fillId="0" borderId="170" xfId="1" applyFont="1" applyBorder="1" applyAlignment="1" applyProtection="1">
      <alignment horizontal="center" vertical="top"/>
      <protection hidden="1"/>
    </xf>
    <xf numFmtId="0" fontId="87" fillId="0" borderId="165" xfId="1" applyFont="1" applyBorder="1" applyAlignment="1">
      <alignment horizontal="left" vertical="center" wrapText="1"/>
    </xf>
    <xf numFmtId="0" fontId="87" fillId="0" borderId="166" xfId="1" applyFont="1" applyBorder="1" applyAlignment="1">
      <alignment horizontal="left" vertical="center" wrapText="1"/>
    </xf>
    <xf numFmtId="0" fontId="87" fillId="0" borderId="174" xfId="1" applyFont="1" applyBorder="1" applyAlignment="1">
      <alignment horizontal="left" vertical="center" wrapText="1"/>
    </xf>
    <xf numFmtId="0" fontId="87" fillId="0" borderId="168" xfId="1" applyFont="1" applyBorder="1" applyAlignment="1" applyProtection="1">
      <alignment horizontal="center" vertical="top"/>
      <protection locked="0"/>
    </xf>
    <xf numFmtId="0" fontId="87" fillId="0" borderId="171" xfId="1" applyFont="1" applyBorder="1" applyAlignment="1" applyProtection="1">
      <alignment horizontal="center" vertical="top"/>
      <protection locked="0"/>
    </xf>
    <xf numFmtId="0" fontId="87" fillId="0" borderId="170" xfId="1" applyFont="1" applyBorder="1" applyAlignment="1" applyProtection="1">
      <alignment horizontal="center" vertical="top"/>
      <protection locked="0"/>
    </xf>
    <xf numFmtId="9" fontId="87" fillId="0" borderId="168" xfId="1" applyNumberFormat="1" applyFont="1" applyBorder="1" applyAlignment="1" applyProtection="1">
      <alignment horizontal="center" vertical="top" wrapText="1"/>
      <protection locked="0"/>
    </xf>
    <xf numFmtId="9" fontId="87" fillId="0" borderId="171" xfId="1" applyNumberFormat="1" applyFont="1" applyBorder="1" applyAlignment="1" applyProtection="1">
      <alignment horizontal="center" vertical="top" wrapText="1"/>
      <protection locked="0"/>
    </xf>
    <xf numFmtId="9" fontId="87" fillId="0" borderId="170" xfId="1" applyNumberFormat="1" applyFont="1" applyBorder="1" applyAlignment="1" applyProtection="1">
      <alignment horizontal="center" vertical="top" wrapText="1"/>
      <protection locked="0"/>
    </xf>
    <xf numFmtId="0" fontId="87" fillId="0" borderId="159" xfId="1" applyFont="1" applyBorder="1" applyAlignment="1" applyProtection="1">
      <alignment horizontal="center" vertical="top" wrapText="1"/>
      <protection locked="0"/>
    </xf>
    <xf numFmtId="0" fontId="87" fillId="0" borderId="172" xfId="1" applyFont="1" applyBorder="1" applyAlignment="1" applyProtection="1">
      <alignment horizontal="center" vertical="top" wrapText="1"/>
      <protection locked="0"/>
    </xf>
    <xf numFmtId="0" fontId="87" fillId="0" borderId="162" xfId="1" applyFont="1" applyBorder="1" applyAlignment="1" applyProtection="1">
      <alignment horizontal="center" vertical="top" wrapText="1"/>
      <protection locked="0"/>
    </xf>
    <xf numFmtId="0" fontId="95" fillId="0" borderId="167" xfId="1" applyFont="1" applyBorder="1" applyAlignment="1" applyProtection="1">
      <alignment horizontal="center" vertical="top" wrapText="1"/>
      <protection locked="0"/>
    </xf>
    <xf numFmtId="0" fontId="87" fillId="0" borderId="161" xfId="1" applyFont="1" applyBorder="1" applyAlignment="1" applyProtection="1">
      <alignment horizontal="center" vertical="top" wrapText="1"/>
      <protection locked="0"/>
    </xf>
    <xf numFmtId="0" fontId="87" fillId="0" borderId="173" xfId="1" applyFont="1" applyBorder="1" applyAlignment="1" applyProtection="1">
      <alignment horizontal="center" vertical="top" wrapText="1"/>
      <protection locked="0"/>
    </xf>
    <xf numFmtId="0" fontId="87" fillId="0" borderId="164" xfId="1" applyFont="1" applyBorder="1" applyAlignment="1" applyProtection="1">
      <alignment horizontal="center" vertical="top" wrapText="1"/>
      <protection locked="0"/>
    </xf>
    <xf numFmtId="0" fontId="89" fillId="0" borderId="168" xfId="1" applyFont="1" applyBorder="1" applyAlignment="1" applyProtection="1">
      <alignment horizontal="justify" vertical="top" textRotation="90" wrapText="1"/>
      <protection locked="0"/>
    </xf>
    <xf numFmtId="0" fontId="1" fillId="0" borderId="171" xfId="1" applyBorder="1" applyAlignment="1">
      <alignment horizontal="justify" vertical="top" textRotation="90" wrapText="1"/>
    </xf>
    <xf numFmtId="0" fontId="1" fillId="0" borderId="170" xfId="1" applyBorder="1" applyAlignment="1">
      <alignment horizontal="justify" vertical="top" textRotation="90" wrapText="1"/>
    </xf>
    <xf numFmtId="0" fontId="7" fillId="0" borderId="159" xfId="1" applyFont="1" applyBorder="1" applyAlignment="1" applyProtection="1">
      <alignment horizontal="justify" vertical="top" wrapText="1"/>
      <protection locked="0"/>
    </xf>
    <xf numFmtId="0" fontId="87" fillId="0" borderId="172" xfId="1" applyFont="1" applyBorder="1" applyAlignment="1" applyProtection="1">
      <alignment horizontal="justify" vertical="top" wrapText="1"/>
      <protection locked="0"/>
    </xf>
    <xf numFmtId="0" fontId="87" fillId="0" borderId="162" xfId="1" applyFont="1" applyBorder="1" applyAlignment="1" applyProtection="1">
      <alignment horizontal="justify" vertical="top" wrapText="1"/>
      <protection locked="0"/>
    </xf>
    <xf numFmtId="0" fontId="95" fillId="0" borderId="167" xfId="1" applyFont="1" applyBorder="1" applyAlignment="1" applyProtection="1">
      <alignment horizontal="justify" vertical="top" wrapText="1"/>
      <protection locked="0"/>
    </xf>
    <xf numFmtId="0" fontId="89" fillId="0" borderId="168" xfId="1" applyFont="1" applyBorder="1" applyAlignment="1" applyProtection="1">
      <alignment horizontal="center" vertical="top"/>
      <protection locked="0"/>
    </xf>
    <xf numFmtId="0" fontId="89" fillId="0" borderId="171" xfId="1" applyFont="1" applyBorder="1" applyAlignment="1" applyProtection="1">
      <alignment horizontal="center" vertical="top"/>
      <protection locked="0"/>
    </xf>
    <xf numFmtId="0" fontId="89" fillId="0" borderId="170" xfId="1" applyFont="1" applyBorder="1" applyAlignment="1" applyProtection="1">
      <alignment horizontal="center" vertical="top"/>
      <protection locked="0"/>
    </xf>
    <xf numFmtId="0" fontId="53" fillId="0" borderId="168" xfId="1" applyFont="1" applyBorder="1" applyAlignment="1" applyProtection="1">
      <alignment horizontal="center" vertical="top" wrapText="1"/>
      <protection hidden="1"/>
    </xf>
    <xf numFmtId="0" fontId="53" fillId="0" borderId="171" xfId="1" applyFont="1" applyBorder="1" applyAlignment="1" applyProtection="1">
      <alignment horizontal="center" vertical="top" wrapText="1"/>
      <protection hidden="1"/>
    </xf>
    <xf numFmtId="0" fontId="53" fillId="0" borderId="170" xfId="1" applyFont="1" applyBorder="1" applyAlignment="1" applyProtection="1">
      <alignment horizontal="center" vertical="top" wrapText="1"/>
      <protection hidden="1"/>
    </xf>
    <xf numFmtId="9" fontId="89" fillId="0" borderId="168" xfId="1" applyNumberFormat="1" applyFont="1" applyBorder="1" applyAlignment="1" applyProtection="1">
      <alignment horizontal="center" vertical="top" wrapText="1"/>
      <protection hidden="1"/>
    </xf>
    <xf numFmtId="9" fontId="89" fillId="0" borderId="171" xfId="1" applyNumberFormat="1" applyFont="1" applyBorder="1" applyAlignment="1" applyProtection="1">
      <alignment horizontal="center" vertical="top" wrapText="1"/>
      <protection hidden="1"/>
    </xf>
    <xf numFmtId="9" fontId="89" fillId="0" borderId="170" xfId="1" applyNumberFormat="1" applyFont="1" applyBorder="1" applyAlignment="1" applyProtection="1">
      <alignment horizontal="center" vertical="top" wrapText="1"/>
      <protection hidden="1"/>
    </xf>
    <xf numFmtId="9" fontId="89" fillId="0" borderId="168" xfId="1" applyNumberFormat="1" applyFont="1" applyBorder="1" applyAlignment="1" applyProtection="1">
      <alignment horizontal="center" vertical="top" wrapText="1"/>
      <protection locked="0"/>
    </xf>
    <xf numFmtId="9" fontId="89" fillId="0" borderId="171" xfId="1" applyNumberFormat="1" applyFont="1" applyBorder="1" applyAlignment="1" applyProtection="1">
      <alignment horizontal="center" vertical="top" wrapText="1"/>
      <protection locked="0"/>
    </xf>
    <xf numFmtId="9" fontId="89" fillId="0" borderId="170" xfId="1" applyNumberFormat="1" applyFont="1" applyBorder="1" applyAlignment="1" applyProtection="1">
      <alignment horizontal="center" vertical="top" wrapText="1"/>
      <protection locked="0"/>
    </xf>
    <xf numFmtId="0" fontId="95" fillId="0" borderId="178" xfId="1" applyFont="1" applyBorder="1" applyAlignment="1" applyProtection="1">
      <alignment horizontal="center" vertical="top" wrapText="1"/>
      <protection locked="0"/>
    </xf>
    <xf numFmtId="0" fontId="95" fillId="0" borderId="179" xfId="1" applyFont="1" applyBorder="1" applyAlignment="1" applyProtection="1">
      <alignment horizontal="center" vertical="top" wrapText="1"/>
      <protection locked="0"/>
    </xf>
    <xf numFmtId="0" fontId="95" fillId="0" borderId="180" xfId="1" applyFont="1" applyBorder="1" applyAlignment="1" applyProtection="1">
      <alignment horizontal="center" vertical="top" wrapText="1"/>
      <protection locked="0"/>
    </xf>
    <xf numFmtId="0" fontId="26" fillId="0" borderId="159" xfId="1" applyFont="1" applyBorder="1" applyAlignment="1" applyProtection="1">
      <alignment horizontal="center" vertical="top" wrapText="1"/>
      <protection locked="0"/>
    </xf>
    <xf numFmtId="0" fontId="89" fillId="0" borderId="172" xfId="1" applyFont="1" applyBorder="1" applyAlignment="1" applyProtection="1">
      <alignment horizontal="center" vertical="top" wrapText="1"/>
      <protection locked="0"/>
    </xf>
    <xf numFmtId="0" fontId="89" fillId="0" borderId="162" xfId="1" applyFont="1" applyBorder="1" applyAlignment="1" applyProtection="1">
      <alignment horizontal="center" vertical="top" wrapText="1"/>
      <protection locked="0"/>
    </xf>
    <xf numFmtId="0" fontId="92" fillId="0" borderId="167" xfId="1" applyFont="1" applyBorder="1" applyAlignment="1" applyProtection="1">
      <alignment horizontal="justify" vertical="top" wrapText="1"/>
      <protection locked="0"/>
    </xf>
    <xf numFmtId="0" fontId="89" fillId="0" borderId="161" xfId="1" applyFont="1" applyBorder="1" applyAlignment="1" applyProtection="1">
      <alignment horizontal="center" vertical="top" wrapText="1"/>
      <protection locked="0"/>
    </xf>
    <xf numFmtId="0" fontId="89" fillId="0" borderId="173" xfId="1" applyFont="1" applyBorder="1" applyAlignment="1" applyProtection="1">
      <alignment horizontal="center" vertical="top" wrapText="1"/>
      <protection locked="0"/>
    </xf>
    <xf numFmtId="0" fontId="89" fillId="0" borderId="164" xfId="1" applyFont="1" applyBorder="1" applyAlignment="1" applyProtection="1">
      <alignment horizontal="center" vertical="top" wrapText="1"/>
      <protection locked="0"/>
    </xf>
    <xf numFmtId="0" fontId="90" fillId="22" borderId="169" xfId="1" applyFont="1" applyFill="1" applyBorder="1" applyAlignment="1">
      <alignment horizontal="center" vertical="center" textRotation="90" wrapText="1"/>
    </xf>
    <xf numFmtId="0" fontId="90" fillId="22" borderId="168" xfId="1" applyFont="1" applyFill="1" applyBorder="1" applyAlignment="1">
      <alignment horizontal="center" vertical="center" wrapText="1"/>
    </xf>
    <xf numFmtId="0" fontId="90" fillId="22" borderId="170" xfId="1" applyFont="1" applyFill="1" applyBorder="1" applyAlignment="1">
      <alignment horizontal="center" vertical="center" wrapText="1"/>
    </xf>
    <xf numFmtId="0" fontId="90" fillId="22" borderId="169" xfId="1" applyFont="1" applyFill="1" applyBorder="1" applyAlignment="1">
      <alignment horizontal="center" vertical="center" wrapText="1"/>
    </xf>
    <xf numFmtId="0" fontId="90" fillId="22" borderId="172" xfId="1" applyFont="1" applyFill="1" applyBorder="1" applyAlignment="1">
      <alignment horizontal="center" vertical="center" wrapText="1"/>
    </xf>
    <xf numFmtId="0" fontId="90" fillId="22" borderId="162" xfId="1" applyFont="1" applyFill="1" applyBorder="1" applyAlignment="1">
      <alignment horizontal="center" vertical="center"/>
    </xf>
    <xf numFmtId="0" fontId="53" fillId="0" borderId="168" xfId="1" applyFont="1" applyBorder="1" applyAlignment="1" applyProtection="1">
      <alignment horizontal="center" vertical="top"/>
      <protection hidden="1"/>
    </xf>
    <xf numFmtId="0" fontId="53" fillId="0" borderId="171" xfId="1" applyFont="1" applyBorder="1" applyAlignment="1" applyProtection="1">
      <alignment horizontal="center" vertical="top"/>
      <protection hidden="1"/>
    </xf>
    <xf numFmtId="0" fontId="53" fillId="0" borderId="170" xfId="1" applyFont="1" applyBorder="1" applyAlignment="1" applyProtection="1">
      <alignment horizontal="center" vertical="top"/>
      <protection hidden="1"/>
    </xf>
    <xf numFmtId="0" fontId="90" fillId="22" borderId="170" xfId="1" applyFont="1" applyFill="1" applyBorder="1" applyAlignment="1">
      <alignment horizontal="center" vertical="center"/>
    </xf>
    <xf numFmtId="0" fontId="90" fillId="22" borderId="168" xfId="1" applyFont="1" applyFill="1" applyBorder="1" applyAlignment="1">
      <alignment horizontal="center" vertical="center"/>
    </xf>
    <xf numFmtId="0" fontId="90" fillId="22" borderId="171" xfId="1" applyFont="1" applyFill="1" applyBorder="1" applyAlignment="1">
      <alignment horizontal="center" vertical="center" wrapText="1"/>
    </xf>
    <xf numFmtId="0" fontId="90" fillId="22" borderId="172" xfId="1" applyFont="1" applyFill="1" applyBorder="1" applyAlignment="1">
      <alignment horizontal="center" vertical="center"/>
    </xf>
    <xf numFmtId="0" fontId="90" fillId="22" borderId="168" xfId="1" applyFont="1" applyFill="1" applyBorder="1" applyAlignment="1">
      <alignment horizontal="center" vertical="center" textRotation="90" wrapText="1"/>
    </xf>
    <xf numFmtId="0" fontId="90" fillId="22" borderId="170" xfId="1" applyFont="1" applyFill="1" applyBorder="1" applyAlignment="1">
      <alignment horizontal="center" vertical="center" textRotation="90" wrapText="1"/>
    </xf>
    <xf numFmtId="0" fontId="94" fillId="0" borderId="168" xfId="1" applyFont="1" applyBorder="1" applyAlignment="1" applyProtection="1">
      <alignment horizontal="center" vertical="top" wrapText="1"/>
      <protection locked="0"/>
    </xf>
    <xf numFmtId="0" fontId="94" fillId="0" borderId="171" xfId="1" applyFont="1" applyBorder="1" applyAlignment="1" applyProtection="1">
      <alignment horizontal="center" vertical="top" wrapText="1"/>
      <protection locked="0"/>
    </xf>
    <xf numFmtId="0" fontId="94" fillId="0" borderId="170" xfId="1" applyFont="1" applyBorder="1" applyAlignment="1" applyProtection="1">
      <alignment horizontal="center" vertical="top" wrapText="1"/>
      <protection locked="0"/>
    </xf>
    <xf numFmtId="0" fontId="86" fillId="22" borderId="159" xfId="1" applyFont="1" applyFill="1" applyBorder="1" applyAlignment="1">
      <alignment horizontal="center" vertical="center"/>
    </xf>
    <xf numFmtId="0" fontId="86" fillId="22" borderId="160" xfId="1" applyFont="1" applyFill="1" applyBorder="1" applyAlignment="1">
      <alignment horizontal="center" vertical="center"/>
    </xf>
    <xf numFmtId="0" fontId="86" fillId="22" borderId="161" xfId="1" applyFont="1" applyFill="1" applyBorder="1" applyAlignment="1">
      <alignment horizontal="center" vertical="center"/>
    </xf>
    <xf numFmtId="0" fontId="86" fillId="22" borderId="162" xfId="1" applyFont="1" applyFill="1" applyBorder="1" applyAlignment="1">
      <alignment horizontal="center" vertical="center"/>
    </xf>
    <xf numFmtId="0" fontId="86" fillId="22" borderId="163" xfId="1" applyFont="1" applyFill="1" applyBorder="1" applyAlignment="1">
      <alignment horizontal="center" vertical="center"/>
    </xf>
    <xf numFmtId="0" fontId="86" fillId="22" borderId="164" xfId="1" applyFont="1" applyFill="1" applyBorder="1" applyAlignment="1">
      <alignment horizontal="center" vertical="center"/>
    </xf>
    <xf numFmtId="0" fontId="88" fillId="22" borderId="165" xfId="1" applyFont="1" applyFill="1" applyBorder="1" applyAlignment="1">
      <alignment horizontal="left" vertical="center"/>
    </xf>
    <xf numFmtId="0" fontId="88" fillId="22" borderId="166" xfId="1" applyFont="1" applyFill="1" applyBorder="1" applyAlignment="1">
      <alignment horizontal="left" vertical="center"/>
    </xf>
    <xf numFmtId="0" fontId="89" fillId="17" borderId="167" xfId="1" applyFont="1" applyFill="1" applyBorder="1" applyAlignment="1" applyProtection="1">
      <alignment horizontal="justify" vertical="top" wrapText="1"/>
      <protection locked="0"/>
    </xf>
    <xf numFmtId="0" fontId="53" fillId="0" borderId="168" xfId="1" applyFont="1" applyBorder="1" applyAlignment="1" applyProtection="1">
      <alignment horizontal="center" vertical="top" textRotation="90"/>
      <protection hidden="1"/>
    </xf>
    <xf numFmtId="0" fontId="0" fillId="0" borderId="171" xfId="0" applyBorder="1" applyAlignment="1">
      <alignment horizontal="center" vertical="top" textRotation="90"/>
    </xf>
    <xf numFmtId="0" fontId="0" fillId="0" borderId="170" xfId="0" applyBorder="1" applyAlignment="1">
      <alignment horizontal="center" vertical="top" textRotation="90"/>
    </xf>
    <xf numFmtId="0" fontId="92" fillId="0" borderId="178" xfId="1" applyFont="1" applyBorder="1" applyAlignment="1" applyProtection="1">
      <alignment horizontal="justify" vertical="top" wrapText="1"/>
      <protection locked="0"/>
    </xf>
    <xf numFmtId="0" fontId="0" fillId="0" borderId="179" xfId="0" applyBorder="1" applyAlignment="1">
      <alignment horizontal="justify" vertical="top" wrapText="1"/>
    </xf>
    <xf numFmtId="0" fontId="0" fillId="0" borderId="180" xfId="0" applyBorder="1" applyAlignment="1">
      <alignment horizontal="justify" vertical="top" wrapText="1"/>
    </xf>
    <xf numFmtId="0" fontId="90" fillId="22" borderId="165" xfId="1" applyFont="1" applyFill="1" applyBorder="1" applyAlignment="1">
      <alignment horizontal="center" vertical="center"/>
    </xf>
    <xf numFmtId="0" fontId="90" fillId="22" borderId="166" xfId="1" applyFont="1" applyFill="1" applyBorder="1" applyAlignment="1">
      <alignment horizontal="center" vertical="center"/>
    </xf>
    <xf numFmtId="0" fontId="90" fillId="22" borderId="163" xfId="1" applyFont="1" applyFill="1" applyBorder="1" applyAlignment="1">
      <alignment horizontal="center" vertical="center"/>
    </xf>
    <xf numFmtId="0" fontId="90" fillId="22" borderId="164" xfId="1" applyFont="1" applyFill="1" applyBorder="1" applyAlignment="1">
      <alignment horizontal="center" vertical="center"/>
    </xf>
    <xf numFmtId="0" fontId="91" fillId="22" borderId="168" xfId="1" applyFont="1" applyFill="1" applyBorder="1" applyAlignment="1">
      <alignment horizontal="center" vertical="center" textRotation="90"/>
    </xf>
    <xf numFmtId="0" fontId="91" fillId="22" borderId="170" xfId="1" applyFont="1" applyFill="1" applyBorder="1" applyAlignment="1">
      <alignment horizontal="center" vertical="center" textRotation="90"/>
    </xf>
    <xf numFmtId="0" fontId="90" fillId="22" borderId="169" xfId="1" applyFont="1" applyFill="1" applyBorder="1" applyAlignment="1">
      <alignment horizontal="center" vertical="center"/>
    </xf>
    <xf numFmtId="0" fontId="89" fillId="0" borderId="168" xfId="1" applyFont="1" applyBorder="1" applyAlignment="1" applyProtection="1">
      <alignment horizontal="center" vertical="top" wrapText="1"/>
      <protection locked="0"/>
    </xf>
    <xf numFmtId="0" fontId="89" fillId="0" borderId="171" xfId="1" applyFont="1" applyBorder="1" applyAlignment="1" applyProtection="1">
      <alignment horizontal="center" vertical="top" wrapText="1"/>
      <protection locked="0"/>
    </xf>
    <xf numFmtId="0" fontId="89" fillId="0" borderId="170" xfId="1" applyFont="1" applyBorder="1" applyAlignment="1" applyProtection="1">
      <alignment horizontal="center" vertical="top" wrapText="1"/>
      <protection locked="0"/>
    </xf>
    <xf numFmtId="0" fontId="9" fillId="22" borderId="168" xfId="1" applyFont="1" applyFill="1" applyBorder="1" applyAlignment="1">
      <alignment horizontal="center" vertical="center" wrapText="1"/>
    </xf>
    <xf numFmtId="0" fontId="9" fillId="16" borderId="169" xfId="1" applyFont="1" applyFill="1" applyBorder="1" applyAlignment="1">
      <alignment horizontal="center" vertical="center" wrapText="1"/>
    </xf>
    <xf numFmtId="0" fontId="90" fillId="16" borderId="169" xfId="1" applyFont="1" applyFill="1" applyBorder="1" applyAlignment="1">
      <alignment horizontal="center" vertical="center" wrapText="1"/>
    </xf>
    <xf numFmtId="0" fontId="101" fillId="0" borderId="138" xfId="1" applyFont="1" applyBorder="1" applyAlignment="1">
      <alignment horizontal="center" vertical="center" wrapText="1"/>
    </xf>
    <xf numFmtId="0" fontId="101" fillId="0" borderId="139" xfId="1" applyFont="1" applyBorder="1" applyAlignment="1">
      <alignment horizontal="center" vertical="center"/>
    </xf>
    <xf numFmtId="0" fontId="101" fillId="0" borderId="176" xfId="1" applyFont="1" applyBorder="1" applyAlignment="1">
      <alignment horizontal="center" vertical="center"/>
    </xf>
    <xf numFmtId="0" fontId="101" fillId="0" borderId="142" xfId="1" applyFont="1" applyBorder="1" applyAlignment="1">
      <alignment horizontal="center" vertical="center"/>
    </xf>
    <xf numFmtId="0" fontId="101" fillId="0" borderId="96" xfId="1" applyFont="1" applyAlignment="1">
      <alignment horizontal="center" vertical="center"/>
    </xf>
    <xf numFmtId="0" fontId="101" fillId="0" borderId="175" xfId="1" applyFont="1" applyBorder="1" applyAlignment="1">
      <alignment horizontal="center" vertical="center"/>
    </xf>
    <xf numFmtId="0" fontId="101" fillId="0" borderId="154" xfId="1" applyFont="1" applyBorder="1" applyAlignment="1">
      <alignment horizontal="center" vertical="center"/>
    </xf>
    <xf numFmtId="0" fontId="101" fillId="0" borderId="155" xfId="1" applyFont="1" applyBorder="1" applyAlignment="1">
      <alignment horizontal="center" vertical="center"/>
    </xf>
    <xf numFmtId="0" fontId="101" fillId="0" borderId="156" xfId="1" applyFont="1" applyBorder="1" applyAlignment="1">
      <alignment horizontal="center" vertical="center"/>
    </xf>
    <xf numFmtId="0" fontId="101" fillId="0" borderId="139" xfId="1" applyFont="1" applyBorder="1" applyAlignment="1">
      <alignment horizontal="center" vertical="center" wrapText="1"/>
    </xf>
    <xf numFmtId="0" fontId="102" fillId="24" borderId="142" xfId="1" applyFont="1" applyFill="1" applyBorder="1" applyAlignment="1" applyProtection="1">
      <alignment horizontal="center" vertical="center" wrapText="1" readingOrder="1"/>
      <protection hidden="1"/>
    </xf>
    <xf numFmtId="0" fontId="102" fillId="24" borderId="96" xfId="1" applyFont="1" applyFill="1" applyAlignment="1" applyProtection="1">
      <alignment horizontal="center" vertical="center" wrapText="1" readingOrder="1"/>
      <protection hidden="1"/>
    </xf>
    <xf numFmtId="0" fontId="102" fillId="24" borderId="154" xfId="1" applyFont="1" applyFill="1" applyBorder="1" applyAlignment="1" applyProtection="1">
      <alignment horizontal="center" vertical="center" wrapText="1" readingOrder="1"/>
      <protection hidden="1"/>
    </xf>
    <xf numFmtId="0" fontId="102" fillId="24" borderId="155" xfId="1" applyFont="1" applyFill="1" applyBorder="1" applyAlignment="1" applyProtection="1">
      <alignment horizontal="center" vertical="center" wrapText="1" readingOrder="1"/>
      <protection hidden="1"/>
    </xf>
    <xf numFmtId="0" fontId="102" fillId="24" borderId="175" xfId="1" applyFont="1" applyFill="1" applyBorder="1" applyAlignment="1" applyProtection="1">
      <alignment horizontal="center" vertical="center" wrapText="1" readingOrder="1"/>
      <protection hidden="1"/>
    </xf>
    <xf numFmtId="0" fontId="102" fillId="24" borderId="156" xfId="1" applyFont="1" applyFill="1" applyBorder="1" applyAlignment="1" applyProtection="1">
      <alignment horizontal="center" vertical="center" wrapText="1" readingOrder="1"/>
      <protection hidden="1"/>
    </xf>
    <xf numFmtId="0" fontId="102" fillId="25" borderId="142" xfId="1" applyFont="1" applyFill="1" applyBorder="1" applyAlignment="1" applyProtection="1">
      <alignment horizontal="center" wrapText="1" readingOrder="1"/>
      <protection hidden="1"/>
    </xf>
    <xf numFmtId="0" fontId="102" fillId="25" borderId="96" xfId="1" applyFont="1" applyFill="1" applyAlignment="1" applyProtection="1">
      <alignment horizontal="center" wrapText="1" readingOrder="1"/>
      <protection hidden="1"/>
    </xf>
    <xf numFmtId="0" fontId="102" fillId="25" borderId="154" xfId="1" applyFont="1" applyFill="1" applyBorder="1" applyAlignment="1" applyProtection="1">
      <alignment horizontal="center" wrapText="1" readingOrder="1"/>
      <protection hidden="1"/>
    </xf>
    <xf numFmtId="0" fontId="102" fillId="25" borderId="155" xfId="1" applyFont="1" applyFill="1" applyBorder="1" applyAlignment="1" applyProtection="1">
      <alignment horizontal="center" wrapText="1" readingOrder="1"/>
      <protection hidden="1"/>
    </xf>
    <xf numFmtId="0" fontId="102" fillId="25" borderId="175" xfId="1" applyFont="1" applyFill="1" applyBorder="1" applyAlignment="1" applyProtection="1">
      <alignment horizontal="center" wrapText="1" readingOrder="1"/>
      <protection hidden="1"/>
    </xf>
    <xf numFmtId="0" fontId="102" fillId="25" borderId="156" xfId="1" applyFont="1" applyFill="1" applyBorder="1" applyAlignment="1" applyProtection="1">
      <alignment horizontal="center" wrapText="1" readingOrder="1"/>
      <protection hidden="1"/>
    </xf>
    <xf numFmtId="0" fontId="102" fillId="20" borderId="142" xfId="1" applyFont="1" applyFill="1" applyBorder="1" applyAlignment="1" applyProtection="1">
      <alignment horizontal="center" wrapText="1" readingOrder="1"/>
      <protection hidden="1"/>
    </xf>
    <xf numFmtId="0" fontId="102" fillId="20" borderId="96" xfId="1" applyFont="1" applyFill="1" applyAlignment="1" applyProtection="1">
      <alignment horizontal="center" wrapText="1" readingOrder="1"/>
      <protection hidden="1"/>
    </xf>
    <xf numFmtId="0" fontId="102" fillId="20" borderId="154" xfId="1" applyFont="1" applyFill="1" applyBorder="1" applyAlignment="1" applyProtection="1">
      <alignment horizontal="center" wrapText="1" readingOrder="1"/>
      <protection hidden="1"/>
    </xf>
    <xf numFmtId="0" fontId="102" fillId="20" borderId="155" xfId="1" applyFont="1" applyFill="1" applyBorder="1" applyAlignment="1" applyProtection="1">
      <alignment horizontal="center" wrapText="1" readingOrder="1"/>
      <protection hidden="1"/>
    </xf>
    <xf numFmtId="0" fontId="102" fillId="20" borderId="175" xfId="1" applyFont="1" applyFill="1" applyBorder="1" applyAlignment="1" applyProtection="1">
      <alignment horizontal="center" wrapText="1" readingOrder="1"/>
      <protection hidden="1"/>
    </xf>
    <xf numFmtId="0" fontId="102" fillId="20" borderId="156" xfId="1" applyFont="1" applyFill="1" applyBorder="1" applyAlignment="1" applyProtection="1">
      <alignment horizontal="center" wrapText="1" readingOrder="1"/>
      <protection hidden="1"/>
    </xf>
    <xf numFmtId="0" fontId="102" fillId="16" borderId="142" xfId="1" applyFont="1" applyFill="1" applyBorder="1" applyAlignment="1" applyProtection="1">
      <alignment horizontal="center" wrapText="1" readingOrder="1"/>
      <protection hidden="1"/>
    </xf>
    <xf numFmtId="0" fontId="102" fillId="16" borderId="96" xfId="1" applyFont="1" applyFill="1" applyAlignment="1" applyProtection="1">
      <alignment horizontal="center" wrapText="1" readingOrder="1"/>
      <protection hidden="1"/>
    </xf>
    <xf numFmtId="0" fontId="102" fillId="16" borderId="154" xfId="1" applyFont="1" applyFill="1" applyBorder="1" applyAlignment="1" applyProtection="1">
      <alignment horizontal="center" wrapText="1" readingOrder="1"/>
      <protection hidden="1"/>
    </xf>
    <xf numFmtId="0" fontId="102" fillId="16" borderId="155" xfId="1" applyFont="1" applyFill="1" applyBorder="1" applyAlignment="1" applyProtection="1">
      <alignment horizontal="center" wrapText="1" readingOrder="1"/>
      <protection hidden="1"/>
    </xf>
    <xf numFmtId="0" fontId="102" fillId="16" borderId="175" xfId="1" applyFont="1" applyFill="1" applyBorder="1" applyAlignment="1" applyProtection="1">
      <alignment horizontal="center" wrapText="1" readingOrder="1"/>
      <protection hidden="1"/>
    </xf>
    <xf numFmtId="0" fontId="102" fillId="16" borderId="156" xfId="1" applyFont="1" applyFill="1" applyBorder="1" applyAlignment="1" applyProtection="1">
      <alignment horizontal="center" wrapText="1" readingOrder="1"/>
      <protection hidden="1"/>
    </xf>
    <xf numFmtId="0" fontId="102" fillId="25" borderId="139" xfId="1" applyFont="1" applyFill="1" applyBorder="1" applyAlignment="1" applyProtection="1">
      <alignment horizontal="center" wrapText="1" readingOrder="1"/>
      <protection hidden="1"/>
    </xf>
    <xf numFmtId="0" fontId="102" fillId="25" borderId="176" xfId="1" applyFont="1" applyFill="1" applyBorder="1" applyAlignment="1" applyProtection="1">
      <alignment horizontal="center" wrapText="1" readingOrder="1"/>
      <protection hidden="1"/>
    </xf>
    <xf numFmtId="0" fontId="102" fillId="16" borderId="138" xfId="1" applyFont="1" applyFill="1" applyBorder="1" applyAlignment="1" applyProtection="1">
      <alignment horizontal="center" wrapText="1" readingOrder="1"/>
      <protection hidden="1"/>
    </xf>
    <xf numFmtId="0" fontId="102" fillId="16" borderId="139" xfId="1" applyFont="1" applyFill="1" applyBorder="1" applyAlignment="1" applyProtection="1">
      <alignment horizontal="center" wrapText="1" readingOrder="1"/>
      <protection hidden="1"/>
    </xf>
    <xf numFmtId="0" fontId="102" fillId="16" borderId="176" xfId="1" applyFont="1" applyFill="1" applyBorder="1" applyAlignment="1" applyProtection="1">
      <alignment horizontal="center" wrapText="1" readingOrder="1"/>
      <protection hidden="1"/>
    </xf>
    <xf numFmtId="0" fontId="102" fillId="24" borderId="138" xfId="1" applyFont="1" applyFill="1" applyBorder="1" applyAlignment="1" applyProtection="1">
      <alignment horizontal="center" vertical="center" wrapText="1" readingOrder="1"/>
      <protection hidden="1"/>
    </xf>
    <xf numFmtId="0" fontId="102" fillId="24" borderId="139" xfId="1" applyFont="1" applyFill="1" applyBorder="1" applyAlignment="1" applyProtection="1">
      <alignment horizontal="center" vertical="center" wrapText="1" readingOrder="1"/>
      <protection hidden="1"/>
    </xf>
    <xf numFmtId="0" fontId="102" fillId="24" borderId="176" xfId="1" applyFont="1" applyFill="1" applyBorder="1" applyAlignment="1" applyProtection="1">
      <alignment horizontal="center" vertical="center" wrapText="1" readingOrder="1"/>
      <protection hidden="1"/>
    </xf>
    <xf numFmtId="0" fontId="102" fillId="20" borderId="138" xfId="1" applyFont="1" applyFill="1" applyBorder="1" applyAlignment="1" applyProtection="1">
      <alignment horizontal="center" wrapText="1" readingOrder="1"/>
      <protection hidden="1"/>
    </xf>
    <xf numFmtId="0" fontId="102" fillId="20" borderId="139" xfId="1" applyFont="1" applyFill="1" applyBorder="1" applyAlignment="1" applyProtection="1">
      <alignment horizontal="center" wrapText="1" readingOrder="1"/>
      <protection hidden="1"/>
    </xf>
    <xf numFmtId="0" fontId="102" fillId="20" borderId="176" xfId="1" applyFont="1" applyFill="1" applyBorder="1" applyAlignment="1" applyProtection="1">
      <alignment horizontal="center" wrapText="1" readingOrder="1"/>
      <protection hidden="1"/>
    </xf>
    <xf numFmtId="0" fontId="102" fillId="25" borderId="138" xfId="1" applyFont="1" applyFill="1" applyBorder="1" applyAlignment="1" applyProtection="1">
      <alignment horizontal="center" wrapText="1" readingOrder="1"/>
      <protection hidden="1"/>
    </xf>
    <xf numFmtId="0" fontId="103" fillId="20" borderId="97" xfId="1" applyFont="1" applyFill="1" applyBorder="1" applyAlignment="1">
      <alignment horizontal="center" vertical="center" wrapText="1" readingOrder="1"/>
    </xf>
    <xf numFmtId="0" fontId="103" fillId="20" borderId="98" xfId="1" applyFont="1" applyFill="1" applyBorder="1" applyAlignment="1">
      <alignment horizontal="center" vertical="center" wrapText="1" readingOrder="1"/>
    </xf>
    <xf numFmtId="0" fontId="103" fillId="20" borderId="99" xfId="1" applyFont="1" applyFill="1" applyBorder="1" applyAlignment="1">
      <alignment horizontal="center" vertical="center" wrapText="1" readingOrder="1"/>
    </xf>
    <xf numFmtId="0" fontId="103" fillId="20" borderId="100" xfId="1" applyFont="1" applyFill="1" applyBorder="1" applyAlignment="1">
      <alignment horizontal="center" vertical="center" wrapText="1" readingOrder="1"/>
    </xf>
    <xf numFmtId="0" fontId="103" fillId="20" borderId="96" xfId="1" applyFont="1" applyFill="1" applyAlignment="1">
      <alignment horizontal="center" vertical="center" wrapText="1" readingOrder="1"/>
    </xf>
    <xf numFmtId="0" fontId="103" fillId="20" borderId="101" xfId="1" applyFont="1" applyFill="1" applyBorder="1" applyAlignment="1">
      <alignment horizontal="center" vertical="center" wrapText="1" readingOrder="1"/>
    </xf>
    <xf numFmtId="0" fontId="103" fillId="20" borderId="102" xfId="1" applyFont="1" applyFill="1" applyBorder="1" applyAlignment="1">
      <alignment horizontal="center" vertical="center" wrapText="1" readingOrder="1"/>
    </xf>
    <xf numFmtId="0" fontId="103" fillId="20" borderId="103" xfId="1" applyFont="1" applyFill="1" applyBorder="1" applyAlignment="1">
      <alignment horizontal="center" vertical="center" wrapText="1" readingOrder="1"/>
    </xf>
    <xf numFmtId="0" fontId="103" fillId="20" borderId="104" xfId="1" applyFont="1" applyFill="1" applyBorder="1" applyAlignment="1">
      <alignment horizontal="center" vertical="center" wrapText="1" readingOrder="1"/>
    </xf>
    <xf numFmtId="0" fontId="103" fillId="16" borderId="97" xfId="1" applyFont="1" applyFill="1" applyBorder="1" applyAlignment="1">
      <alignment horizontal="center" vertical="center" wrapText="1" readingOrder="1"/>
    </xf>
    <xf numFmtId="0" fontId="103" fillId="16" borderId="98" xfId="1" applyFont="1" applyFill="1" applyBorder="1" applyAlignment="1">
      <alignment horizontal="center" vertical="center" wrapText="1" readingOrder="1"/>
    </xf>
    <xf numFmtId="0" fontId="103" fillId="16" borderId="99" xfId="1" applyFont="1" applyFill="1" applyBorder="1" applyAlignment="1">
      <alignment horizontal="center" vertical="center" wrapText="1" readingOrder="1"/>
    </xf>
    <xf numFmtId="0" fontId="103" fillId="16" borderId="100" xfId="1" applyFont="1" applyFill="1" applyBorder="1" applyAlignment="1">
      <alignment horizontal="center" vertical="center" wrapText="1" readingOrder="1"/>
    </xf>
    <xf numFmtId="0" fontId="103" fillId="16" borderId="96" xfId="1" applyFont="1" applyFill="1" applyAlignment="1">
      <alignment horizontal="center" vertical="center" wrapText="1" readingOrder="1"/>
    </xf>
    <xf numFmtId="0" fontId="103" fillId="16" borderId="101" xfId="1" applyFont="1" applyFill="1" applyBorder="1" applyAlignment="1">
      <alignment horizontal="center" vertical="center" wrapText="1" readingOrder="1"/>
    </xf>
    <xf numFmtId="0" fontId="103" fillId="16" borderId="102" xfId="1" applyFont="1" applyFill="1" applyBorder="1" applyAlignment="1">
      <alignment horizontal="center" vertical="center" wrapText="1" readingOrder="1"/>
    </xf>
    <xf numFmtId="0" fontId="103" fillId="16" borderId="103" xfId="1" applyFont="1" applyFill="1" applyBorder="1" applyAlignment="1">
      <alignment horizontal="center" vertical="center" wrapText="1" readingOrder="1"/>
    </xf>
    <xf numFmtId="0" fontId="103" fillId="16" borderId="104" xfId="1" applyFont="1" applyFill="1" applyBorder="1" applyAlignment="1">
      <alignment horizontal="center" vertical="center" wrapText="1" readingOrder="1"/>
    </xf>
    <xf numFmtId="0" fontId="103" fillId="24" borderId="97" xfId="1" applyFont="1" applyFill="1" applyBorder="1" applyAlignment="1">
      <alignment horizontal="center" vertical="center" wrapText="1" readingOrder="1"/>
    </xf>
    <xf numFmtId="0" fontId="103" fillId="24" borderId="98" xfId="1" applyFont="1" applyFill="1" applyBorder="1" applyAlignment="1">
      <alignment horizontal="center" vertical="center" wrapText="1" readingOrder="1"/>
    </xf>
    <xf numFmtId="0" fontId="103" fillId="24" borderId="99" xfId="1" applyFont="1" applyFill="1" applyBorder="1" applyAlignment="1">
      <alignment horizontal="center" vertical="center" wrapText="1" readingOrder="1"/>
    </xf>
    <xf numFmtId="0" fontId="103" fillId="24" borderId="100" xfId="1" applyFont="1" applyFill="1" applyBorder="1" applyAlignment="1">
      <alignment horizontal="center" vertical="center" wrapText="1" readingOrder="1"/>
    </xf>
    <xf numFmtId="0" fontId="103" fillId="24" borderId="96" xfId="1" applyFont="1" applyFill="1" applyAlignment="1">
      <alignment horizontal="center" vertical="center" wrapText="1" readingOrder="1"/>
    </xf>
    <xf numFmtId="0" fontId="103" fillId="24" borderId="101" xfId="1" applyFont="1" applyFill="1" applyBorder="1" applyAlignment="1">
      <alignment horizontal="center" vertical="center" wrapText="1" readingOrder="1"/>
    </xf>
    <xf numFmtId="0" fontId="103" fillId="24" borderId="102" xfId="1" applyFont="1" applyFill="1" applyBorder="1" applyAlignment="1">
      <alignment horizontal="center" vertical="center" wrapText="1" readingOrder="1"/>
    </xf>
    <xf numFmtId="0" fontId="103" fillId="24" borderId="103" xfId="1" applyFont="1" applyFill="1" applyBorder="1" applyAlignment="1">
      <alignment horizontal="center" vertical="center" wrapText="1" readingOrder="1"/>
    </xf>
    <xf numFmtId="0" fontId="103" fillId="24" borderId="104" xfId="1" applyFont="1" applyFill="1" applyBorder="1" applyAlignment="1">
      <alignment horizontal="center" vertical="center" wrapText="1" readingOrder="1"/>
    </xf>
    <xf numFmtId="0" fontId="103" fillId="25" borderId="97" xfId="1" applyFont="1" applyFill="1" applyBorder="1" applyAlignment="1">
      <alignment horizontal="center" vertical="center" wrapText="1" readingOrder="1"/>
    </xf>
    <xf numFmtId="0" fontId="103" fillId="25" borderId="98" xfId="1" applyFont="1" applyFill="1" applyBorder="1" applyAlignment="1">
      <alignment horizontal="center" vertical="center" wrapText="1" readingOrder="1"/>
    </xf>
    <xf numFmtId="0" fontId="103" fillId="25" borderId="99" xfId="1" applyFont="1" applyFill="1" applyBorder="1" applyAlignment="1">
      <alignment horizontal="center" vertical="center" wrapText="1" readingOrder="1"/>
    </xf>
    <xf numFmtId="0" fontId="103" fillId="25" borderId="100" xfId="1" applyFont="1" applyFill="1" applyBorder="1" applyAlignment="1">
      <alignment horizontal="center" vertical="center" wrapText="1" readingOrder="1"/>
    </xf>
    <xf numFmtId="0" fontId="103" fillId="25" borderId="96" xfId="1" applyFont="1" applyFill="1" applyAlignment="1">
      <alignment horizontal="center" vertical="center" wrapText="1" readingOrder="1"/>
    </xf>
    <xf numFmtId="0" fontId="103" fillId="25" borderId="101" xfId="1" applyFont="1" applyFill="1" applyBorder="1" applyAlignment="1">
      <alignment horizontal="center" vertical="center" wrapText="1" readingOrder="1"/>
    </xf>
    <xf numFmtId="0" fontId="103" fillId="25" borderId="102" xfId="1" applyFont="1" applyFill="1" applyBorder="1" applyAlignment="1">
      <alignment horizontal="center" vertical="center" wrapText="1" readingOrder="1"/>
    </xf>
    <xf numFmtId="0" fontId="103" fillId="25" borderId="103" xfId="1" applyFont="1" applyFill="1" applyBorder="1" applyAlignment="1">
      <alignment horizontal="center" vertical="center" wrapText="1" readingOrder="1"/>
    </xf>
    <xf numFmtId="0" fontId="103" fillId="25" borderId="104" xfId="1" applyFont="1" applyFill="1" applyBorder="1" applyAlignment="1">
      <alignment horizontal="center" vertical="center" wrapText="1" readingOrder="1"/>
    </xf>
    <xf numFmtId="0" fontId="86" fillId="0" borderId="96" xfId="1" applyFont="1" applyAlignment="1">
      <alignment horizontal="center" vertical="center" wrapText="1"/>
    </xf>
    <xf numFmtId="0" fontId="100" fillId="23" borderId="96" xfId="1" applyFont="1" applyFill="1" applyAlignment="1">
      <alignment horizontal="center" vertical="center" wrapText="1" readingOrder="1"/>
    </xf>
    <xf numFmtId="0" fontId="100" fillId="23" borderId="96" xfId="1" applyFont="1" applyFill="1" applyAlignment="1">
      <alignment horizontal="center" vertical="center" textRotation="90" wrapText="1" readingOrder="1"/>
    </xf>
    <xf numFmtId="0" fontId="100" fillId="23" borderId="175" xfId="1" applyFont="1" applyFill="1" applyBorder="1" applyAlignment="1">
      <alignment horizontal="center" vertical="center" textRotation="90" wrapText="1" readingOrder="1"/>
    </xf>
    <xf numFmtId="0" fontId="107" fillId="0" borderId="138" xfId="1" applyFont="1" applyBorder="1" applyAlignment="1">
      <alignment horizontal="center" vertical="center" wrapText="1"/>
    </xf>
    <xf numFmtId="0" fontId="107" fillId="0" borderId="139" xfId="1" applyFont="1" applyBorder="1" applyAlignment="1">
      <alignment horizontal="center" vertical="center"/>
    </xf>
    <xf numFmtId="0" fontId="107" fillId="0" borderId="176" xfId="1" applyFont="1" applyBorder="1" applyAlignment="1">
      <alignment horizontal="center" vertical="center"/>
    </xf>
    <xf numFmtId="0" fontId="107" fillId="0" borderId="142" xfId="1" applyFont="1" applyBorder="1" applyAlignment="1">
      <alignment horizontal="center" vertical="center"/>
    </xf>
    <xf numFmtId="0" fontId="107" fillId="0" borderId="96" xfId="1" applyFont="1" applyAlignment="1">
      <alignment horizontal="center" vertical="center"/>
    </xf>
    <xf numFmtId="0" fontId="107" fillId="0" borderId="175" xfId="1" applyFont="1" applyBorder="1" applyAlignment="1">
      <alignment horizontal="center" vertical="center"/>
    </xf>
    <xf numFmtId="0" fontId="107" fillId="0" borderId="154" xfId="1" applyFont="1" applyBorder="1" applyAlignment="1">
      <alignment horizontal="center" vertical="center"/>
    </xf>
    <xf numFmtId="0" fontId="107" fillId="0" borderId="155" xfId="1" applyFont="1" applyBorder="1" applyAlignment="1">
      <alignment horizontal="center" vertical="center"/>
    </xf>
    <xf numFmtId="0" fontId="107" fillId="0" borderId="156" xfId="1" applyFont="1" applyBorder="1" applyAlignment="1">
      <alignment horizontal="center" vertical="center"/>
    </xf>
    <xf numFmtId="0" fontId="107" fillId="0" borderId="139" xfId="1" applyFont="1" applyBorder="1" applyAlignment="1">
      <alignment horizontal="center" vertical="center" wrapText="1"/>
    </xf>
    <xf numFmtId="0" fontId="105" fillId="0" borderId="96" xfId="1" applyFont="1" applyAlignment="1">
      <alignment horizontal="center" vertical="center" wrapText="1"/>
    </xf>
    <xf numFmtId="0" fontId="106" fillId="0" borderId="96" xfId="1" applyFont="1" applyAlignment="1">
      <alignment horizontal="center" vertical="center" wrapText="1"/>
    </xf>
    <xf numFmtId="0" fontId="109" fillId="25" borderId="97" xfId="1" applyFont="1" applyFill="1" applyBorder="1" applyAlignment="1">
      <alignment horizontal="center" vertical="center" wrapText="1" readingOrder="1"/>
    </xf>
    <xf numFmtId="0" fontId="109" fillId="25" borderId="98" xfId="1" applyFont="1" applyFill="1" applyBorder="1" applyAlignment="1">
      <alignment horizontal="center" vertical="center" wrapText="1" readingOrder="1"/>
    </xf>
    <xf numFmtId="0" fontId="109" fillId="25" borderId="99" xfId="1" applyFont="1" applyFill="1" applyBorder="1" applyAlignment="1">
      <alignment horizontal="center" vertical="center" wrapText="1" readingOrder="1"/>
    </xf>
    <xf numFmtId="0" fontId="109" fillId="25" borderId="100" xfId="1" applyFont="1" applyFill="1" applyBorder="1" applyAlignment="1">
      <alignment horizontal="center" vertical="center" wrapText="1" readingOrder="1"/>
    </xf>
    <xf numFmtId="0" fontId="109" fillId="25" borderId="96" xfId="1" applyFont="1" applyFill="1" applyAlignment="1">
      <alignment horizontal="center" vertical="center" wrapText="1" readingOrder="1"/>
    </xf>
    <xf numFmtId="0" fontId="109" fillId="25" borderId="101" xfId="1" applyFont="1" applyFill="1" applyBorder="1" applyAlignment="1">
      <alignment horizontal="center" vertical="center" wrapText="1" readingOrder="1"/>
    </xf>
    <xf numFmtId="0" fontId="109" fillId="25" borderId="102" xfId="1" applyFont="1" applyFill="1" applyBorder="1" applyAlignment="1">
      <alignment horizontal="center" vertical="center" wrapText="1" readingOrder="1"/>
    </xf>
    <xf numFmtId="0" fontId="109" fillId="25" borderId="103" xfId="1" applyFont="1" applyFill="1" applyBorder="1" applyAlignment="1">
      <alignment horizontal="center" vertical="center" wrapText="1" readingOrder="1"/>
    </xf>
    <xf numFmtId="0" fontId="109" fillId="25" borderId="104" xfId="1" applyFont="1" applyFill="1" applyBorder="1" applyAlignment="1">
      <alignment horizontal="center" vertical="center" wrapText="1" readingOrder="1"/>
    </xf>
    <xf numFmtId="0" fontId="107" fillId="0" borderId="142" xfId="1" applyFont="1" applyBorder="1" applyAlignment="1">
      <alignment horizontal="center" vertical="center" wrapText="1"/>
    </xf>
    <xf numFmtId="0" fontId="109" fillId="24" borderId="97" xfId="1" applyFont="1" applyFill="1" applyBorder="1" applyAlignment="1">
      <alignment horizontal="center" vertical="center" wrapText="1" readingOrder="1"/>
    </xf>
    <xf numFmtId="0" fontId="109" fillId="24" borderId="98" xfId="1" applyFont="1" applyFill="1" applyBorder="1" applyAlignment="1">
      <alignment horizontal="center" vertical="center" wrapText="1" readingOrder="1"/>
    </xf>
    <xf numFmtId="0" fontId="109" fillId="24" borderId="99" xfId="1" applyFont="1" applyFill="1" applyBorder="1" applyAlignment="1">
      <alignment horizontal="center" vertical="center" wrapText="1" readingOrder="1"/>
    </xf>
    <xf numFmtId="0" fontId="109" fillId="24" borderId="100" xfId="1" applyFont="1" applyFill="1" applyBorder="1" applyAlignment="1">
      <alignment horizontal="center" vertical="center" wrapText="1" readingOrder="1"/>
    </xf>
    <xf numFmtId="0" fontId="109" fillId="24" borderId="96" xfId="1" applyFont="1" applyFill="1" applyAlignment="1">
      <alignment horizontal="center" vertical="center" wrapText="1" readingOrder="1"/>
    </xf>
    <xf numFmtId="0" fontId="109" fillId="24" borderId="101" xfId="1" applyFont="1" applyFill="1" applyBorder="1" applyAlignment="1">
      <alignment horizontal="center" vertical="center" wrapText="1" readingOrder="1"/>
    </xf>
    <xf numFmtId="0" fontId="109" fillId="24" borderId="102" xfId="1" applyFont="1" applyFill="1" applyBorder="1" applyAlignment="1">
      <alignment horizontal="center" vertical="center" wrapText="1" readingOrder="1"/>
    </xf>
    <xf numFmtId="0" fontId="109" fillId="24" borderId="103" xfId="1" applyFont="1" applyFill="1" applyBorder="1" applyAlignment="1">
      <alignment horizontal="center" vertical="center" wrapText="1" readingOrder="1"/>
    </xf>
    <xf numFmtId="0" fontId="109" fillId="24" borderId="104" xfId="1" applyFont="1" applyFill="1" applyBorder="1" applyAlignment="1">
      <alignment horizontal="center" vertical="center" wrapText="1" readingOrder="1"/>
    </xf>
    <xf numFmtId="0" fontId="109" fillId="16" borderId="97" xfId="1" applyFont="1" applyFill="1" applyBorder="1" applyAlignment="1">
      <alignment horizontal="center" vertical="center" wrapText="1" readingOrder="1"/>
    </xf>
    <xf numFmtId="0" fontId="109" fillId="16" borderId="98" xfId="1" applyFont="1" applyFill="1" applyBorder="1" applyAlignment="1">
      <alignment horizontal="center" vertical="center" wrapText="1" readingOrder="1"/>
    </xf>
    <xf numFmtId="0" fontId="109" fillId="16" borderId="99" xfId="1" applyFont="1" applyFill="1" applyBorder="1" applyAlignment="1">
      <alignment horizontal="center" vertical="center" wrapText="1" readingOrder="1"/>
    </xf>
    <xf numFmtId="0" fontId="109" fillId="16" borderId="100" xfId="1" applyFont="1" applyFill="1" applyBorder="1" applyAlignment="1">
      <alignment horizontal="center" vertical="center" wrapText="1" readingOrder="1"/>
    </xf>
    <xf numFmtId="0" fontId="109" fillId="16" borderId="96" xfId="1" applyFont="1" applyFill="1" applyAlignment="1">
      <alignment horizontal="center" vertical="center" wrapText="1" readingOrder="1"/>
    </xf>
    <xf numFmtId="0" fontId="109" fillId="16" borderId="101" xfId="1" applyFont="1" applyFill="1" applyBorder="1" applyAlignment="1">
      <alignment horizontal="center" vertical="center" wrapText="1" readingOrder="1"/>
    </xf>
    <xf numFmtId="0" fontId="109" fillId="16" borderId="102" xfId="1" applyFont="1" applyFill="1" applyBorder="1" applyAlignment="1">
      <alignment horizontal="center" vertical="center" wrapText="1" readingOrder="1"/>
    </xf>
    <xf numFmtId="0" fontId="109" fillId="16" borderId="103" xfId="1" applyFont="1" applyFill="1" applyBorder="1" applyAlignment="1">
      <alignment horizontal="center" vertical="center" wrapText="1" readingOrder="1"/>
    </xf>
    <xf numFmtId="0" fontId="109" fillId="16" borderId="104" xfId="1" applyFont="1" applyFill="1" applyBorder="1" applyAlignment="1">
      <alignment horizontal="center" vertical="center" wrapText="1" readingOrder="1"/>
    </xf>
    <xf numFmtId="0" fontId="109" fillId="20" borderId="97" xfId="1" applyFont="1" applyFill="1" applyBorder="1" applyAlignment="1">
      <alignment horizontal="center" vertical="center" wrapText="1" readingOrder="1"/>
    </xf>
    <xf numFmtId="0" fontId="109" fillId="20" borderId="98" xfId="1" applyFont="1" applyFill="1" applyBorder="1" applyAlignment="1">
      <alignment horizontal="center" vertical="center" wrapText="1" readingOrder="1"/>
    </xf>
    <xf numFmtId="0" fontId="109" fillId="20" borderId="99" xfId="1" applyFont="1" applyFill="1" applyBorder="1" applyAlignment="1">
      <alignment horizontal="center" vertical="center" wrapText="1" readingOrder="1"/>
    </xf>
    <xf numFmtId="0" fontId="109" fillId="20" borderId="100" xfId="1" applyFont="1" applyFill="1" applyBorder="1" applyAlignment="1">
      <alignment horizontal="center" vertical="center" wrapText="1" readingOrder="1"/>
    </xf>
    <xf numFmtId="0" fontId="109" fillId="20" borderId="96" xfId="1" applyFont="1" applyFill="1" applyAlignment="1">
      <alignment horizontal="center" vertical="center" wrapText="1" readingOrder="1"/>
    </xf>
    <xf numFmtId="0" fontId="109" fillId="20" borderId="101" xfId="1" applyFont="1" applyFill="1" applyBorder="1" applyAlignment="1">
      <alignment horizontal="center" vertical="center" wrapText="1" readingOrder="1"/>
    </xf>
    <xf numFmtId="0" fontId="109" fillId="20" borderId="102" xfId="1" applyFont="1" applyFill="1" applyBorder="1" applyAlignment="1">
      <alignment horizontal="center" vertical="center" wrapText="1" readingOrder="1"/>
    </xf>
    <xf numFmtId="0" fontId="109" fillId="20" borderId="103" xfId="1" applyFont="1" applyFill="1" applyBorder="1" applyAlignment="1">
      <alignment horizontal="center" vertical="center" wrapText="1" readingOrder="1"/>
    </xf>
    <xf numFmtId="0" fontId="109" fillId="20" borderId="104" xfId="1" applyFont="1" applyFill="1" applyBorder="1" applyAlignment="1">
      <alignment horizontal="center" vertical="center" wrapText="1" readingOrder="1"/>
    </xf>
    <xf numFmtId="0" fontId="25" fillId="0" borderId="0" xfId="0" applyFont="1" applyAlignment="1">
      <alignment horizontal="center" vertical="center"/>
    </xf>
    <xf numFmtId="0" fontId="119" fillId="0" borderId="0" xfId="0" applyFont="1" applyAlignment="1">
      <alignment horizontal="center" vertical="center"/>
    </xf>
    <xf numFmtId="0" fontId="120" fillId="0" borderId="0" xfId="0" applyFont="1"/>
    <xf numFmtId="0" fontId="26" fillId="2" borderId="67" xfId="0" applyFont="1" applyFill="1" applyBorder="1" applyAlignment="1">
      <alignment horizontal="left" vertical="center" wrapText="1"/>
    </xf>
    <xf numFmtId="0" fontId="38" fillId="2" borderId="89" xfId="0" applyFont="1" applyFill="1" applyBorder="1" applyAlignment="1">
      <alignment horizontal="center" vertical="center" wrapText="1" readingOrder="1"/>
    </xf>
    <xf numFmtId="0" fontId="4" fillId="0" borderId="95" xfId="0" applyFont="1" applyBorder="1"/>
    <xf numFmtId="0" fontId="4" fillId="0" borderId="117" xfId="0" applyFont="1" applyBorder="1"/>
    <xf numFmtId="0" fontId="36" fillId="14" borderId="108" xfId="0" applyFont="1" applyFill="1" applyBorder="1" applyAlignment="1">
      <alignment horizontal="center" vertical="center" wrapText="1" readingOrder="1"/>
    </xf>
    <xf numFmtId="0" fontId="38" fillId="14" borderId="108" xfId="0" applyFont="1" applyFill="1" applyBorder="1" applyAlignment="1">
      <alignment horizontal="center" vertical="center" wrapText="1" readingOrder="1"/>
    </xf>
    <xf numFmtId="0" fontId="4" fillId="0" borderId="109" xfId="0" applyFont="1" applyBorder="1"/>
    <xf numFmtId="0" fontId="38" fillId="2" borderId="112" xfId="0" applyFont="1" applyFill="1" applyBorder="1" applyAlignment="1">
      <alignment horizontal="center" vertical="center" wrapText="1" readingOrder="1"/>
    </xf>
    <xf numFmtId="0" fontId="38" fillId="2" borderId="113" xfId="0" applyFont="1" applyFill="1" applyBorder="1" applyAlignment="1">
      <alignment horizontal="center" vertical="center" wrapText="1" readingOrder="1"/>
    </xf>
    <xf numFmtId="0" fontId="4" fillId="0" borderId="94" xfId="0" applyFont="1" applyBorder="1"/>
    <xf numFmtId="0" fontId="38" fillId="2" borderId="115" xfId="0" applyFont="1" applyFill="1" applyBorder="1" applyAlignment="1">
      <alignment horizontal="center" vertical="center" wrapText="1" readingOrder="1"/>
    </xf>
    <xf numFmtId="0" fontId="4" fillId="0" borderId="116" xfId="0" applyFont="1" applyBorder="1"/>
  </cellXfs>
  <cellStyles count="4">
    <cellStyle name="Hipervínculo" xfId="3" builtinId="8"/>
    <cellStyle name="Normal" xfId="0" builtinId="0"/>
    <cellStyle name="Normal 2" xfId="1" xr:uid="{00000000-0005-0000-0000-000002000000}"/>
    <cellStyle name="Porcentaje 2" xfId="2" xr:uid="{00000000-0005-0000-0000-000003000000}"/>
  </cellStyles>
  <dxfs count="42">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theme="6"/>
        </patternFill>
      </fill>
    </dxf>
    <dxf>
      <font>
        <b val="0"/>
        <i val="0"/>
        <color theme="1"/>
      </font>
      <fill>
        <patternFill>
          <bgColor theme="6"/>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41"/>
      <tableStyleElement type="firstRowStripe" dxfId="40"/>
      <tableStyleElement type="secondRowStripe" dxfId="3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733425</xdr:colOff>
      <xdr:row>0</xdr:row>
      <xdr:rowOff>38100</xdr:rowOff>
    </xdr:from>
    <xdr:ext cx="514350" cy="676275"/>
    <xdr:pic>
      <xdr:nvPicPr>
        <xdr:cNvPr id="2" name="image1.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66675</xdr:rowOff>
    </xdr:from>
    <xdr:ext cx="1704975" cy="714375"/>
    <xdr:pic>
      <xdr:nvPicPr>
        <xdr:cNvPr id="3" name="image2.png" descr="logotipo alcaldia version para documentos word">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49</xdr:row>
      <xdr:rowOff>0</xdr:rowOff>
    </xdr:from>
    <xdr:ext cx="38100" cy="0"/>
    <xdr:sp macro="" textlink="">
      <xdr:nvSpPr>
        <xdr:cNvPr id="5" name="Shape 5">
          <a:extLst>
            <a:ext uri="{FF2B5EF4-FFF2-40B4-BE49-F238E27FC236}">
              <a16:creationId xmlns:a16="http://schemas.microsoft.com/office/drawing/2014/main" id="{00000000-0008-0000-0200-000005000000}"/>
            </a:ext>
          </a:extLst>
        </xdr:cNvPr>
        <xdr:cNvSpPr txBox="1"/>
      </xdr:nvSpPr>
      <xdr:spPr>
        <a:xfrm>
          <a:off x="5346000" y="3780000"/>
          <a:ext cx="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endParaRPr sz="1400"/>
        </a:p>
      </xdr:txBody>
    </xdr:sp>
    <xdr:clientData fLocksWithSheet="0"/>
  </xdr:oneCellAnchor>
  <xdr:oneCellAnchor>
    <xdr:from>
      <xdr:col>0</xdr:col>
      <xdr:colOff>0</xdr:colOff>
      <xdr:row>0</xdr:row>
      <xdr:rowOff>66675</xdr:rowOff>
    </xdr:from>
    <xdr:ext cx="1619250" cy="962025"/>
    <xdr:pic>
      <xdr:nvPicPr>
        <xdr:cNvPr id="2" name="image2.png" descr="logotipo alcaldia version para documentos word">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1009650"/>
    <xdr:pic>
      <xdr:nvPicPr>
        <xdr:cNvPr id="6" name="image3.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83F53F05-4BAF-4335-B01A-5359671C97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54674"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C9C14339-CDAD-4555-A9E2-469B9E33B1D9}"/>
            </a:ext>
          </a:extLst>
        </xdr:cNvPr>
        <xdr:cNvPicPr/>
      </xdr:nvPicPr>
      <xdr:blipFill>
        <a:blip xmlns:r="http://schemas.openxmlformats.org/officeDocument/2006/relationships" r:embed="rId2"/>
        <a:srcRect/>
        <a:stretch>
          <a:fillRect/>
        </a:stretch>
      </xdr:blipFill>
      <xdr:spPr bwMode="auto">
        <a:xfrm>
          <a:off x="111331" y="77931"/>
          <a:ext cx="2016826" cy="6072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UDITORIAS%20Y%20COMPROMISOS%20A&#209;O%202024\DOCUMENTOS%20ESTRATEGICOS%20DE%20LA%20OFICINA%20DE%20CONTROL%20INTERNO\MAPA%20DE%20RIESGOS\MAPA%20DE%20RIESGOS%20%20FORMULADOS%20ENERO%202024\MAPA%20RIESGOS%20%20CORRUPCION%20%20ACTUALIZADO%20%20ENERO%20%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UDITORIAS%20%20A&#209;O%202023\DOCUEMENTOS%20%20ESTRATEGICOS%20%20%20DE%20LA%20OFICINA%20DE%20CONTROL%20INTERNO\MAPAS%20DE%20RIESGOS\MAPA%20DE%20RIESGOS%20%202023%20%20%20ADMON%20%20Y%20DE%20CORRUPCION\MAPA%20%20RIESGOS%20DE%20GESTION%20PROC%20%20EVALUACI&#211;N%20Y%20SEGUIMIENTO%202023%20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UDITORIAS%20%20A&#209;O%202023\DOCUEMENTOS%20%20ESTRATEGICOS%20%20%20DE%20LA%20OFICINA%20DE%20CONTROL%20INTERNO\MAPAS%20DE%20RIESGOS\MAPA%20DE%20RIESGOS%20%202023%20%20%20ADMON%20%20Y%20DE%20CORRUPCION\MAPA%20%20RIESGOS%20DE%20GESTION%20PROC%20%20EVALUACI&#211;N%20Y%20SEGUIMIENTO%202023%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Hoja2"/>
      <sheetName val="PRIORIZACIÓN DE CAUSA"/>
      <sheetName val="matriz definicion riesgo"/>
      <sheetName val="IDENTIFICACION"/>
      <sheetName val="DOFA"/>
      <sheetName val="IDENTIFICACION DE RIESGOS G Y C"/>
      <sheetName val="DESCRIPCION"/>
      <sheetName val="PROBABILIDAD"/>
      <sheetName val=" IMPACTO RIESGOS CORRUPCION"/>
      <sheetName val="VALORACIÓN ZONA RIESGO INHERENT"/>
      <sheetName val="Hoja7"/>
      <sheetName val="Hoja3"/>
      <sheetName val="CONTROLES Y EVALUACION"/>
      <sheetName val="Hoja8"/>
      <sheetName val="SOLIDEZ DE LOS CONTROLES"/>
      <sheetName val="VALORACIÓN ZONA-RIESGO RESIDUAL"/>
      <sheetName val="Hoja6"/>
      <sheetName val="MAPA DE RIESGO CORRUPCION"/>
      <sheetName val="Hoja9"/>
      <sheetName val="Hoja5"/>
      <sheetName val="Hoja4"/>
    </sheetNames>
    <sheetDataSet>
      <sheetData sheetId="0"/>
      <sheetData sheetId="1">
        <row r="1">
          <cell r="B1" t="str">
            <v>PROCESO: GESTION INTEGRAL DE CALIDAD</v>
          </cell>
        </row>
        <row r="8">
          <cell r="A8" t="str">
            <v xml:space="preserve">PROCESO: Gestión de Evaluación y  Seguimiento </v>
          </cell>
        </row>
      </sheetData>
      <sheetData sheetId="2"/>
      <sheetData sheetId="3"/>
      <sheetData sheetId="4">
        <row r="10">
          <cell r="A10">
            <v>1</v>
          </cell>
          <cell r="B10" t="str">
            <v>Constantes cambios normativos, diversidad jurídica.</v>
          </cell>
          <cell r="C10">
            <v>4</v>
          </cell>
          <cell r="D10">
            <v>5</v>
          </cell>
          <cell r="E10">
            <v>5</v>
          </cell>
          <cell r="F10">
            <v>5</v>
          </cell>
          <cell r="G10">
            <v>5</v>
          </cell>
          <cell r="H10">
            <v>5</v>
          </cell>
          <cell r="R10">
            <v>29</v>
          </cell>
          <cell r="S10">
            <v>4.833333333333333</v>
          </cell>
        </row>
        <row r="11">
          <cell r="A11">
            <v>2</v>
          </cell>
          <cell r="B11" t="str">
            <v xml:space="preserve">Cambios normativos en los que establecen responsabilidades a las Oficinas de Control Interno. </v>
          </cell>
          <cell r="C11">
            <v>4</v>
          </cell>
          <cell r="D11">
            <v>4</v>
          </cell>
          <cell r="E11">
            <v>5</v>
          </cell>
          <cell r="F11">
            <v>5</v>
          </cell>
          <cell r="G11">
            <v>5</v>
          </cell>
          <cell r="H11">
            <v>5</v>
          </cell>
          <cell r="R11">
            <v>28</v>
          </cell>
          <cell r="S11">
            <v>4.666666666666667</v>
          </cell>
        </row>
        <row r="12">
          <cell r="A12">
            <v>3</v>
          </cell>
          <cell r="B12" t="str">
            <v xml:space="preserve">La inclusión  social </v>
          </cell>
          <cell r="C12">
            <v>4</v>
          </cell>
          <cell r="D12">
            <v>4</v>
          </cell>
          <cell r="E12">
            <v>3</v>
          </cell>
          <cell r="F12">
            <v>3</v>
          </cell>
          <cell r="G12">
            <v>3</v>
          </cell>
          <cell r="H12">
            <v>3</v>
          </cell>
          <cell r="R12">
            <v>20</v>
          </cell>
          <cell r="S12">
            <v>3.3333333333333335</v>
          </cell>
        </row>
        <row r="13">
          <cell r="A13">
            <v>4</v>
          </cell>
          <cell r="B13" t="str">
            <v>Acciones de orden público que atenten contra la integridad de los Auditores.</v>
          </cell>
          <cell r="C13">
            <v>3</v>
          </cell>
          <cell r="D13">
            <v>4</v>
          </cell>
          <cell r="E13">
            <v>3</v>
          </cell>
          <cell r="F13">
            <v>2</v>
          </cell>
          <cell r="G13">
            <v>3</v>
          </cell>
          <cell r="H13">
            <v>2</v>
          </cell>
          <cell r="R13">
            <v>17</v>
          </cell>
          <cell r="S13">
            <v>2.8333333333333335</v>
          </cell>
        </row>
        <row r="14">
          <cell r="A14">
            <v>5</v>
          </cell>
          <cell r="B14" t="str">
            <v xml:space="preserve">Cambios de Gobierno  ( estilos de dirección) </v>
          </cell>
          <cell r="C14">
            <v>4</v>
          </cell>
          <cell r="D14">
            <v>4</v>
          </cell>
          <cell r="E14">
            <v>4</v>
          </cell>
          <cell r="F14">
            <v>4</v>
          </cell>
          <cell r="G14">
            <v>4</v>
          </cell>
          <cell r="H14">
            <v>5</v>
          </cell>
          <cell r="R14">
            <v>25</v>
          </cell>
          <cell r="S14">
            <v>4.166666666666667</v>
          </cell>
        </row>
        <row r="15">
          <cell r="A15">
            <v>6</v>
          </cell>
          <cell r="B15" t="str">
            <v>Constante innovación tecnológica y herramientas de conectividad</v>
          </cell>
          <cell r="C15">
            <v>4</v>
          </cell>
          <cell r="D15">
            <v>4</v>
          </cell>
          <cell r="E15">
            <v>4</v>
          </cell>
          <cell r="F15">
            <v>4</v>
          </cell>
          <cell r="G15">
            <v>4</v>
          </cell>
          <cell r="H15">
            <v>3</v>
          </cell>
          <cell r="R15">
            <v>23</v>
          </cell>
          <cell r="S15">
            <v>3.8333333333333335</v>
          </cell>
        </row>
        <row r="16">
          <cell r="A16">
            <v>7</v>
          </cell>
          <cell r="B16" t="str">
            <v xml:space="preserve">Adquisición de equipos eficientes energéticamente (con menor consumo de energía). </v>
          </cell>
          <cell r="C16">
            <v>4</v>
          </cell>
          <cell r="D16">
            <v>4</v>
          </cell>
          <cell r="E16">
            <v>4</v>
          </cell>
          <cell r="F16">
            <v>3</v>
          </cell>
          <cell r="G16">
            <v>3</v>
          </cell>
          <cell r="H16">
            <v>3</v>
          </cell>
          <cell r="R16">
            <v>21</v>
          </cell>
          <cell r="S16">
            <v>3.5</v>
          </cell>
        </row>
        <row r="17">
          <cell r="A17">
            <v>8</v>
          </cell>
          <cell r="B17" t="str">
            <v>Fallas en aplicativos por congestión  para cargue o reporte de información a entes de control.</v>
          </cell>
          <cell r="C17">
            <v>5</v>
          </cell>
          <cell r="D17">
            <v>4</v>
          </cell>
          <cell r="E17">
            <v>4</v>
          </cell>
          <cell r="F17">
            <v>5</v>
          </cell>
          <cell r="G17">
            <v>5</v>
          </cell>
          <cell r="H17">
            <v>4</v>
          </cell>
          <cell r="R17">
            <v>27</v>
          </cell>
          <cell r="S17">
            <v>4.5</v>
          </cell>
        </row>
        <row r="18">
          <cell r="A18">
            <v>9</v>
          </cell>
          <cell r="B18" t="str">
            <v>Disposición final de elementos que contaminan  el medio ambiente (baterías, tóner,  residuos de aparatos eléctricos y electrónicos).</v>
          </cell>
          <cell r="C18">
            <v>4</v>
          </cell>
          <cell r="D18">
            <v>4</v>
          </cell>
          <cell r="E18">
            <v>4</v>
          </cell>
          <cell r="F18">
            <v>4</v>
          </cell>
          <cell r="G18">
            <v>5</v>
          </cell>
          <cell r="H18">
            <v>5</v>
          </cell>
          <cell r="R18">
            <v>26</v>
          </cell>
          <cell r="S18">
            <v>4.333333333333333</v>
          </cell>
        </row>
        <row r="19">
          <cell r="A19">
            <v>10</v>
          </cell>
          <cell r="B19" t="str">
            <v xml:space="preserve">La deforestación </v>
          </cell>
          <cell r="C19">
            <v>4</v>
          </cell>
          <cell r="D19">
            <v>4</v>
          </cell>
          <cell r="E19">
            <v>4</v>
          </cell>
          <cell r="F19">
            <v>3</v>
          </cell>
          <cell r="G19">
            <v>3</v>
          </cell>
          <cell r="H19">
            <v>3</v>
          </cell>
          <cell r="R19">
            <v>21</v>
          </cell>
          <cell r="S19">
            <v>3.5</v>
          </cell>
        </row>
        <row r="20">
          <cell r="A20">
            <v>11</v>
          </cell>
          <cell r="B20" t="str">
            <v xml:space="preserve">Cambio climático - altas temperaturas   por el fenomeno del niño. </v>
          </cell>
          <cell r="C20">
            <v>4</v>
          </cell>
          <cell r="D20">
            <v>4</v>
          </cell>
          <cell r="E20">
            <v>4</v>
          </cell>
          <cell r="F20">
            <v>3</v>
          </cell>
          <cell r="G20">
            <v>3</v>
          </cell>
          <cell r="H20">
            <v>3</v>
          </cell>
          <cell r="R20">
            <v>21</v>
          </cell>
          <cell r="S20">
            <v>3.5</v>
          </cell>
        </row>
        <row r="21">
          <cell r="A21">
            <v>12</v>
          </cell>
          <cell r="B21" t="str">
            <v xml:space="preserve">Falta de cultura  en la  clasificación  de residuos al depositarlos en los  recipientes destinados para hacerlo.  </v>
          </cell>
          <cell r="C21">
            <v>4</v>
          </cell>
          <cell r="D21">
            <v>4</v>
          </cell>
          <cell r="E21">
            <v>4</v>
          </cell>
          <cell r="F21">
            <v>3</v>
          </cell>
          <cell r="G21">
            <v>3</v>
          </cell>
          <cell r="H21">
            <v>3</v>
          </cell>
          <cell r="R21">
            <v>21</v>
          </cell>
          <cell r="S21">
            <v>3.5</v>
          </cell>
        </row>
        <row r="22">
          <cell r="A22">
            <v>13</v>
          </cell>
          <cell r="B22" t="str">
            <v xml:space="preserve">Aumento de la demanda de serviocios </v>
          </cell>
          <cell r="C22">
            <v>4</v>
          </cell>
          <cell r="D22">
            <v>4</v>
          </cell>
          <cell r="E22">
            <v>4</v>
          </cell>
          <cell r="F22">
            <v>3</v>
          </cell>
          <cell r="G22">
            <v>3</v>
          </cell>
          <cell r="H22">
            <v>3</v>
          </cell>
          <cell r="R22">
            <v>21</v>
          </cell>
          <cell r="S22">
            <v>3.5</v>
          </cell>
        </row>
        <row r="23">
          <cell r="B23" t="str">
            <v xml:space="preserve">Personal insuficiente para auditar la totalidad de procesos criticos. </v>
          </cell>
          <cell r="C23">
            <v>5</v>
          </cell>
          <cell r="D23">
            <v>4</v>
          </cell>
          <cell r="E23">
            <v>5</v>
          </cell>
          <cell r="F23">
            <v>4</v>
          </cell>
          <cell r="G23">
            <v>4</v>
          </cell>
          <cell r="H23">
            <v>5</v>
          </cell>
          <cell r="R23">
            <v>27</v>
          </cell>
          <cell r="S23">
            <v>4.5</v>
          </cell>
        </row>
        <row r="24">
          <cell r="B24" t="str">
            <v xml:space="preserve">Ausencia de perfil profesional de planta:  Ingeniero ambiental </v>
          </cell>
          <cell r="C24">
            <v>5</v>
          </cell>
          <cell r="D24">
            <v>4</v>
          </cell>
          <cell r="E24">
            <v>5</v>
          </cell>
          <cell r="F24">
            <v>5</v>
          </cell>
          <cell r="G24">
            <v>5</v>
          </cell>
          <cell r="H24">
            <v>5</v>
          </cell>
          <cell r="R24">
            <v>29</v>
          </cell>
          <cell r="S24">
            <v>4.833333333333333</v>
          </cell>
        </row>
        <row r="25">
          <cell r="B25" t="str">
            <v>Inobservancia a los líneamientos establecidos en el  Código de Ética del Auditor Interno, estatuto de auditoria y lineamientos  antisoborno establecidos en la politica del  SIG,  en el desarrollo de las auditorías</v>
          </cell>
          <cell r="C25">
            <v>4</v>
          </cell>
          <cell r="D25">
            <v>4</v>
          </cell>
          <cell r="E25">
            <v>4</v>
          </cell>
          <cell r="F25">
            <v>4</v>
          </cell>
          <cell r="G25">
            <v>4</v>
          </cell>
          <cell r="H25">
            <v>5</v>
          </cell>
          <cell r="R25">
            <v>25</v>
          </cell>
          <cell r="S25">
            <v>4.166666666666667</v>
          </cell>
        </row>
        <row r="26">
          <cell r="B26" t="str">
            <v xml:space="preserve">Conflicto de interes no comunicado </v>
          </cell>
          <cell r="C26">
            <v>4</v>
          </cell>
          <cell r="D26">
            <v>4</v>
          </cell>
          <cell r="E26">
            <v>4</v>
          </cell>
          <cell r="F26">
            <v>5</v>
          </cell>
          <cell r="G26">
            <v>5</v>
          </cell>
          <cell r="H26">
            <v>5</v>
          </cell>
          <cell r="R26">
            <v>27</v>
          </cell>
          <cell r="S26">
            <v>4.5</v>
          </cell>
        </row>
        <row r="27">
          <cell r="B27" t="str">
            <v xml:space="preserve">Deficiencia  del personal  en  redacción de  informes y formulación de hallazgos. </v>
          </cell>
          <cell r="C27">
            <v>5</v>
          </cell>
          <cell r="D27">
            <v>5</v>
          </cell>
          <cell r="E27">
            <v>5</v>
          </cell>
          <cell r="F27">
            <v>4</v>
          </cell>
          <cell r="G27">
            <v>4</v>
          </cell>
          <cell r="H27">
            <v>4</v>
          </cell>
          <cell r="R27">
            <v>27</v>
          </cell>
          <cell r="S27">
            <v>4.5</v>
          </cell>
        </row>
        <row r="28">
          <cell r="B28" t="str">
            <v>Asignación de auditorias a procesos no acordes al perfil profesional del auditor.</v>
          </cell>
          <cell r="C28">
            <v>4</v>
          </cell>
          <cell r="D28">
            <v>4</v>
          </cell>
          <cell r="E28">
            <v>4</v>
          </cell>
          <cell r="F28">
            <v>4</v>
          </cell>
          <cell r="G28">
            <v>4</v>
          </cell>
          <cell r="H28">
            <v>5</v>
          </cell>
          <cell r="R28">
            <v>25</v>
          </cell>
          <cell r="S28">
            <v>4.166666666666667</v>
          </cell>
        </row>
        <row r="29">
          <cell r="B29" t="str">
            <v>Trafico de influencias.</v>
          </cell>
          <cell r="C29">
            <v>4</v>
          </cell>
          <cell r="D29">
            <v>4</v>
          </cell>
          <cell r="E29">
            <v>4</v>
          </cell>
          <cell r="F29">
            <v>4</v>
          </cell>
          <cell r="G29">
            <v>4</v>
          </cell>
          <cell r="H29">
            <v>5</v>
          </cell>
          <cell r="R29">
            <v>25</v>
          </cell>
          <cell r="S29">
            <v>4.166666666666667</v>
          </cell>
        </row>
        <row r="30">
          <cell r="B30" t="str">
            <v>Omisión en la aplicación de la normativa asociada al seguimiento y/o evaluación</v>
          </cell>
          <cell r="C30">
            <v>4</v>
          </cell>
          <cell r="D30">
            <v>3</v>
          </cell>
          <cell r="E30">
            <v>2</v>
          </cell>
          <cell r="F30">
            <v>3</v>
          </cell>
          <cell r="G30">
            <v>2</v>
          </cell>
          <cell r="H30">
            <v>1</v>
          </cell>
          <cell r="R30">
            <v>15</v>
          </cell>
          <cell r="S30">
            <v>2.5</v>
          </cell>
        </row>
        <row r="31">
          <cell r="B31" t="str">
            <v>Prevalencia de intereses particulares sobre intereses generales.</v>
          </cell>
          <cell r="C31">
            <v>4</v>
          </cell>
          <cell r="D31">
            <v>4</v>
          </cell>
          <cell r="E31">
            <v>5</v>
          </cell>
          <cell r="F31">
            <v>5</v>
          </cell>
          <cell r="G31">
            <v>4</v>
          </cell>
          <cell r="H31">
            <v>4</v>
          </cell>
          <cell r="R31">
            <v>26</v>
          </cell>
          <cell r="S31">
            <v>4.333333333333333</v>
          </cell>
        </row>
        <row r="32">
          <cell r="B32" t="str">
            <v xml:space="preserve">Omitir información relevante para la auditoría, con conocimiento de causa. </v>
          </cell>
          <cell r="C32">
            <v>4</v>
          </cell>
          <cell r="D32">
            <v>4</v>
          </cell>
          <cell r="E32">
            <v>4</v>
          </cell>
          <cell r="F32">
            <v>4</v>
          </cell>
          <cell r="G32">
            <v>4</v>
          </cell>
          <cell r="H32">
            <v>2</v>
          </cell>
          <cell r="R32">
            <v>22</v>
          </cell>
          <cell r="S32">
            <v>3.6666666666666665</v>
          </cell>
        </row>
        <row r="33">
          <cell r="B33" t="str">
            <v xml:space="preserve">Deficiencia en la infraestructura tecnológica que soporta la plataforma pisami, generando lentitud e indisponibilidad del sistema de información. </v>
          </cell>
          <cell r="C33">
            <v>4</v>
          </cell>
          <cell r="D33">
            <v>4</v>
          </cell>
          <cell r="E33">
            <v>5</v>
          </cell>
          <cell r="F33">
            <v>5</v>
          </cell>
          <cell r="G33">
            <v>4</v>
          </cell>
          <cell r="H33">
            <v>4</v>
          </cell>
          <cell r="R33">
            <v>26</v>
          </cell>
          <cell r="S33">
            <v>4.333333333333333</v>
          </cell>
        </row>
        <row r="34">
          <cell r="B34" t="str">
            <v xml:space="preserve">Equipos tecnologicos obsoletos, </v>
          </cell>
          <cell r="C34">
            <v>4</v>
          </cell>
          <cell r="D34">
            <v>4</v>
          </cell>
          <cell r="E34">
            <v>4</v>
          </cell>
          <cell r="F34">
            <v>4</v>
          </cell>
          <cell r="G34">
            <v>4</v>
          </cell>
          <cell r="H34">
            <v>5</v>
          </cell>
          <cell r="R34">
            <v>25</v>
          </cell>
          <cell r="S34">
            <v>4.166666666666667</v>
          </cell>
        </row>
        <row r="35">
          <cell r="B35" t="str">
            <v>Unidades administrativas ubicadas en diferentes sitios de la ciudad (Ibagué).</v>
          </cell>
          <cell r="C35">
            <v>3</v>
          </cell>
          <cell r="D35">
            <v>3</v>
          </cell>
          <cell r="E35">
            <v>3</v>
          </cell>
          <cell r="F35">
            <v>3</v>
          </cell>
          <cell r="G35">
            <v>3</v>
          </cell>
          <cell r="H35">
            <v>4</v>
          </cell>
          <cell r="R35">
            <v>19</v>
          </cell>
          <cell r="S35">
            <v>3.1666666666666665</v>
          </cell>
        </row>
        <row r="36">
          <cell r="B36" t="str">
            <v xml:space="preserve">Ausencia de documetación e implementación de procedimientos  en  algunos  procesos. </v>
          </cell>
          <cell r="C36">
            <v>4</v>
          </cell>
          <cell r="D36">
            <v>3</v>
          </cell>
          <cell r="E36">
            <v>4</v>
          </cell>
          <cell r="F36">
            <v>3</v>
          </cell>
          <cell r="G36">
            <v>3</v>
          </cell>
          <cell r="H36">
            <v>3</v>
          </cell>
          <cell r="R36">
            <v>20</v>
          </cell>
          <cell r="S36">
            <v>3.3333333333333335</v>
          </cell>
        </row>
        <row r="37">
          <cell r="B37" t="str">
            <v xml:space="preserve">Demoras en la entrega de información por parte de las unidades administrativas, en respuesta a los requerimientos de la oficina. </v>
          </cell>
          <cell r="C37">
            <v>5</v>
          </cell>
          <cell r="D37">
            <v>5</v>
          </cell>
          <cell r="E37">
            <v>5</v>
          </cell>
          <cell r="F37">
            <v>5</v>
          </cell>
          <cell r="G37">
            <v>5</v>
          </cell>
          <cell r="H37">
            <v>5</v>
          </cell>
          <cell r="R37">
            <v>30</v>
          </cell>
          <cell r="S37">
            <v>5</v>
          </cell>
        </row>
        <row r="38">
          <cell r="B38" t="str">
            <v>Ausencia  de formulación controles  y  de registros en los procedimientos a auditar.</v>
          </cell>
          <cell r="C38">
            <v>4</v>
          </cell>
          <cell r="D38">
            <v>4</v>
          </cell>
          <cell r="E38">
            <v>4</v>
          </cell>
          <cell r="F38">
            <v>4</v>
          </cell>
          <cell r="G38">
            <v>4</v>
          </cell>
          <cell r="H38">
            <v>5</v>
          </cell>
          <cell r="R38">
            <v>25</v>
          </cell>
          <cell r="S38">
            <v>4.166666666666667</v>
          </cell>
        </row>
        <row r="39">
          <cell r="B39" t="str">
            <v>Falta de compromiso de los líderes de los procesos en la implementación de mejoras, asociadas a los planes de mejoramiento y en atención a las recomendaciones establecidas en los informes emitidos por la Oficina de Control Interno.</v>
          </cell>
          <cell r="C39">
            <v>5</v>
          </cell>
          <cell r="D39">
            <v>4</v>
          </cell>
          <cell r="E39">
            <v>5</v>
          </cell>
          <cell r="F39">
            <v>5</v>
          </cell>
          <cell r="G39">
            <v>4</v>
          </cell>
          <cell r="H39">
            <v>5</v>
          </cell>
          <cell r="R39">
            <v>28</v>
          </cell>
          <cell r="S39">
            <v>4.666666666666667</v>
          </cell>
        </row>
        <row r="40">
          <cell r="B40" t="str">
            <v xml:space="preserve">Falta de articulación entre la Secretaría de Planeación y la Oficina de Control  Interno. </v>
          </cell>
          <cell r="C40">
            <v>4</v>
          </cell>
          <cell r="D40">
            <v>4</v>
          </cell>
          <cell r="E40">
            <v>4</v>
          </cell>
          <cell r="F40">
            <v>4</v>
          </cell>
          <cell r="G40">
            <v>4</v>
          </cell>
          <cell r="H40">
            <v>5</v>
          </cell>
          <cell r="R40">
            <v>25</v>
          </cell>
          <cell r="S40">
            <v>4.166666666666667</v>
          </cell>
        </row>
        <row r="41">
          <cell r="B41" t="str">
            <v>Desconocimiento de la actualización normativa</v>
          </cell>
          <cell r="C41">
            <v>3</v>
          </cell>
          <cell r="D41">
            <v>5</v>
          </cell>
          <cell r="E41">
            <v>3</v>
          </cell>
          <cell r="F41">
            <v>4</v>
          </cell>
          <cell r="G41">
            <v>5</v>
          </cell>
          <cell r="H41">
            <v>4</v>
          </cell>
          <cell r="R41">
            <v>24</v>
          </cell>
          <cell r="S41">
            <v>4</v>
          </cell>
        </row>
        <row r="42">
          <cell r="B42" t="str">
            <v xml:space="preserve">Sistemas de información no integrados </v>
          </cell>
          <cell r="C42">
            <v>4</v>
          </cell>
          <cell r="D42">
            <v>4</v>
          </cell>
          <cell r="E42">
            <v>5</v>
          </cell>
          <cell r="F42">
            <v>5</v>
          </cell>
          <cell r="G42">
            <v>4</v>
          </cell>
          <cell r="H42">
            <v>4</v>
          </cell>
          <cell r="R42">
            <v>26</v>
          </cell>
          <cell r="S42">
            <v>4.333333333333333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Tabla Impacto"/>
      <sheetName val="Matriz Calor Inherente"/>
      <sheetName val="Tabla probabilidad"/>
      <sheetName val="Matriz Calor Residual"/>
      <sheetName val="Tabla Valoración controles"/>
      <sheetName val="Opciones Tratamiento"/>
      <sheetName val="Hoja1"/>
    </sheetNames>
    <sheetDataSet>
      <sheetData sheetId="0"/>
      <sheetData sheetId="1">
        <row r="10">
          <cell r="A10">
            <v>1</v>
          </cell>
          <cell r="J10" t="str">
            <v>Baja</v>
          </cell>
          <cell r="N10" t="str">
            <v>Moderado</v>
          </cell>
          <cell r="Q10">
            <v>1</v>
          </cell>
          <cell r="AA10" t="str">
            <v>Baja</v>
          </cell>
          <cell r="AC10" t="str">
            <v>Moderado</v>
          </cell>
        </row>
        <row r="11">
          <cell r="Q11">
            <v>2</v>
          </cell>
          <cell r="AA11" t="str">
            <v>Muy Baja</v>
          </cell>
          <cell r="AC11" t="str">
            <v>Moderado</v>
          </cell>
        </row>
        <row r="12">
          <cell r="Q12">
            <v>3</v>
          </cell>
          <cell r="AA12" t="str">
            <v>Muy Baja</v>
          </cell>
          <cell r="AC12" t="str">
            <v>Moderado</v>
          </cell>
        </row>
        <row r="13">
          <cell r="Q13">
            <v>4</v>
          </cell>
          <cell r="AA13" t="str">
            <v>Muy Baja</v>
          </cell>
          <cell r="AC13" t="str">
            <v>Moderado</v>
          </cell>
        </row>
        <row r="14">
          <cell r="Q14">
            <v>5</v>
          </cell>
          <cell r="AA14" t="str">
            <v/>
          </cell>
          <cell r="AC14" t="str">
            <v/>
          </cell>
        </row>
        <row r="15">
          <cell r="Q15">
            <v>6</v>
          </cell>
          <cell r="AA15" t="str">
            <v/>
          </cell>
          <cell r="AC15" t="str">
            <v/>
          </cell>
        </row>
        <row r="16">
          <cell r="A16">
            <v>2</v>
          </cell>
          <cell r="J16" t="str">
            <v>Baja</v>
          </cell>
          <cell r="N16" t="str">
            <v>Moderado</v>
          </cell>
          <cell r="Q16">
            <v>1</v>
          </cell>
          <cell r="AA16" t="str">
            <v>Baja</v>
          </cell>
          <cell r="AC16" t="str">
            <v>Moderado</v>
          </cell>
        </row>
        <row r="17">
          <cell r="Q17">
            <v>2</v>
          </cell>
          <cell r="AA17" t="str">
            <v/>
          </cell>
          <cell r="AC17" t="str">
            <v/>
          </cell>
        </row>
        <row r="18">
          <cell r="Q18">
            <v>3</v>
          </cell>
          <cell r="AA18" t="str">
            <v/>
          </cell>
          <cell r="AC18" t="str">
            <v/>
          </cell>
        </row>
        <row r="19">
          <cell r="Q19">
            <v>4</v>
          </cell>
          <cell r="AA19" t="str">
            <v/>
          </cell>
          <cell r="AC19" t="str">
            <v/>
          </cell>
        </row>
        <row r="20">
          <cell r="Q20">
            <v>5</v>
          </cell>
          <cell r="AA20" t="str">
            <v/>
          </cell>
          <cell r="AC20" t="str">
            <v/>
          </cell>
        </row>
        <row r="21">
          <cell r="Q21">
            <v>6</v>
          </cell>
          <cell r="AA21" t="str">
            <v/>
          </cell>
          <cell r="AC21" t="str">
            <v/>
          </cell>
        </row>
        <row r="22">
          <cell r="A22">
            <v>3</v>
          </cell>
          <cell r="J22" t="str">
            <v/>
          </cell>
          <cell r="N22" t="str">
            <v/>
          </cell>
          <cell r="Q22">
            <v>1</v>
          </cell>
          <cell r="AA22" t="str">
            <v/>
          </cell>
          <cell r="AC22" t="str">
            <v/>
          </cell>
        </row>
        <row r="23">
          <cell r="Q23">
            <v>2</v>
          </cell>
          <cell r="AA23" t="str">
            <v/>
          </cell>
          <cell r="AC23" t="str">
            <v/>
          </cell>
        </row>
        <row r="24">
          <cell r="Q24">
            <v>3</v>
          </cell>
          <cell r="AA24" t="str">
            <v/>
          </cell>
          <cell r="AC24" t="str">
            <v/>
          </cell>
        </row>
        <row r="25">
          <cell r="Q25">
            <v>4</v>
          </cell>
          <cell r="AA25" t="str">
            <v/>
          </cell>
          <cell r="AC25" t="str">
            <v/>
          </cell>
        </row>
        <row r="26">
          <cell r="Q26">
            <v>5</v>
          </cell>
          <cell r="AA26" t="str">
            <v/>
          </cell>
          <cell r="AC26" t="str">
            <v/>
          </cell>
        </row>
        <row r="27">
          <cell r="Q27">
            <v>6</v>
          </cell>
          <cell r="AA27" t="str">
            <v/>
          </cell>
          <cell r="AC27" t="str">
            <v/>
          </cell>
        </row>
        <row r="28">
          <cell r="A28">
            <v>4</v>
          </cell>
          <cell r="J28" t="str">
            <v/>
          </cell>
          <cell r="N28" t="str">
            <v/>
          </cell>
          <cell r="Q28">
            <v>1</v>
          </cell>
          <cell r="AA28" t="str">
            <v/>
          </cell>
          <cell r="AC28" t="str">
            <v/>
          </cell>
        </row>
        <row r="29">
          <cell r="Q29">
            <v>2</v>
          </cell>
          <cell r="AA29" t="str">
            <v/>
          </cell>
          <cell r="AC29" t="str">
            <v/>
          </cell>
        </row>
        <row r="30">
          <cell r="Q30">
            <v>3</v>
          </cell>
          <cell r="AA30" t="str">
            <v/>
          </cell>
          <cell r="AC30" t="str">
            <v/>
          </cell>
        </row>
        <row r="31">
          <cell r="Q31">
            <v>4</v>
          </cell>
          <cell r="AA31" t="str">
            <v/>
          </cell>
          <cell r="AC31" t="str">
            <v/>
          </cell>
        </row>
        <row r="32">
          <cell r="Q32">
            <v>5</v>
          </cell>
          <cell r="AA32" t="str">
            <v/>
          </cell>
          <cell r="AC32" t="str">
            <v/>
          </cell>
        </row>
        <row r="33">
          <cell r="Q33">
            <v>6</v>
          </cell>
          <cell r="AA33" t="str">
            <v/>
          </cell>
          <cell r="AC33" t="str">
            <v/>
          </cell>
        </row>
        <row r="34">
          <cell r="A34">
            <v>5</v>
          </cell>
          <cell r="J34" t="str">
            <v/>
          </cell>
          <cell r="N34" t="str">
            <v/>
          </cell>
          <cell r="Q34">
            <v>1</v>
          </cell>
          <cell r="AA34" t="str">
            <v/>
          </cell>
          <cell r="AC34" t="str">
            <v/>
          </cell>
        </row>
        <row r="35">
          <cell r="Q35">
            <v>2</v>
          </cell>
          <cell r="AA35" t="str">
            <v/>
          </cell>
          <cell r="AC35" t="str">
            <v/>
          </cell>
        </row>
        <row r="36">
          <cell r="Q36">
            <v>3</v>
          </cell>
          <cell r="AA36" t="str">
            <v/>
          </cell>
          <cell r="AC36" t="str">
            <v/>
          </cell>
        </row>
        <row r="37">
          <cell r="Q37">
            <v>4</v>
          </cell>
          <cell r="AA37" t="str">
            <v/>
          </cell>
          <cell r="AC37" t="str">
            <v/>
          </cell>
        </row>
        <row r="38">
          <cell r="Q38">
            <v>5</v>
          </cell>
          <cell r="AA38" t="str">
            <v/>
          </cell>
          <cell r="AC38" t="str">
            <v/>
          </cell>
        </row>
        <row r="39">
          <cell r="Q39">
            <v>6</v>
          </cell>
          <cell r="AA39" t="str">
            <v/>
          </cell>
          <cell r="AC39" t="str">
            <v/>
          </cell>
        </row>
        <row r="40">
          <cell r="A40">
            <v>6</v>
          </cell>
          <cell r="J40" t="str">
            <v/>
          </cell>
          <cell r="N40" t="str">
            <v/>
          </cell>
          <cell r="Q40">
            <v>1</v>
          </cell>
          <cell r="AA40" t="str">
            <v/>
          </cell>
          <cell r="AC40" t="str">
            <v/>
          </cell>
        </row>
        <row r="41">
          <cell r="Q41">
            <v>2</v>
          </cell>
          <cell r="AA41" t="str">
            <v/>
          </cell>
          <cell r="AC41" t="str">
            <v/>
          </cell>
        </row>
        <row r="42">
          <cell r="Q42">
            <v>3</v>
          </cell>
          <cell r="AA42" t="str">
            <v/>
          </cell>
          <cell r="AC42" t="str">
            <v/>
          </cell>
        </row>
        <row r="43">
          <cell r="Q43">
            <v>4</v>
          </cell>
          <cell r="AA43" t="str">
            <v/>
          </cell>
          <cell r="AC43" t="str">
            <v/>
          </cell>
        </row>
        <row r="44">
          <cell r="Q44">
            <v>5</v>
          </cell>
          <cell r="AA44" t="str">
            <v/>
          </cell>
          <cell r="AC44" t="str">
            <v/>
          </cell>
        </row>
        <row r="45">
          <cell r="Q45">
            <v>6</v>
          </cell>
          <cell r="AA45" t="str">
            <v/>
          </cell>
          <cell r="AC45" t="str">
            <v/>
          </cell>
        </row>
        <row r="46">
          <cell r="A46">
            <v>7</v>
          </cell>
          <cell r="J46" t="str">
            <v/>
          </cell>
          <cell r="N46" t="str">
            <v/>
          </cell>
          <cell r="Q46">
            <v>1</v>
          </cell>
          <cell r="AA46" t="str">
            <v/>
          </cell>
          <cell r="AC46" t="str">
            <v/>
          </cell>
        </row>
        <row r="47">
          <cell r="Q47">
            <v>2</v>
          </cell>
          <cell r="AA47" t="str">
            <v/>
          </cell>
          <cell r="AC47" t="str">
            <v/>
          </cell>
        </row>
        <row r="48">
          <cell r="Q48">
            <v>3</v>
          </cell>
          <cell r="AA48" t="str">
            <v/>
          </cell>
          <cell r="AC48" t="str">
            <v/>
          </cell>
        </row>
        <row r="49">
          <cell r="Q49">
            <v>4</v>
          </cell>
          <cell r="AA49" t="str">
            <v/>
          </cell>
          <cell r="AC49" t="str">
            <v/>
          </cell>
        </row>
        <row r="50">
          <cell r="Q50">
            <v>5</v>
          </cell>
          <cell r="AA50" t="str">
            <v/>
          </cell>
          <cell r="AC50" t="str">
            <v/>
          </cell>
        </row>
        <row r="51">
          <cell r="Q51">
            <v>6</v>
          </cell>
          <cell r="AA51" t="str">
            <v/>
          </cell>
          <cell r="AC51" t="str">
            <v/>
          </cell>
        </row>
        <row r="52">
          <cell r="A52">
            <v>8</v>
          </cell>
          <cell r="J52" t="str">
            <v/>
          </cell>
          <cell r="N52" t="str">
            <v/>
          </cell>
          <cell r="Q52">
            <v>1</v>
          </cell>
          <cell r="AA52" t="str">
            <v/>
          </cell>
          <cell r="AC52" t="str">
            <v/>
          </cell>
        </row>
        <row r="53">
          <cell r="Q53">
            <v>2</v>
          </cell>
          <cell r="AA53" t="str">
            <v/>
          </cell>
          <cell r="AC53" t="str">
            <v/>
          </cell>
        </row>
        <row r="54">
          <cell r="Q54">
            <v>3</v>
          </cell>
          <cell r="AA54" t="str">
            <v/>
          </cell>
          <cell r="AC54" t="str">
            <v/>
          </cell>
        </row>
        <row r="55">
          <cell r="Q55">
            <v>4</v>
          </cell>
          <cell r="AA55" t="str">
            <v/>
          </cell>
          <cell r="AC55" t="str">
            <v/>
          </cell>
        </row>
        <row r="56">
          <cell r="Q56">
            <v>5</v>
          </cell>
          <cell r="AA56" t="str">
            <v/>
          </cell>
          <cell r="AC56" t="str">
            <v/>
          </cell>
        </row>
        <row r="57">
          <cell r="Q57">
            <v>6</v>
          </cell>
          <cell r="AA57" t="str">
            <v/>
          </cell>
          <cell r="AC57" t="str">
            <v/>
          </cell>
        </row>
        <row r="58">
          <cell r="A58">
            <v>9</v>
          </cell>
          <cell r="J58" t="str">
            <v/>
          </cell>
          <cell r="N58" t="str">
            <v/>
          </cell>
          <cell r="Q58">
            <v>1</v>
          </cell>
          <cell r="AA58" t="str">
            <v/>
          </cell>
          <cell r="AC58" t="str">
            <v/>
          </cell>
        </row>
        <row r="59">
          <cell r="Q59">
            <v>2</v>
          </cell>
          <cell r="AA59" t="str">
            <v/>
          </cell>
          <cell r="AC59" t="str">
            <v/>
          </cell>
        </row>
        <row r="60">
          <cell r="Q60">
            <v>3</v>
          </cell>
          <cell r="AA60" t="str">
            <v/>
          </cell>
          <cell r="AC60" t="str">
            <v/>
          </cell>
        </row>
        <row r="61">
          <cell r="Q61">
            <v>4</v>
          </cell>
          <cell r="AA61" t="str">
            <v/>
          </cell>
          <cell r="AC61" t="str">
            <v/>
          </cell>
        </row>
        <row r="62">
          <cell r="Q62">
            <v>5</v>
          </cell>
          <cell r="AA62" t="str">
            <v/>
          </cell>
          <cell r="AC62" t="str">
            <v/>
          </cell>
        </row>
        <row r="63">
          <cell r="Q63">
            <v>6</v>
          </cell>
          <cell r="AA63" t="str">
            <v/>
          </cell>
          <cell r="AC63" t="str">
            <v/>
          </cell>
        </row>
        <row r="64">
          <cell r="A64">
            <v>10</v>
          </cell>
          <cell r="J64" t="str">
            <v/>
          </cell>
          <cell r="N64" t="str">
            <v/>
          </cell>
          <cell r="Q64">
            <v>1</v>
          </cell>
          <cell r="AA64" t="str">
            <v/>
          </cell>
          <cell r="AC64" t="str">
            <v/>
          </cell>
        </row>
        <row r="65">
          <cell r="Q65">
            <v>2</v>
          </cell>
          <cell r="AA65" t="str">
            <v/>
          </cell>
          <cell r="AC65" t="str">
            <v/>
          </cell>
        </row>
        <row r="66">
          <cell r="Q66">
            <v>3</v>
          </cell>
          <cell r="AA66" t="str">
            <v/>
          </cell>
          <cell r="AC66" t="str">
            <v/>
          </cell>
        </row>
        <row r="67">
          <cell r="Q67">
            <v>4</v>
          </cell>
          <cell r="AA67" t="str">
            <v/>
          </cell>
          <cell r="AC67" t="str">
            <v/>
          </cell>
        </row>
        <row r="68">
          <cell r="Q68">
            <v>5</v>
          </cell>
          <cell r="AA68" t="str">
            <v/>
          </cell>
          <cell r="AC68" t="str">
            <v/>
          </cell>
        </row>
        <row r="69">
          <cell r="Q69">
            <v>6</v>
          </cell>
          <cell r="AA69" t="str">
            <v/>
          </cell>
          <cell r="AC69" t="str">
            <v/>
          </cell>
        </row>
        <row r="70">
          <cell r="A70">
            <v>6</v>
          </cell>
          <cell r="J70">
            <v>6</v>
          </cell>
          <cell r="N70">
            <v>6</v>
          </cell>
        </row>
      </sheetData>
      <sheetData sheetId="2">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Valoración controle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mailto:sigami@ibague.gov.co" TargetMode="Externa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85" zoomScaleNormal="85" workbookViewId="0"/>
  </sheetViews>
  <sheetFormatPr baseColWidth="10" defaultColWidth="14.44140625" defaultRowHeight="15" customHeight="1" x14ac:dyDescent="0.3"/>
  <cols>
    <col min="1" max="1" width="2.88671875" customWidth="1"/>
    <col min="2" max="3" width="24.6640625" customWidth="1"/>
    <col min="4" max="4" width="16" customWidth="1"/>
    <col min="5" max="5" width="24.6640625" customWidth="1"/>
    <col min="6" max="6" width="27.6640625" customWidth="1"/>
    <col min="7" max="8" width="24.6640625" customWidth="1"/>
    <col min="9" max="26" width="11.44140625" customWidth="1"/>
  </cols>
  <sheetData>
    <row r="1" spans="1:26" ht="14.2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
      <c r="A2" s="1"/>
      <c r="B2" s="268" t="s">
        <v>0</v>
      </c>
      <c r="C2" s="269"/>
      <c r="D2" s="269"/>
      <c r="E2" s="269"/>
      <c r="F2" s="269"/>
      <c r="G2" s="269"/>
      <c r="H2" s="270"/>
      <c r="I2" s="1"/>
      <c r="J2" s="1"/>
      <c r="K2" s="1"/>
      <c r="L2" s="1"/>
      <c r="M2" s="1"/>
      <c r="N2" s="1"/>
      <c r="O2" s="1"/>
      <c r="P2" s="1"/>
      <c r="Q2" s="1"/>
      <c r="R2" s="1"/>
      <c r="S2" s="1"/>
      <c r="T2" s="1"/>
      <c r="U2" s="1"/>
      <c r="V2" s="1"/>
      <c r="W2" s="1"/>
      <c r="X2" s="1"/>
      <c r="Y2" s="1"/>
      <c r="Z2" s="1"/>
    </row>
    <row r="3" spans="1:26" ht="14.25" customHeight="1" x14ac:dyDescent="0.3">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3">
      <c r="A4" s="1"/>
      <c r="B4" s="271" t="s">
        <v>1</v>
      </c>
      <c r="C4" s="272"/>
      <c r="D4" s="272"/>
      <c r="E4" s="272"/>
      <c r="F4" s="272"/>
      <c r="G4" s="272"/>
      <c r="H4" s="273"/>
      <c r="I4" s="1"/>
      <c r="J4" s="1"/>
      <c r="K4" s="1"/>
      <c r="L4" s="1"/>
      <c r="M4" s="1"/>
      <c r="N4" s="1"/>
      <c r="O4" s="1"/>
      <c r="P4" s="1"/>
      <c r="Q4" s="1"/>
      <c r="R4" s="1"/>
      <c r="S4" s="1"/>
      <c r="T4" s="1"/>
      <c r="U4" s="1"/>
      <c r="V4" s="1"/>
      <c r="W4" s="1"/>
      <c r="X4" s="1"/>
      <c r="Y4" s="1"/>
      <c r="Z4" s="1"/>
    </row>
    <row r="5" spans="1:26" ht="63" customHeight="1" x14ac:dyDescent="0.3">
      <c r="A5" s="1"/>
      <c r="B5" s="274"/>
      <c r="C5" s="275"/>
      <c r="D5" s="275"/>
      <c r="E5" s="275"/>
      <c r="F5" s="275"/>
      <c r="G5" s="275"/>
      <c r="H5" s="276"/>
      <c r="I5" s="1"/>
      <c r="J5" s="1"/>
      <c r="K5" s="1"/>
      <c r="L5" s="1"/>
      <c r="M5" s="1"/>
      <c r="N5" s="1"/>
      <c r="O5" s="1"/>
      <c r="P5" s="1"/>
      <c r="Q5" s="1"/>
      <c r="R5" s="1"/>
      <c r="S5" s="1"/>
      <c r="T5" s="1"/>
      <c r="U5" s="1"/>
      <c r="V5" s="1"/>
      <c r="W5" s="1"/>
      <c r="X5" s="1"/>
      <c r="Y5" s="1"/>
      <c r="Z5" s="1"/>
    </row>
    <row r="6" spans="1:26" ht="14.25" customHeight="1" x14ac:dyDescent="0.3">
      <c r="A6" s="1"/>
      <c r="B6" s="277" t="s">
        <v>2</v>
      </c>
      <c r="C6" s="278"/>
      <c r="D6" s="278"/>
      <c r="E6" s="278"/>
      <c r="F6" s="278"/>
      <c r="G6" s="278"/>
      <c r="H6" s="279"/>
      <c r="I6" s="1"/>
      <c r="J6" s="1"/>
      <c r="K6" s="1"/>
      <c r="L6" s="1"/>
      <c r="M6" s="1"/>
      <c r="N6" s="1"/>
      <c r="O6" s="1"/>
      <c r="P6" s="1"/>
      <c r="Q6" s="1"/>
      <c r="R6" s="1"/>
      <c r="S6" s="1"/>
      <c r="T6" s="1"/>
      <c r="U6" s="1"/>
      <c r="V6" s="1"/>
      <c r="W6" s="1"/>
      <c r="X6" s="1"/>
      <c r="Y6" s="1"/>
      <c r="Z6" s="1"/>
    </row>
    <row r="7" spans="1:26" ht="95.25" customHeight="1" x14ac:dyDescent="0.3">
      <c r="A7" s="1"/>
      <c r="B7" s="280" t="s">
        <v>3</v>
      </c>
      <c r="C7" s="281"/>
      <c r="D7" s="281"/>
      <c r="E7" s="281"/>
      <c r="F7" s="281"/>
      <c r="G7" s="281"/>
      <c r="H7" s="282"/>
      <c r="I7" s="1"/>
      <c r="J7" s="1"/>
      <c r="K7" s="1"/>
      <c r="L7" s="1"/>
      <c r="M7" s="1"/>
      <c r="N7" s="1"/>
      <c r="O7" s="1"/>
      <c r="P7" s="1"/>
      <c r="Q7" s="1"/>
      <c r="R7" s="1"/>
      <c r="S7" s="1"/>
      <c r="T7" s="1"/>
      <c r="U7" s="1"/>
      <c r="V7" s="1"/>
      <c r="W7" s="1"/>
      <c r="X7" s="1"/>
      <c r="Y7" s="1"/>
      <c r="Z7" s="1"/>
    </row>
    <row r="8" spans="1:26" ht="14.25" customHeight="1" x14ac:dyDescent="0.3">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3">
      <c r="A9" s="1"/>
      <c r="B9" s="283" t="s">
        <v>4</v>
      </c>
      <c r="C9" s="272"/>
      <c r="D9" s="272"/>
      <c r="E9" s="272"/>
      <c r="F9" s="272"/>
      <c r="G9" s="272"/>
      <c r="H9" s="273"/>
      <c r="I9" s="1"/>
      <c r="J9" s="1"/>
      <c r="K9" s="1"/>
      <c r="L9" s="1"/>
      <c r="M9" s="1"/>
      <c r="N9" s="1"/>
      <c r="O9" s="1"/>
      <c r="P9" s="1"/>
      <c r="Q9" s="1"/>
      <c r="R9" s="1"/>
      <c r="S9" s="1"/>
      <c r="T9" s="1"/>
      <c r="U9" s="1"/>
      <c r="V9" s="1"/>
      <c r="W9" s="1"/>
      <c r="X9" s="1"/>
      <c r="Y9" s="1"/>
      <c r="Z9" s="1"/>
    </row>
    <row r="10" spans="1:26" ht="44.25" customHeight="1" x14ac:dyDescent="0.3">
      <c r="A10" s="1"/>
      <c r="B10" s="284"/>
      <c r="C10" s="272"/>
      <c r="D10" s="272"/>
      <c r="E10" s="272"/>
      <c r="F10" s="272"/>
      <c r="G10" s="272"/>
      <c r="H10" s="273"/>
      <c r="I10" s="1"/>
      <c r="J10" s="1"/>
      <c r="K10" s="1"/>
      <c r="L10" s="1"/>
      <c r="M10" s="1"/>
      <c r="N10" s="1"/>
      <c r="O10" s="1"/>
      <c r="P10" s="1"/>
      <c r="Q10" s="1"/>
      <c r="R10" s="1"/>
      <c r="S10" s="1"/>
      <c r="T10" s="1"/>
      <c r="U10" s="1"/>
      <c r="V10" s="1"/>
      <c r="W10" s="1"/>
      <c r="X10" s="1"/>
      <c r="Y10" s="1"/>
      <c r="Z10" s="1"/>
    </row>
    <row r="11" spans="1:26" ht="14.25" customHeight="1" x14ac:dyDescent="0.3">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ht="14.25" customHeight="1" x14ac:dyDescent="0.3">
      <c r="A12" s="1"/>
      <c r="B12" s="8"/>
      <c r="C12" s="285" t="s">
        <v>5</v>
      </c>
      <c r="D12" s="286"/>
      <c r="E12" s="287" t="s">
        <v>6</v>
      </c>
      <c r="F12" s="288"/>
      <c r="G12" s="9"/>
      <c r="H12" s="12"/>
      <c r="I12" s="1"/>
      <c r="J12" s="1"/>
      <c r="K12" s="1"/>
      <c r="L12" s="1"/>
      <c r="M12" s="1"/>
      <c r="N12" s="1"/>
      <c r="O12" s="1"/>
      <c r="P12" s="1"/>
      <c r="Q12" s="1"/>
      <c r="R12" s="1"/>
      <c r="S12" s="1"/>
      <c r="T12" s="1"/>
      <c r="U12" s="1"/>
      <c r="V12" s="1"/>
      <c r="W12" s="1"/>
      <c r="X12" s="1"/>
      <c r="Y12" s="1"/>
      <c r="Z12" s="1"/>
    </row>
    <row r="13" spans="1:26" ht="35.25" customHeight="1" x14ac:dyDescent="0.3">
      <c r="A13" s="1"/>
      <c r="B13" s="8"/>
      <c r="C13" s="289" t="s">
        <v>7</v>
      </c>
      <c r="D13" s="290"/>
      <c r="E13" s="291" t="s">
        <v>8</v>
      </c>
      <c r="F13" s="292"/>
      <c r="G13" s="9"/>
      <c r="H13" s="12"/>
      <c r="I13" s="1"/>
      <c r="J13" s="1"/>
      <c r="K13" s="1"/>
      <c r="L13" s="1"/>
      <c r="M13" s="1"/>
      <c r="N13" s="1"/>
      <c r="O13" s="1"/>
      <c r="P13" s="1"/>
      <c r="Q13" s="1"/>
      <c r="R13" s="1"/>
      <c r="S13" s="1"/>
      <c r="T13" s="1"/>
      <c r="U13" s="1"/>
      <c r="V13" s="1"/>
      <c r="W13" s="1"/>
      <c r="X13" s="1"/>
      <c r="Y13" s="1"/>
      <c r="Z13" s="1"/>
    </row>
    <row r="14" spans="1:26" ht="17.25" customHeight="1" x14ac:dyDescent="0.3">
      <c r="A14" s="1"/>
      <c r="B14" s="8"/>
      <c r="C14" s="289" t="s">
        <v>9</v>
      </c>
      <c r="D14" s="290"/>
      <c r="E14" s="291" t="s">
        <v>10</v>
      </c>
      <c r="F14" s="292"/>
      <c r="G14" s="9"/>
      <c r="H14" s="12"/>
      <c r="I14" s="1"/>
      <c r="J14" s="1"/>
      <c r="K14" s="1"/>
      <c r="L14" s="1"/>
      <c r="M14" s="1"/>
      <c r="N14" s="1"/>
      <c r="O14" s="1"/>
      <c r="P14" s="1"/>
      <c r="Q14" s="1"/>
      <c r="R14" s="1"/>
      <c r="S14" s="1"/>
      <c r="T14" s="1"/>
      <c r="U14" s="1"/>
      <c r="V14" s="1"/>
      <c r="W14" s="1"/>
      <c r="X14" s="1"/>
      <c r="Y14" s="1"/>
      <c r="Z14" s="1"/>
    </row>
    <row r="15" spans="1:26" ht="19.5" customHeight="1" x14ac:dyDescent="0.3">
      <c r="A15" s="1"/>
      <c r="B15" s="8"/>
      <c r="C15" s="289" t="s">
        <v>11</v>
      </c>
      <c r="D15" s="290"/>
      <c r="E15" s="291" t="s">
        <v>12</v>
      </c>
      <c r="F15" s="292"/>
      <c r="G15" s="9"/>
      <c r="H15" s="12"/>
      <c r="I15" s="1"/>
      <c r="J15" s="1"/>
      <c r="K15" s="1"/>
      <c r="L15" s="1"/>
      <c r="M15" s="1"/>
      <c r="N15" s="1"/>
      <c r="O15" s="1"/>
      <c r="P15" s="1"/>
      <c r="Q15" s="1"/>
      <c r="R15" s="1"/>
      <c r="S15" s="1"/>
      <c r="T15" s="1"/>
      <c r="U15" s="1"/>
      <c r="V15" s="1"/>
      <c r="W15" s="1"/>
      <c r="X15" s="1"/>
      <c r="Y15" s="1"/>
      <c r="Z15" s="1"/>
    </row>
    <row r="16" spans="1:26" ht="69.75" customHeight="1" x14ac:dyDescent="0.3">
      <c r="A16" s="1"/>
      <c r="B16" s="8"/>
      <c r="C16" s="289" t="s">
        <v>13</v>
      </c>
      <c r="D16" s="290"/>
      <c r="E16" s="291" t="s">
        <v>14</v>
      </c>
      <c r="F16" s="292"/>
      <c r="G16" s="9"/>
      <c r="H16" s="12"/>
      <c r="I16" s="1"/>
      <c r="J16" s="1"/>
      <c r="K16" s="1"/>
      <c r="L16" s="1"/>
      <c r="M16" s="1"/>
      <c r="N16" s="1"/>
      <c r="O16" s="1"/>
      <c r="P16" s="1"/>
      <c r="Q16" s="1"/>
      <c r="R16" s="1"/>
      <c r="S16" s="1"/>
      <c r="T16" s="1"/>
      <c r="U16" s="1"/>
      <c r="V16" s="1"/>
      <c r="W16" s="1"/>
      <c r="X16" s="1"/>
      <c r="Y16" s="1"/>
      <c r="Z16" s="1"/>
    </row>
    <row r="17" spans="1:26" ht="34.5" customHeight="1" x14ac:dyDescent="0.3">
      <c r="A17" s="1"/>
      <c r="B17" s="8"/>
      <c r="C17" s="293" t="s">
        <v>15</v>
      </c>
      <c r="D17" s="294"/>
      <c r="E17" s="295" t="s">
        <v>16</v>
      </c>
      <c r="F17" s="296"/>
      <c r="G17" s="9"/>
      <c r="H17" s="12"/>
      <c r="I17" s="1"/>
      <c r="J17" s="1"/>
      <c r="K17" s="1"/>
      <c r="L17" s="1"/>
      <c r="M17" s="1"/>
      <c r="N17" s="1"/>
      <c r="O17" s="1"/>
      <c r="P17" s="1"/>
      <c r="Q17" s="1"/>
      <c r="R17" s="1"/>
      <c r="S17" s="1"/>
      <c r="T17" s="1"/>
      <c r="U17" s="1"/>
      <c r="V17" s="1"/>
      <c r="W17" s="1"/>
      <c r="X17" s="1"/>
      <c r="Y17" s="1"/>
      <c r="Z17" s="1"/>
    </row>
    <row r="18" spans="1:26" ht="27.75" customHeight="1" x14ac:dyDescent="0.3">
      <c r="A18" s="1"/>
      <c r="B18" s="8"/>
      <c r="C18" s="293" t="s">
        <v>17</v>
      </c>
      <c r="D18" s="294"/>
      <c r="E18" s="295" t="s">
        <v>18</v>
      </c>
      <c r="F18" s="296"/>
      <c r="G18" s="9"/>
      <c r="H18" s="12"/>
      <c r="I18" s="1"/>
      <c r="J18" s="1"/>
      <c r="K18" s="1"/>
      <c r="L18" s="1"/>
      <c r="M18" s="1"/>
      <c r="N18" s="1"/>
      <c r="O18" s="1"/>
      <c r="P18" s="1"/>
      <c r="Q18" s="1"/>
      <c r="R18" s="1"/>
      <c r="S18" s="1"/>
      <c r="T18" s="1"/>
      <c r="U18" s="1"/>
      <c r="V18" s="1"/>
      <c r="W18" s="1"/>
      <c r="X18" s="1"/>
      <c r="Y18" s="1"/>
      <c r="Z18" s="1"/>
    </row>
    <row r="19" spans="1:26" ht="28.5" customHeight="1" x14ac:dyDescent="0.3">
      <c r="A19" s="1"/>
      <c r="B19" s="8"/>
      <c r="C19" s="293" t="s">
        <v>19</v>
      </c>
      <c r="D19" s="294"/>
      <c r="E19" s="295" t="s">
        <v>20</v>
      </c>
      <c r="F19" s="296"/>
      <c r="G19" s="9"/>
      <c r="H19" s="12"/>
      <c r="I19" s="1"/>
      <c r="J19" s="1"/>
      <c r="K19" s="1"/>
      <c r="L19" s="1"/>
      <c r="M19" s="1"/>
      <c r="N19" s="1"/>
      <c r="O19" s="1"/>
      <c r="P19" s="1"/>
      <c r="Q19" s="1"/>
      <c r="R19" s="1"/>
      <c r="S19" s="1"/>
      <c r="T19" s="1"/>
      <c r="U19" s="1"/>
      <c r="V19" s="1"/>
      <c r="W19" s="1"/>
      <c r="X19" s="1"/>
      <c r="Y19" s="1"/>
      <c r="Z19" s="1"/>
    </row>
    <row r="20" spans="1:26" ht="72.75" customHeight="1" x14ac:dyDescent="0.3">
      <c r="A20" s="1"/>
      <c r="B20" s="8"/>
      <c r="C20" s="293" t="s">
        <v>21</v>
      </c>
      <c r="D20" s="294"/>
      <c r="E20" s="295" t="s">
        <v>22</v>
      </c>
      <c r="F20" s="296"/>
      <c r="G20" s="9"/>
      <c r="H20" s="12"/>
      <c r="I20" s="1"/>
      <c r="J20" s="1"/>
      <c r="K20" s="1"/>
      <c r="L20" s="1"/>
      <c r="M20" s="1"/>
      <c r="N20" s="1"/>
      <c r="O20" s="1"/>
      <c r="P20" s="1"/>
      <c r="Q20" s="1"/>
      <c r="R20" s="1"/>
      <c r="S20" s="1"/>
      <c r="T20" s="1"/>
      <c r="U20" s="1"/>
      <c r="V20" s="1"/>
      <c r="W20" s="1"/>
      <c r="X20" s="1"/>
      <c r="Y20" s="1"/>
      <c r="Z20" s="1"/>
    </row>
    <row r="21" spans="1:26" ht="64.5" customHeight="1" x14ac:dyDescent="0.3">
      <c r="A21" s="1"/>
      <c r="B21" s="8"/>
      <c r="C21" s="293" t="s">
        <v>23</v>
      </c>
      <c r="D21" s="294"/>
      <c r="E21" s="295" t="s">
        <v>24</v>
      </c>
      <c r="F21" s="296"/>
      <c r="G21" s="9"/>
      <c r="H21" s="12"/>
      <c r="I21" s="1"/>
      <c r="J21" s="1"/>
      <c r="K21" s="1"/>
      <c r="L21" s="1"/>
      <c r="M21" s="1"/>
      <c r="N21" s="1"/>
      <c r="O21" s="1"/>
      <c r="P21" s="1"/>
      <c r="Q21" s="1"/>
      <c r="R21" s="1"/>
      <c r="S21" s="1"/>
      <c r="T21" s="1"/>
      <c r="U21" s="1"/>
      <c r="V21" s="1"/>
      <c r="W21" s="1"/>
      <c r="X21" s="1"/>
      <c r="Y21" s="1"/>
      <c r="Z21" s="1"/>
    </row>
    <row r="22" spans="1:26" ht="71.25" customHeight="1" x14ac:dyDescent="0.3">
      <c r="A22" s="1"/>
      <c r="B22" s="8"/>
      <c r="C22" s="293" t="s">
        <v>25</v>
      </c>
      <c r="D22" s="294"/>
      <c r="E22" s="295" t="s">
        <v>26</v>
      </c>
      <c r="F22" s="296"/>
      <c r="G22" s="9"/>
      <c r="H22" s="12"/>
      <c r="I22" s="1"/>
      <c r="J22" s="1"/>
      <c r="K22" s="1"/>
      <c r="L22" s="1"/>
      <c r="M22" s="1"/>
      <c r="N22" s="1"/>
      <c r="O22" s="1"/>
      <c r="P22" s="1"/>
      <c r="Q22" s="1"/>
      <c r="R22" s="1"/>
      <c r="S22" s="1"/>
      <c r="T22" s="1"/>
      <c r="U22" s="1"/>
      <c r="V22" s="1"/>
      <c r="W22" s="1"/>
      <c r="X22" s="1"/>
      <c r="Y22" s="1"/>
      <c r="Z22" s="1"/>
    </row>
    <row r="23" spans="1:26" ht="55.5" customHeight="1" x14ac:dyDescent="0.3">
      <c r="A23" s="1"/>
      <c r="B23" s="8"/>
      <c r="C23" s="293" t="s">
        <v>27</v>
      </c>
      <c r="D23" s="294"/>
      <c r="E23" s="295" t="s">
        <v>28</v>
      </c>
      <c r="F23" s="296"/>
      <c r="G23" s="9"/>
      <c r="H23" s="12"/>
      <c r="I23" s="1"/>
      <c r="J23" s="1"/>
      <c r="K23" s="1"/>
      <c r="L23" s="1"/>
      <c r="M23" s="1"/>
      <c r="N23" s="1"/>
      <c r="O23" s="1"/>
      <c r="P23" s="1"/>
      <c r="Q23" s="1"/>
      <c r="R23" s="1"/>
      <c r="S23" s="1"/>
      <c r="T23" s="1"/>
      <c r="U23" s="1"/>
      <c r="V23" s="1"/>
      <c r="W23" s="1"/>
      <c r="X23" s="1"/>
      <c r="Y23" s="1"/>
      <c r="Z23" s="1"/>
    </row>
    <row r="24" spans="1:26" ht="42" customHeight="1" x14ac:dyDescent="0.3">
      <c r="A24" s="1"/>
      <c r="B24" s="8"/>
      <c r="C24" s="293" t="s">
        <v>29</v>
      </c>
      <c r="D24" s="294"/>
      <c r="E24" s="295" t="s">
        <v>30</v>
      </c>
      <c r="F24" s="296"/>
      <c r="G24" s="9"/>
      <c r="H24" s="12"/>
      <c r="I24" s="1"/>
      <c r="J24" s="1"/>
      <c r="K24" s="1"/>
      <c r="L24" s="1"/>
      <c r="M24" s="1"/>
      <c r="N24" s="1"/>
      <c r="O24" s="1"/>
      <c r="P24" s="1"/>
      <c r="Q24" s="1"/>
      <c r="R24" s="1"/>
      <c r="S24" s="1"/>
      <c r="T24" s="1"/>
      <c r="U24" s="1"/>
      <c r="V24" s="1"/>
      <c r="W24" s="1"/>
      <c r="X24" s="1"/>
      <c r="Y24" s="1"/>
      <c r="Z24" s="1"/>
    </row>
    <row r="25" spans="1:26" ht="59.25" customHeight="1" x14ac:dyDescent="0.3">
      <c r="A25" s="1"/>
      <c r="B25" s="8"/>
      <c r="C25" s="293" t="s">
        <v>31</v>
      </c>
      <c r="D25" s="294"/>
      <c r="E25" s="295" t="s">
        <v>32</v>
      </c>
      <c r="F25" s="296"/>
      <c r="G25" s="9"/>
      <c r="H25" s="12"/>
      <c r="I25" s="1"/>
      <c r="J25" s="1"/>
      <c r="K25" s="1"/>
      <c r="L25" s="1"/>
      <c r="M25" s="1"/>
      <c r="N25" s="1"/>
      <c r="O25" s="1"/>
      <c r="P25" s="1"/>
      <c r="Q25" s="1"/>
      <c r="R25" s="1"/>
      <c r="S25" s="1"/>
      <c r="T25" s="1"/>
      <c r="U25" s="1"/>
      <c r="V25" s="1"/>
      <c r="W25" s="1"/>
      <c r="X25" s="1"/>
      <c r="Y25" s="1"/>
      <c r="Z25" s="1"/>
    </row>
    <row r="26" spans="1:26" ht="23.25" customHeight="1" x14ac:dyDescent="0.3">
      <c r="A26" s="1"/>
      <c r="B26" s="8"/>
      <c r="C26" s="293" t="s">
        <v>33</v>
      </c>
      <c r="D26" s="294"/>
      <c r="E26" s="295" t="s">
        <v>34</v>
      </c>
      <c r="F26" s="296"/>
      <c r="G26" s="9"/>
      <c r="H26" s="12"/>
      <c r="I26" s="1"/>
      <c r="J26" s="1"/>
      <c r="K26" s="1"/>
      <c r="L26" s="1"/>
      <c r="M26" s="1"/>
      <c r="N26" s="1"/>
      <c r="O26" s="1"/>
      <c r="P26" s="1"/>
      <c r="Q26" s="1"/>
      <c r="R26" s="1"/>
      <c r="S26" s="1"/>
      <c r="T26" s="1"/>
      <c r="U26" s="1"/>
      <c r="V26" s="1"/>
      <c r="W26" s="1"/>
      <c r="X26" s="1"/>
      <c r="Y26" s="1"/>
      <c r="Z26" s="1"/>
    </row>
    <row r="27" spans="1:26" ht="30.75" customHeight="1" x14ac:dyDescent="0.3">
      <c r="A27" s="1"/>
      <c r="B27" s="8"/>
      <c r="C27" s="293" t="s">
        <v>35</v>
      </c>
      <c r="D27" s="294"/>
      <c r="E27" s="295" t="s">
        <v>36</v>
      </c>
      <c r="F27" s="296"/>
      <c r="G27" s="9"/>
      <c r="H27" s="12"/>
      <c r="I27" s="1"/>
      <c r="J27" s="1"/>
      <c r="K27" s="1"/>
      <c r="L27" s="1"/>
      <c r="M27" s="1"/>
      <c r="N27" s="1"/>
      <c r="O27" s="1"/>
      <c r="P27" s="1"/>
      <c r="Q27" s="1"/>
      <c r="R27" s="1"/>
      <c r="S27" s="1"/>
      <c r="T27" s="1"/>
      <c r="U27" s="1"/>
      <c r="V27" s="1"/>
      <c r="W27" s="1"/>
      <c r="X27" s="1"/>
      <c r="Y27" s="1"/>
      <c r="Z27" s="1"/>
    </row>
    <row r="28" spans="1:26" ht="35.25" customHeight="1" x14ac:dyDescent="0.3">
      <c r="A28" s="1"/>
      <c r="B28" s="8"/>
      <c r="C28" s="293" t="s">
        <v>37</v>
      </c>
      <c r="D28" s="294"/>
      <c r="E28" s="295" t="s">
        <v>38</v>
      </c>
      <c r="F28" s="296"/>
      <c r="G28" s="9"/>
      <c r="H28" s="12"/>
      <c r="I28" s="1"/>
      <c r="J28" s="1"/>
      <c r="K28" s="1"/>
      <c r="L28" s="1"/>
      <c r="M28" s="1"/>
      <c r="N28" s="1"/>
      <c r="O28" s="1"/>
      <c r="P28" s="1"/>
      <c r="Q28" s="1"/>
      <c r="R28" s="1"/>
      <c r="S28" s="1"/>
      <c r="T28" s="1"/>
      <c r="U28" s="1"/>
      <c r="V28" s="1"/>
      <c r="W28" s="1"/>
      <c r="X28" s="1"/>
      <c r="Y28" s="1"/>
      <c r="Z28" s="1"/>
    </row>
    <row r="29" spans="1:26" ht="33" customHeight="1" x14ac:dyDescent="0.3">
      <c r="A29" s="1"/>
      <c r="B29" s="8"/>
      <c r="C29" s="293" t="s">
        <v>39</v>
      </c>
      <c r="D29" s="294"/>
      <c r="E29" s="295" t="s">
        <v>38</v>
      </c>
      <c r="F29" s="296"/>
      <c r="G29" s="9"/>
      <c r="H29" s="12"/>
      <c r="I29" s="1"/>
      <c r="J29" s="1"/>
      <c r="K29" s="1"/>
      <c r="L29" s="1"/>
      <c r="M29" s="1"/>
      <c r="N29" s="1"/>
      <c r="O29" s="1"/>
      <c r="P29" s="1"/>
      <c r="Q29" s="1"/>
      <c r="R29" s="1"/>
      <c r="S29" s="1"/>
      <c r="T29" s="1"/>
      <c r="U29" s="1"/>
      <c r="V29" s="1"/>
      <c r="W29" s="1"/>
      <c r="X29" s="1"/>
      <c r="Y29" s="1"/>
      <c r="Z29" s="1"/>
    </row>
    <row r="30" spans="1:26" ht="30" customHeight="1" x14ac:dyDescent="0.3">
      <c r="A30" s="1"/>
      <c r="B30" s="8"/>
      <c r="C30" s="293" t="s">
        <v>40</v>
      </c>
      <c r="D30" s="294"/>
      <c r="E30" s="295" t="s">
        <v>41</v>
      </c>
      <c r="F30" s="296"/>
      <c r="G30" s="9"/>
      <c r="H30" s="12"/>
      <c r="I30" s="1"/>
      <c r="J30" s="1"/>
      <c r="K30" s="1"/>
      <c r="L30" s="1"/>
      <c r="M30" s="1"/>
      <c r="N30" s="1"/>
      <c r="O30" s="1"/>
      <c r="P30" s="1"/>
      <c r="Q30" s="1"/>
      <c r="R30" s="1"/>
      <c r="S30" s="1"/>
      <c r="T30" s="1"/>
      <c r="U30" s="1"/>
      <c r="V30" s="1"/>
      <c r="W30" s="1"/>
      <c r="X30" s="1"/>
      <c r="Y30" s="1"/>
      <c r="Z30" s="1"/>
    </row>
    <row r="31" spans="1:26" ht="35.25" customHeight="1" x14ac:dyDescent="0.3">
      <c r="A31" s="1"/>
      <c r="B31" s="8"/>
      <c r="C31" s="293" t="s">
        <v>42</v>
      </c>
      <c r="D31" s="294"/>
      <c r="E31" s="295" t="s">
        <v>43</v>
      </c>
      <c r="F31" s="296"/>
      <c r="G31" s="9"/>
      <c r="H31" s="12"/>
      <c r="I31" s="1"/>
      <c r="J31" s="1"/>
      <c r="K31" s="1"/>
      <c r="L31" s="1"/>
      <c r="M31" s="1"/>
      <c r="N31" s="1"/>
      <c r="O31" s="1"/>
      <c r="P31" s="1"/>
      <c r="Q31" s="1"/>
      <c r="R31" s="1"/>
      <c r="S31" s="1"/>
      <c r="T31" s="1"/>
      <c r="U31" s="1"/>
      <c r="V31" s="1"/>
      <c r="W31" s="1"/>
      <c r="X31" s="1"/>
      <c r="Y31" s="1"/>
      <c r="Z31" s="1"/>
    </row>
    <row r="32" spans="1:26" ht="31.5" customHeight="1" x14ac:dyDescent="0.3">
      <c r="A32" s="1"/>
      <c r="B32" s="8"/>
      <c r="C32" s="293" t="s">
        <v>44</v>
      </c>
      <c r="D32" s="294"/>
      <c r="E32" s="295" t="s">
        <v>45</v>
      </c>
      <c r="F32" s="296"/>
      <c r="G32" s="9"/>
      <c r="H32" s="12"/>
      <c r="I32" s="1"/>
      <c r="J32" s="1"/>
      <c r="K32" s="1"/>
      <c r="L32" s="1"/>
      <c r="M32" s="1"/>
      <c r="N32" s="1"/>
      <c r="O32" s="1"/>
      <c r="P32" s="1"/>
      <c r="Q32" s="1"/>
      <c r="R32" s="1"/>
      <c r="S32" s="1"/>
      <c r="T32" s="1"/>
      <c r="U32" s="1"/>
      <c r="V32" s="1"/>
      <c r="W32" s="1"/>
      <c r="X32" s="1"/>
      <c r="Y32" s="1"/>
      <c r="Z32" s="1"/>
    </row>
    <row r="33" spans="1:26" ht="35.25" customHeight="1" x14ac:dyDescent="0.3">
      <c r="A33" s="1"/>
      <c r="B33" s="8"/>
      <c r="C33" s="293" t="s">
        <v>46</v>
      </c>
      <c r="D33" s="294"/>
      <c r="E33" s="295" t="s">
        <v>47</v>
      </c>
      <c r="F33" s="296"/>
      <c r="G33" s="9"/>
      <c r="H33" s="12"/>
      <c r="I33" s="1"/>
      <c r="J33" s="1"/>
      <c r="K33" s="1"/>
      <c r="L33" s="1"/>
      <c r="M33" s="1"/>
      <c r="N33" s="1"/>
      <c r="O33" s="1"/>
      <c r="P33" s="1"/>
      <c r="Q33" s="1"/>
      <c r="R33" s="1"/>
      <c r="S33" s="1"/>
      <c r="T33" s="1"/>
      <c r="U33" s="1"/>
      <c r="V33" s="1"/>
      <c r="W33" s="1"/>
      <c r="X33" s="1"/>
      <c r="Y33" s="1"/>
      <c r="Z33" s="1"/>
    </row>
    <row r="34" spans="1:26" ht="59.25" customHeight="1" x14ac:dyDescent="0.3">
      <c r="A34" s="1"/>
      <c r="B34" s="8"/>
      <c r="C34" s="293" t="s">
        <v>48</v>
      </c>
      <c r="D34" s="294"/>
      <c r="E34" s="295" t="s">
        <v>49</v>
      </c>
      <c r="F34" s="296"/>
      <c r="G34" s="9"/>
      <c r="H34" s="12"/>
      <c r="I34" s="1"/>
      <c r="J34" s="1"/>
      <c r="K34" s="1"/>
      <c r="L34" s="1"/>
      <c r="M34" s="1"/>
      <c r="N34" s="1"/>
      <c r="O34" s="1"/>
      <c r="P34" s="1"/>
      <c r="Q34" s="1"/>
      <c r="R34" s="1"/>
      <c r="S34" s="1"/>
      <c r="T34" s="1"/>
      <c r="U34" s="1"/>
      <c r="V34" s="1"/>
      <c r="W34" s="1"/>
      <c r="X34" s="1"/>
      <c r="Y34" s="1"/>
      <c r="Z34" s="1"/>
    </row>
    <row r="35" spans="1:26" ht="29.25" customHeight="1" x14ac:dyDescent="0.3">
      <c r="A35" s="1"/>
      <c r="B35" s="8"/>
      <c r="C35" s="293" t="s">
        <v>50</v>
      </c>
      <c r="D35" s="294"/>
      <c r="E35" s="295" t="s">
        <v>51</v>
      </c>
      <c r="F35" s="296"/>
      <c r="G35" s="9"/>
      <c r="H35" s="12"/>
      <c r="I35" s="1"/>
      <c r="J35" s="1"/>
      <c r="K35" s="1"/>
      <c r="L35" s="1"/>
      <c r="M35" s="1"/>
      <c r="N35" s="1"/>
      <c r="O35" s="1"/>
      <c r="P35" s="1"/>
      <c r="Q35" s="1"/>
      <c r="R35" s="1"/>
      <c r="S35" s="1"/>
      <c r="T35" s="1"/>
      <c r="U35" s="1"/>
      <c r="V35" s="1"/>
      <c r="W35" s="1"/>
      <c r="X35" s="1"/>
      <c r="Y35" s="1"/>
      <c r="Z35" s="1"/>
    </row>
    <row r="36" spans="1:26" ht="82.5" customHeight="1" x14ac:dyDescent="0.3">
      <c r="A36" s="1"/>
      <c r="B36" s="8"/>
      <c r="C36" s="293" t="s">
        <v>52</v>
      </c>
      <c r="D36" s="294"/>
      <c r="E36" s="295" t="s">
        <v>53</v>
      </c>
      <c r="F36" s="296"/>
      <c r="G36" s="9"/>
      <c r="H36" s="12"/>
      <c r="I36" s="1"/>
      <c r="J36" s="1"/>
      <c r="K36" s="1"/>
      <c r="L36" s="1"/>
      <c r="M36" s="1"/>
      <c r="N36" s="1"/>
      <c r="O36" s="1"/>
      <c r="P36" s="1"/>
      <c r="Q36" s="1"/>
      <c r="R36" s="1"/>
      <c r="S36" s="1"/>
      <c r="T36" s="1"/>
      <c r="U36" s="1"/>
      <c r="V36" s="1"/>
      <c r="W36" s="1"/>
      <c r="X36" s="1"/>
      <c r="Y36" s="1"/>
      <c r="Z36" s="1"/>
    </row>
    <row r="37" spans="1:26" ht="46.5" customHeight="1" x14ac:dyDescent="0.3">
      <c r="A37" s="1"/>
      <c r="B37" s="8"/>
      <c r="C37" s="293" t="s">
        <v>54</v>
      </c>
      <c r="D37" s="294"/>
      <c r="E37" s="295" t="s">
        <v>55</v>
      </c>
      <c r="F37" s="296"/>
      <c r="G37" s="9"/>
      <c r="H37" s="12"/>
      <c r="I37" s="1"/>
      <c r="J37" s="1"/>
      <c r="K37" s="1"/>
      <c r="L37" s="1"/>
      <c r="M37" s="1"/>
      <c r="N37" s="1"/>
      <c r="O37" s="1"/>
      <c r="P37" s="1"/>
      <c r="Q37" s="1"/>
      <c r="R37" s="1"/>
      <c r="S37" s="1"/>
      <c r="T37" s="1"/>
      <c r="U37" s="1"/>
      <c r="V37" s="1"/>
      <c r="W37" s="1"/>
      <c r="X37" s="1"/>
      <c r="Y37" s="1"/>
      <c r="Z37" s="1"/>
    </row>
    <row r="38" spans="1:26" ht="6.75" customHeight="1" x14ac:dyDescent="0.3">
      <c r="A38" s="1"/>
      <c r="B38" s="8"/>
      <c r="C38" s="302"/>
      <c r="D38" s="303"/>
      <c r="E38" s="297"/>
      <c r="F38" s="298"/>
      <c r="G38" s="9"/>
      <c r="H38" s="12"/>
      <c r="I38" s="1"/>
      <c r="J38" s="1"/>
      <c r="K38" s="1"/>
      <c r="L38" s="1"/>
      <c r="M38" s="1"/>
      <c r="N38" s="1"/>
      <c r="O38" s="1"/>
      <c r="P38" s="1"/>
      <c r="Q38" s="1"/>
      <c r="R38" s="1"/>
      <c r="S38" s="1"/>
      <c r="T38" s="1"/>
      <c r="U38" s="1"/>
      <c r="V38" s="1"/>
      <c r="W38" s="1"/>
      <c r="X38" s="1"/>
      <c r="Y38" s="1"/>
      <c r="Z38" s="1"/>
    </row>
    <row r="39" spans="1:26" ht="14.25" customHeight="1" x14ac:dyDescent="0.3">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3">
      <c r="A40" s="1"/>
      <c r="B40" s="299" t="s">
        <v>56</v>
      </c>
      <c r="C40" s="300"/>
      <c r="D40" s="300"/>
      <c r="E40" s="300"/>
      <c r="F40" s="300"/>
      <c r="G40" s="300"/>
      <c r="H40" s="301"/>
      <c r="I40" s="1"/>
      <c r="J40" s="1"/>
      <c r="K40" s="1"/>
      <c r="L40" s="1"/>
      <c r="M40" s="1"/>
      <c r="N40" s="1"/>
      <c r="O40" s="1"/>
      <c r="P40" s="1"/>
      <c r="Q40" s="1"/>
      <c r="R40" s="1"/>
      <c r="S40" s="1"/>
      <c r="T40" s="1"/>
      <c r="U40" s="1"/>
      <c r="V40" s="1"/>
      <c r="W40" s="1"/>
      <c r="X40" s="1"/>
      <c r="Y40" s="1"/>
      <c r="Z40" s="1"/>
    </row>
    <row r="41" spans="1:26" ht="20.25" customHeight="1" x14ac:dyDescent="0.3">
      <c r="A41" s="1"/>
      <c r="B41" s="299" t="s">
        <v>57</v>
      </c>
      <c r="C41" s="300"/>
      <c r="D41" s="300"/>
      <c r="E41" s="300"/>
      <c r="F41" s="300"/>
      <c r="G41" s="300"/>
      <c r="H41" s="301"/>
      <c r="I41" s="1"/>
      <c r="J41" s="1"/>
      <c r="K41" s="1"/>
      <c r="L41" s="1"/>
      <c r="M41" s="1"/>
      <c r="N41" s="1"/>
      <c r="O41" s="1"/>
      <c r="P41" s="1"/>
      <c r="Q41" s="1"/>
      <c r="R41" s="1"/>
      <c r="S41" s="1"/>
      <c r="T41" s="1"/>
      <c r="U41" s="1"/>
      <c r="V41" s="1"/>
      <c r="W41" s="1"/>
      <c r="X41" s="1"/>
      <c r="Y41" s="1"/>
      <c r="Z41" s="1"/>
    </row>
    <row r="42" spans="1:26" ht="20.25" customHeight="1" x14ac:dyDescent="0.3">
      <c r="A42" s="1"/>
      <c r="B42" s="299" t="s">
        <v>58</v>
      </c>
      <c r="C42" s="300"/>
      <c r="D42" s="300"/>
      <c r="E42" s="300"/>
      <c r="F42" s="300"/>
      <c r="G42" s="300"/>
      <c r="H42" s="301"/>
      <c r="I42" s="1"/>
      <c r="J42" s="1"/>
      <c r="K42" s="1"/>
      <c r="L42" s="1"/>
      <c r="M42" s="1"/>
      <c r="N42" s="1"/>
      <c r="O42" s="1"/>
      <c r="P42" s="1"/>
      <c r="Q42" s="1"/>
      <c r="R42" s="1"/>
      <c r="S42" s="1"/>
      <c r="T42" s="1"/>
      <c r="U42" s="1"/>
      <c r="V42" s="1"/>
      <c r="W42" s="1"/>
      <c r="X42" s="1"/>
      <c r="Y42" s="1"/>
      <c r="Z42" s="1"/>
    </row>
    <row r="43" spans="1:26" ht="20.25" customHeight="1" x14ac:dyDescent="0.3">
      <c r="A43" s="1"/>
      <c r="B43" s="299" t="s">
        <v>59</v>
      </c>
      <c r="C43" s="300"/>
      <c r="D43" s="300"/>
      <c r="E43" s="300"/>
      <c r="F43" s="300"/>
      <c r="G43" s="300"/>
      <c r="H43" s="301"/>
      <c r="I43" s="1"/>
      <c r="J43" s="1"/>
      <c r="K43" s="1"/>
      <c r="L43" s="1"/>
      <c r="M43" s="1"/>
      <c r="N43" s="1"/>
      <c r="O43" s="1"/>
      <c r="P43" s="1"/>
      <c r="Q43" s="1"/>
      <c r="R43" s="1"/>
      <c r="S43" s="1"/>
      <c r="T43" s="1"/>
      <c r="U43" s="1"/>
      <c r="V43" s="1"/>
      <c r="W43" s="1"/>
      <c r="X43" s="1"/>
      <c r="Y43" s="1"/>
      <c r="Z43" s="1"/>
    </row>
    <row r="44" spans="1:26" ht="14.25" customHeight="1" x14ac:dyDescent="0.3">
      <c r="A44" s="1"/>
      <c r="B44" s="299" t="s">
        <v>60</v>
      </c>
      <c r="C44" s="300"/>
      <c r="D44" s="300"/>
      <c r="E44" s="300"/>
      <c r="F44" s="300"/>
      <c r="G44" s="300"/>
      <c r="H44" s="301"/>
      <c r="I44" s="1"/>
      <c r="J44" s="1"/>
      <c r="K44" s="1"/>
      <c r="L44" s="1"/>
      <c r="M44" s="1"/>
      <c r="N44" s="1"/>
      <c r="O44" s="1"/>
      <c r="P44" s="1"/>
      <c r="Q44" s="1"/>
      <c r="R44" s="1"/>
      <c r="S44" s="1"/>
      <c r="T44" s="1"/>
      <c r="U44" s="1"/>
      <c r="V44" s="1"/>
      <c r="W44" s="1"/>
      <c r="X44" s="1"/>
      <c r="Y44" s="1"/>
      <c r="Z44" s="1"/>
    </row>
    <row r="45" spans="1:26" ht="14.25" customHeight="1" x14ac:dyDescent="0.3">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2"/>
  <sheetViews>
    <sheetView tabSelected="1" zoomScale="85" zoomScaleNormal="85" workbookViewId="0">
      <selection activeCell="C12" sqref="C12:C16"/>
    </sheetView>
  </sheetViews>
  <sheetFormatPr baseColWidth="10" defaultColWidth="14.44140625" defaultRowHeight="15" customHeight="1" x14ac:dyDescent="0.3"/>
  <cols>
    <col min="1" max="1" width="29.44140625" customWidth="1"/>
    <col min="2" max="2" width="29.109375" customWidth="1"/>
    <col min="3" max="3" width="30.33203125" customWidth="1"/>
    <col min="4" max="4" width="31.88671875" customWidth="1"/>
    <col min="5" max="5" width="32.5546875" customWidth="1"/>
    <col min="6" max="6" width="41.5546875" customWidth="1"/>
    <col min="7" max="26" width="11.44140625" customWidth="1"/>
  </cols>
  <sheetData>
    <row r="1" spans="1:26" ht="15" customHeight="1" x14ac:dyDescent="0.3">
      <c r="A1" s="324"/>
      <c r="B1" s="327" t="s">
        <v>254</v>
      </c>
      <c r="C1" s="328"/>
      <c r="D1" s="329"/>
      <c r="E1" s="18" t="s">
        <v>61</v>
      </c>
      <c r="F1" s="332"/>
      <c r="G1" s="19"/>
      <c r="H1" s="20"/>
      <c r="I1" s="20"/>
      <c r="J1" s="335"/>
      <c r="K1" s="20"/>
      <c r="L1" s="20"/>
      <c r="M1" s="20"/>
      <c r="N1" s="20"/>
      <c r="O1" s="20"/>
      <c r="P1" s="20"/>
      <c r="Q1" s="20"/>
      <c r="R1" s="20"/>
      <c r="S1" s="20"/>
      <c r="T1" s="20"/>
      <c r="U1" s="20"/>
      <c r="V1" s="20"/>
      <c r="W1" s="20"/>
      <c r="X1" s="20"/>
      <c r="Y1" s="20"/>
      <c r="Z1" s="20"/>
    </row>
    <row r="2" spans="1:26" ht="15" customHeight="1" x14ac:dyDescent="0.3">
      <c r="A2" s="325"/>
      <c r="B2" s="330"/>
      <c r="C2" s="275"/>
      <c r="D2" s="331"/>
      <c r="E2" s="22" t="s">
        <v>62</v>
      </c>
      <c r="F2" s="333"/>
      <c r="G2" s="19"/>
      <c r="H2" s="20"/>
      <c r="I2" s="20"/>
      <c r="J2" s="272"/>
      <c r="K2" s="20"/>
      <c r="L2" s="20"/>
      <c r="M2" s="20"/>
      <c r="N2" s="20"/>
      <c r="O2" s="20"/>
      <c r="P2" s="20"/>
      <c r="Q2" s="20"/>
      <c r="R2" s="20"/>
      <c r="S2" s="20"/>
      <c r="T2" s="20"/>
      <c r="U2" s="20"/>
      <c r="V2" s="20"/>
      <c r="W2" s="20"/>
      <c r="X2" s="20"/>
      <c r="Y2" s="20"/>
      <c r="Z2" s="20"/>
    </row>
    <row r="3" spans="1:26" ht="15" customHeight="1" x14ac:dyDescent="0.3">
      <c r="A3" s="325"/>
      <c r="B3" s="336" t="s">
        <v>63</v>
      </c>
      <c r="C3" s="337"/>
      <c r="D3" s="338"/>
      <c r="E3" s="22" t="s">
        <v>64</v>
      </c>
      <c r="F3" s="333"/>
      <c r="G3" s="19"/>
      <c r="H3" s="20"/>
      <c r="I3" s="20"/>
      <c r="J3" s="272"/>
      <c r="K3" s="20"/>
      <c r="L3" s="20"/>
      <c r="M3" s="20"/>
      <c r="N3" s="20"/>
      <c r="O3" s="20"/>
      <c r="P3" s="20"/>
      <c r="Q3" s="20"/>
      <c r="R3" s="20"/>
      <c r="S3" s="20"/>
      <c r="T3" s="20"/>
      <c r="U3" s="20"/>
      <c r="V3" s="20"/>
      <c r="W3" s="20"/>
      <c r="X3" s="20"/>
      <c r="Y3" s="20"/>
      <c r="Z3" s="20"/>
    </row>
    <row r="4" spans="1:26" ht="15.75" customHeight="1" x14ac:dyDescent="0.3">
      <c r="A4" s="326"/>
      <c r="B4" s="330"/>
      <c r="C4" s="275"/>
      <c r="D4" s="331"/>
      <c r="E4" s="22" t="s">
        <v>65</v>
      </c>
      <c r="F4" s="334"/>
      <c r="G4" s="19"/>
      <c r="H4" s="20"/>
      <c r="I4" s="20"/>
      <c r="J4" s="272"/>
      <c r="K4" s="20"/>
      <c r="L4" s="20"/>
      <c r="M4" s="20"/>
      <c r="N4" s="20"/>
      <c r="O4" s="20"/>
      <c r="P4" s="20"/>
      <c r="Q4" s="20"/>
      <c r="R4" s="20"/>
      <c r="S4" s="20"/>
      <c r="T4" s="20"/>
      <c r="U4" s="20"/>
      <c r="V4" s="20"/>
      <c r="W4" s="20"/>
      <c r="X4" s="20"/>
      <c r="Y4" s="20"/>
      <c r="Z4" s="20"/>
    </row>
    <row r="5" spans="1:26" ht="15.75" customHeight="1" x14ac:dyDescent="0.3">
      <c r="A5" s="339"/>
      <c r="B5" s="340"/>
      <c r="C5" s="340"/>
      <c r="D5" s="340"/>
      <c r="E5" s="340"/>
      <c r="F5" s="341"/>
      <c r="G5" s="19"/>
      <c r="H5" s="20"/>
      <c r="I5" s="20"/>
      <c r="J5" s="21"/>
      <c r="K5" s="20"/>
      <c r="L5" s="20"/>
      <c r="M5" s="20"/>
      <c r="N5" s="20"/>
      <c r="O5" s="20"/>
      <c r="P5" s="20"/>
      <c r="Q5" s="20"/>
      <c r="R5" s="20"/>
      <c r="S5" s="20"/>
      <c r="T5" s="20"/>
      <c r="U5" s="20"/>
      <c r="V5" s="20"/>
      <c r="W5" s="20"/>
      <c r="X5" s="20"/>
      <c r="Y5" s="20"/>
      <c r="Z5" s="20"/>
    </row>
    <row r="6" spans="1:26" ht="15" customHeight="1" x14ac:dyDescent="0.3">
      <c r="A6" s="342" t="s">
        <v>66</v>
      </c>
      <c r="B6" s="337"/>
      <c r="C6" s="337"/>
      <c r="D6" s="337"/>
      <c r="E6" s="337"/>
      <c r="F6" s="343"/>
      <c r="G6" s="20"/>
      <c r="H6" s="20"/>
      <c r="I6" s="20"/>
      <c r="J6" s="20"/>
      <c r="K6" s="20"/>
      <c r="L6" s="20"/>
      <c r="M6" s="20"/>
      <c r="N6" s="20"/>
      <c r="O6" s="20"/>
      <c r="P6" s="20"/>
      <c r="Q6" s="20"/>
      <c r="R6" s="20"/>
      <c r="S6" s="20"/>
      <c r="T6" s="20"/>
      <c r="U6" s="20"/>
      <c r="V6" s="20"/>
      <c r="W6" s="20"/>
      <c r="X6" s="20"/>
      <c r="Y6" s="20"/>
      <c r="Z6" s="20"/>
    </row>
    <row r="7" spans="1:26" ht="15.75" customHeight="1" x14ac:dyDescent="0.3">
      <c r="A7" s="274"/>
      <c r="B7" s="275"/>
      <c r="C7" s="275"/>
      <c r="D7" s="275"/>
      <c r="E7" s="275"/>
      <c r="F7" s="276"/>
      <c r="G7" s="20"/>
      <c r="H7" s="20"/>
      <c r="I7" s="20"/>
      <c r="J7" s="20"/>
      <c r="K7" s="20"/>
      <c r="L7" s="20"/>
      <c r="M7" s="20"/>
      <c r="N7" s="20"/>
      <c r="O7" s="20"/>
      <c r="P7" s="20"/>
      <c r="Q7" s="20"/>
      <c r="R7" s="20"/>
      <c r="S7" s="20"/>
      <c r="T7" s="20"/>
      <c r="U7" s="20"/>
      <c r="V7" s="20"/>
      <c r="W7" s="20"/>
      <c r="X7" s="20"/>
      <c r="Y7" s="20"/>
      <c r="Z7" s="20"/>
    </row>
    <row r="8" spans="1:26" ht="27" customHeight="1" x14ac:dyDescent="0.3">
      <c r="A8" s="344" t="s">
        <v>255</v>
      </c>
      <c r="B8" s="340"/>
      <c r="C8" s="340"/>
      <c r="D8" s="340"/>
      <c r="E8" s="340"/>
      <c r="F8" s="341"/>
      <c r="G8" s="20"/>
      <c r="H8" s="20"/>
      <c r="I8" s="20"/>
      <c r="J8" s="20"/>
      <c r="K8" s="20"/>
      <c r="L8" s="20"/>
      <c r="M8" s="20"/>
      <c r="N8" s="20"/>
      <c r="O8" s="20"/>
      <c r="P8" s="20"/>
      <c r="Q8" s="20"/>
      <c r="R8" s="20"/>
      <c r="S8" s="20"/>
      <c r="T8" s="20"/>
      <c r="U8" s="20"/>
      <c r="V8" s="20"/>
      <c r="W8" s="20"/>
      <c r="X8" s="20"/>
      <c r="Y8" s="20"/>
      <c r="Z8" s="20"/>
    </row>
    <row r="9" spans="1:26" ht="77.25" customHeight="1" x14ac:dyDescent="0.3">
      <c r="A9" s="319" t="s">
        <v>256</v>
      </c>
      <c r="B9" s="320"/>
      <c r="C9" s="320"/>
      <c r="D9" s="320"/>
      <c r="E9" s="320"/>
      <c r="F9" s="321"/>
      <c r="G9" s="20"/>
      <c r="H9" s="20"/>
      <c r="I9" s="20"/>
      <c r="J9" s="20"/>
      <c r="K9" s="20"/>
      <c r="L9" s="20"/>
      <c r="M9" s="20"/>
      <c r="N9" s="20"/>
      <c r="O9" s="20"/>
      <c r="P9" s="20"/>
      <c r="Q9" s="20"/>
      <c r="R9" s="20"/>
      <c r="S9" s="20"/>
      <c r="T9" s="20"/>
      <c r="U9" s="20"/>
      <c r="V9" s="20"/>
      <c r="W9" s="20"/>
      <c r="X9" s="20"/>
      <c r="Y9" s="20"/>
      <c r="Z9" s="20"/>
    </row>
    <row r="10" spans="1:26" ht="18.75" customHeight="1" x14ac:dyDescent="0.3">
      <c r="A10" s="322"/>
      <c r="B10" s="300"/>
      <c r="C10" s="300"/>
      <c r="D10" s="300"/>
      <c r="E10" s="300"/>
      <c r="F10" s="323"/>
      <c r="G10" s="20"/>
      <c r="H10" s="20"/>
      <c r="I10" s="20"/>
      <c r="J10" s="20"/>
      <c r="K10" s="20"/>
      <c r="L10" s="20"/>
      <c r="M10" s="20"/>
      <c r="N10" s="20"/>
      <c r="O10" s="20"/>
      <c r="P10" s="20"/>
      <c r="Q10" s="20"/>
      <c r="R10" s="20"/>
      <c r="S10" s="20"/>
      <c r="T10" s="20"/>
      <c r="U10" s="20"/>
      <c r="V10" s="20"/>
      <c r="W10" s="20"/>
      <c r="X10" s="20"/>
      <c r="Y10" s="20"/>
      <c r="Z10" s="20"/>
    </row>
    <row r="11" spans="1:26" ht="22.5" customHeight="1" thickBot="1" x14ac:dyDescent="0.35">
      <c r="A11" s="23" t="s">
        <v>67</v>
      </c>
      <c r="B11" s="24" t="s">
        <v>68</v>
      </c>
      <c r="C11" s="24" t="s">
        <v>69</v>
      </c>
      <c r="D11" s="24" t="s">
        <v>68</v>
      </c>
      <c r="E11" s="24" t="s">
        <v>70</v>
      </c>
      <c r="F11" s="25" t="s">
        <v>68</v>
      </c>
      <c r="G11" s="20"/>
      <c r="H11" s="20"/>
      <c r="I11" s="20"/>
      <c r="J11" s="20"/>
      <c r="K11" s="20"/>
      <c r="L11" s="20"/>
      <c r="M11" s="20"/>
      <c r="N11" s="20"/>
      <c r="O11" s="20"/>
      <c r="P11" s="20"/>
      <c r="Q11" s="20"/>
      <c r="R11" s="20"/>
      <c r="S11" s="20"/>
      <c r="T11" s="20"/>
      <c r="U11" s="20"/>
      <c r="V11" s="20"/>
      <c r="W11" s="20"/>
      <c r="X11" s="20"/>
      <c r="Y11" s="20"/>
      <c r="Z11" s="20"/>
    </row>
    <row r="12" spans="1:26" ht="75" customHeight="1" x14ac:dyDescent="0.3">
      <c r="A12" s="304" t="s">
        <v>257</v>
      </c>
      <c r="B12" s="231" t="s">
        <v>258</v>
      </c>
      <c r="C12" s="307" t="s">
        <v>259</v>
      </c>
      <c r="D12" s="232" t="s">
        <v>260</v>
      </c>
      <c r="E12" s="309" t="s">
        <v>261</v>
      </c>
      <c r="F12" s="88" t="s">
        <v>262</v>
      </c>
      <c r="G12" s="20"/>
      <c r="H12" s="20"/>
      <c r="I12" s="20"/>
      <c r="J12" s="20"/>
      <c r="K12" s="20"/>
      <c r="L12" s="20"/>
      <c r="M12" s="20"/>
      <c r="N12" s="20"/>
      <c r="O12" s="20"/>
      <c r="P12" s="20"/>
      <c r="Q12" s="20"/>
      <c r="R12" s="20"/>
      <c r="S12" s="20"/>
      <c r="T12" s="20"/>
      <c r="U12" s="20"/>
      <c r="V12" s="20"/>
      <c r="W12" s="20"/>
      <c r="X12" s="20"/>
      <c r="Y12" s="20"/>
      <c r="Z12" s="20"/>
    </row>
    <row r="13" spans="1:26" ht="60" customHeight="1" x14ac:dyDescent="0.3">
      <c r="A13" s="305"/>
      <c r="B13" s="91" t="s">
        <v>263</v>
      </c>
      <c r="C13" s="308"/>
      <c r="D13" s="233" t="s">
        <v>264</v>
      </c>
      <c r="E13" s="310"/>
      <c r="F13" s="234" t="s">
        <v>265</v>
      </c>
      <c r="G13" s="20"/>
      <c r="H13" s="20"/>
      <c r="I13" s="20"/>
      <c r="J13" s="20"/>
      <c r="K13" s="20"/>
      <c r="L13" s="20"/>
      <c r="M13" s="20"/>
      <c r="N13" s="20"/>
      <c r="O13" s="20"/>
      <c r="P13" s="20"/>
      <c r="Q13" s="20"/>
      <c r="R13" s="20"/>
      <c r="S13" s="20"/>
      <c r="T13" s="20"/>
      <c r="U13" s="20"/>
      <c r="V13" s="20"/>
      <c r="W13" s="20"/>
      <c r="X13" s="20"/>
      <c r="Y13" s="20"/>
      <c r="Z13" s="20"/>
    </row>
    <row r="14" spans="1:26" ht="114.75" customHeight="1" x14ac:dyDescent="0.3">
      <c r="A14" s="305"/>
      <c r="B14" s="90" t="s">
        <v>266</v>
      </c>
      <c r="C14" s="308"/>
      <c r="D14" s="233" t="s">
        <v>267</v>
      </c>
      <c r="E14" s="310"/>
      <c r="F14" s="235" t="s">
        <v>268</v>
      </c>
      <c r="G14" s="20"/>
      <c r="H14" s="20"/>
      <c r="I14" s="20"/>
      <c r="J14" s="20"/>
      <c r="K14" s="20"/>
      <c r="L14" s="20"/>
      <c r="M14" s="20"/>
      <c r="N14" s="20"/>
      <c r="O14" s="20"/>
      <c r="P14" s="20"/>
      <c r="Q14" s="20"/>
      <c r="R14" s="20"/>
      <c r="S14" s="20"/>
      <c r="T14" s="20"/>
      <c r="U14" s="20"/>
      <c r="V14" s="20"/>
      <c r="W14" s="20"/>
      <c r="X14" s="20"/>
      <c r="Y14" s="20"/>
      <c r="Z14" s="20"/>
    </row>
    <row r="15" spans="1:26" ht="124.5" customHeight="1" x14ac:dyDescent="0.3">
      <c r="A15" s="305"/>
      <c r="B15" s="90"/>
      <c r="C15" s="308"/>
      <c r="D15" s="233" t="s">
        <v>269</v>
      </c>
      <c r="E15" s="310"/>
      <c r="F15" s="236" t="s">
        <v>401</v>
      </c>
      <c r="G15" s="20"/>
      <c r="H15" s="20"/>
      <c r="I15" s="20"/>
      <c r="J15" s="20"/>
      <c r="K15" s="20"/>
      <c r="L15" s="20"/>
      <c r="M15" s="20"/>
      <c r="N15" s="20"/>
      <c r="O15" s="20"/>
      <c r="P15" s="20"/>
      <c r="Q15" s="20"/>
      <c r="R15" s="20"/>
      <c r="S15" s="20"/>
      <c r="T15" s="20"/>
      <c r="U15" s="20"/>
      <c r="V15" s="20"/>
      <c r="W15" s="20"/>
      <c r="X15" s="20"/>
      <c r="Y15" s="20"/>
      <c r="Z15" s="20"/>
    </row>
    <row r="16" spans="1:26" ht="89.25" customHeight="1" x14ac:dyDescent="0.3">
      <c r="A16" s="306"/>
      <c r="B16" s="91"/>
      <c r="C16" s="308"/>
      <c r="D16" s="233" t="s">
        <v>270</v>
      </c>
      <c r="E16" s="310"/>
      <c r="F16" s="236" t="s">
        <v>271</v>
      </c>
      <c r="G16" s="20"/>
      <c r="H16" s="20"/>
      <c r="I16" s="20"/>
      <c r="J16" s="20"/>
      <c r="K16" s="20"/>
      <c r="L16" s="20"/>
      <c r="M16" s="20"/>
      <c r="N16" s="20"/>
      <c r="O16" s="20"/>
      <c r="P16" s="20"/>
      <c r="Q16" s="20"/>
      <c r="R16" s="20"/>
      <c r="S16" s="20"/>
      <c r="T16" s="20"/>
      <c r="U16" s="20"/>
      <c r="V16" s="20"/>
      <c r="W16" s="20"/>
      <c r="X16" s="20"/>
      <c r="Y16" s="20"/>
      <c r="Z16" s="20"/>
    </row>
    <row r="17" spans="1:26" ht="130.5" customHeight="1" x14ac:dyDescent="0.3">
      <c r="A17" s="220"/>
      <c r="B17" s="90"/>
      <c r="C17" s="89"/>
      <c r="D17" s="221"/>
      <c r="E17" s="310"/>
      <c r="F17" s="237" t="s">
        <v>391</v>
      </c>
      <c r="G17" s="20"/>
      <c r="H17" s="20"/>
      <c r="I17" s="20"/>
      <c r="J17" s="20"/>
      <c r="K17" s="20"/>
      <c r="L17" s="20"/>
      <c r="M17" s="20"/>
      <c r="N17" s="20"/>
      <c r="O17" s="20"/>
      <c r="P17" s="20"/>
      <c r="Q17" s="20"/>
      <c r="R17" s="20"/>
      <c r="S17" s="20"/>
      <c r="T17" s="20"/>
      <c r="U17" s="20"/>
      <c r="V17" s="20"/>
      <c r="W17" s="20"/>
      <c r="X17" s="20"/>
      <c r="Y17" s="20"/>
      <c r="Z17" s="20"/>
    </row>
    <row r="18" spans="1:26" ht="69.75" customHeight="1" thickBot="1" x14ac:dyDescent="0.35">
      <c r="A18" s="92" t="s">
        <v>272</v>
      </c>
      <c r="B18" s="90" t="s">
        <v>273</v>
      </c>
      <c r="C18" s="92"/>
      <c r="D18" s="93"/>
      <c r="E18" s="311"/>
      <c r="F18" s="238" t="s">
        <v>274</v>
      </c>
      <c r="G18" s="20"/>
      <c r="H18" s="20"/>
      <c r="I18" s="20"/>
      <c r="J18" s="20"/>
      <c r="K18" s="20"/>
      <c r="L18" s="20"/>
      <c r="M18" s="20"/>
      <c r="N18" s="20"/>
      <c r="O18" s="20"/>
      <c r="P18" s="20"/>
      <c r="Q18" s="20"/>
      <c r="R18" s="20"/>
      <c r="S18" s="20"/>
      <c r="T18" s="20"/>
      <c r="U18" s="20"/>
      <c r="V18" s="20"/>
      <c r="W18" s="20"/>
      <c r="X18" s="20"/>
      <c r="Y18" s="20"/>
      <c r="Z18" s="20"/>
    </row>
    <row r="19" spans="1:26" ht="66.75" customHeight="1" x14ac:dyDescent="0.3">
      <c r="A19" s="92" t="s">
        <v>275</v>
      </c>
      <c r="B19" s="239" t="s">
        <v>276</v>
      </c>
      <c r="C19" s="312" t="s">
        <v>277</v>
      </c>
      <c r="D19" s="240" t="s">
        <v>278</v>
      </c>
      <c r="E19" s="94" t="s">
        <v>279</v>
      </c>
      <c r="F19" s="234" t="s">
        <v>280</v>
      </c>
      <c r="G19" s="20"/>
      <c r="H19" s="20"/>
      <c r="I19" s="20"/>
      <c r="J19" s="20"/>
      <c r="K19" s="20"/>
      <c r="L19" s="20"/>
      <c r="M19" s="20"/>
      <c r="N19" s="20"/>
      <c r="O19" s="20"/>
      <c r="P19" s="20"/>
      <c r="Q19" s="20"/>
      <c r="R19" s="20"/>
      <c r="S19" s="20"/>
      <c r="T19" s="20"/>
      <c r="U19" s="20"/>
      <c r="V19" s="20"/>
      <c r="W19" s="20"/>
      <c r="X19" s="20"/>
      <c r="Y19" s="20"/>
      <c r="Z19" s="20"/>
    </row>
    <row r="20" spans="1:26" ht="73.5" customHeight="1" x14ac:dyDescent="0.3">
      <c r="A20" s="314" t="s">
        <v>281</v>
      </c>
      <c r="B20" s="95" t="s">
        <v>282</v>
      </c>
      <c r="C20" s="313"/>
      <c r="D20" s="240" t="s">
        <v>283</v>
      </c>
      <c r="E20" s="94" t="s">
        <v>284</v>
      </c>
      <c r="F20" s="96" t="s">
        <v>265</v>
      </c>
      <c r="G20" s="20"/>
      <c r="H20" s="20"/>
      <c r="I20" s="20"/>
      <c r="J20" s="20"/>
      <c r="K20" s="20"/>
      <c r="L20" s="20"/>
      <c r="M20" s="20"/>
      <c r="N20" s="20"/>
      <c r="O20" s="20"/>
      <c r="P20" s="20"/>
      <c r="Q20" s="20"/>
      <c r="R20" s="20"/>
      <c r="S20" s="20"/>
      <c r="T20" s="20"/>
      <c r="U20" s="20"/>
      <c r="V20" s="20"/>
      <c r="W20" s="20"/>
      <c r="X20" s="20"/>
      <c r="Y20" s="20"/>
      <c r="Z20" s="20"/>
    </row>
    <row r="21" spans="1:26" ht="65.25" customHeight="1" x14ac:dyDescent="0.3">
      <c r="A21" s="315"/>
      <c r="B21" s="95" t="s">
        <v>285</v>
      </c>
      <c r="C21" s="313"/>
      <c r="D21" s="240" t="s">
        <v>286</v>
      </c>
      <c r="E21" s="94"/>
      <c r="F21" s="96"/>
      <c r="G21" s="20"/>
      <c r="H21" s="20"/>
      <c r="I21" s="20"/>
      <c r="J21" s="20"/>
      <c r="K21" s="20"/>
      <c r="L21" s="20"/>
      <c r="M21" s="20"/>
      <c r="N21" s="20"/>
      <c r="O21" s="20"/>
      <c r="P21" s="20"/>
      <c r="Q21" s="20"/>
      <c r="R21" s="20"/>
      <c r="S21" s="20"/>
      <c r="T21" s="20"/>
      <c r="U21" s="20"/>
      <c r="V21" s="20"/>
      <c r="W21" s="20"/>
      <c r="X21" s="20"/>
      <c r="Y21" s="20"/>
      <c r="Z21" s="20"/>
    </row>
    <row r="22" spans="1:26" ht="118.5" customHeight="1" x14ac:dyDescent="0.3">
      <c r="A22" s="315"/>
      <c r="B22" s="95" t="s">
        <v>370</v>
      </c>
      <c r="C22" s="313"/>
      <c r="D22" s="240" t="s">
        <v>385</v>
      </c>
      <c r="E22" s="94"/>
      <c r="F22" s="96"/>
      <c r="G22" s="20"/>
      <c r="H22" s="20"/>
      <c r="I22" s="20"/>
      <c r="J22" s="20"/>
      <c r="K22" s="20"/>
      <c r="L22" s="20"/>
      <c r="M22" s="20"/>
      <c r="N22" s="20"/>
      <c r="O22" s="20"/>
      <c r="P22" s="20"/>
      <c r="Q22" s="20"/>
      <c r="R22" s="20"/>
      <c r="S22" s="20"/>
      <c r="T22" s="20"/>
      <c r="U22" s="20"/>
      <c r="V22" s="20"/>
      <c r="W22" s="20"/>
      <c r="X22" s="20"/>
      <c r="Y22" s="20"/>
      <c r="Z22" s="20"/>
    </row>
    <row r="23" spans="1:26" ht="66.75" customHeight="1" x14ac:dyDescent="0.3">
      <c r="A23" s="316"/>
      <c r="B23" s="95" t="s">
        <v>287</v>
      </c>
      <c r="C23" s="313"/>
      <c r="D23" s="241" t="s">
        <v>288</v>
      </c>
      <c r="E23" s="94"/>
      <c r="F23" s="97"/>
      <c r="G23" s="20"/>
      <c r="H23" s="20"/>
      <c r="I23" s="20"/>
      <c r="J23" s="20"/>
      <c r="K23" s="20"/>
      <c r="L23" s="20"/>
      <c r="M23" s="20"/>
      <c r="N23" s="20"/>
      <c r="O23" s="20"/>
      <c r="P23" s="20"/>
      <c r="Q23" s="20"/>
      <c r="R23" s="20"/>
      <c r="S23" s="20"/>
      <c r="T23" s="20"/>
      <c r="U23" s="20"/>
      <c r="V23" s="20"/>
      <c r="W23" s="20"/>
      <c r="X23" s="20"/>
      <c r="Y23" s="20"/>
      <c r="Z23" s="20"/>
    </row>
    <row r="24" spans="1:26" ht="83.25" customHeight="1" x14ac:dyDescent="0.3">
      <c r="A24" s="314" t="s">
        <v>289</v>
      </c>
      <c r="B24" s="95" t="s">
        <v>290</v>
      </c>
      <c r="C24" s="313"/>
      <c r="D24" s="242" t="s">
        <v>291</v>
      </c>
      <c r="E24" s="94"/>
      <c r="F24" s="97"/>
      <c r="G24" s="20"/>
      <c r="H24" s="20"/>
      <c r="I24" s="20"/>
      <c r="J24" s="20"/>
      <c r="K24" s="20"/>
      <c r="L24" s="20"/>
      <c r="M24" s="20"/>
      <c r="N24" s="20"/>
      <c r="O24" s="20"/>
      <c r="P24" s="20"/>
      <c r="Q24" s="20"/>
      <c r="R24" s="20"/>
      <c r="S24" s="20"/>
      <c r="T24" s="20"/>
      <c r="U24" s="20"/>
      <c r="V24" s="20"/>
      <c r="W24" s="20"/>
      <c r="X24" s="20"/>
      <c r="Y24" s="20"/>
      <c r="Z24" s="20"/>
    </row>
    <row r="25" spans="1:26" ht="121.5" customHeight="1" x14ac:dyDescent="0.3">
      <c r="A25" s="315"/>
      <c r="B25" s="95" t="s">
        <v>292</v>
      </c>
      <c r="C25" s="313"/>
      <c r="D25" s="243" t="s">
        <v>382</v>
      </c>
      <c r="E25" s="94"/>
      <c r="F25" s="98"/>
      <c r="G25" s="20"/>
      <c r="H25" s="20"/>
      <c r="I25" s="20"/>
      <c r="J25" s="20"/>
      <c r="K25" s="20"/>
      <c r="L25" s="20"/>
      <c r="M25" s="20"/>
      <c r="N25" s="20"/>
      <c r="O25" s="20"/>
      <c r="P25" s="20"/>
      <c r="Q25" s="20"/>
      <c r="R25" s="20"/>
      <c r="S25" s="20"/>
      <c r="T25" s="20"/>
      <c r="U25" s="20"/>
      <c r="V25" s="20"/>
      <c r="W25" s="20"/>
      <c r="X25" s="20"/>
      <c r="Y25" s="20"/>
      <c r="Z25" s="20"/>
    </row>
    <row r="26" spans="1:26" ht="104.25" customHeight="1" x14ac:dyDescent="0.3">
      <c r="A26" s="315"/>
      <c r="B26" s="91" t="s">
        <v>293</v>
      </c>
      <c r="C26" s="317" t="s">
        <v>294</v>
      </c>
      <c r="D26" s="240" t="s">
        <v>295</v>
      </c>
      <c r="E26" s="94"/>
      <c r="F26" s="98"/>
      <c r="G26" s="20"/>
      <c r="H26" s="20"/>
      <c r="I26" s="20"/>
      <c r="J26" s="20"/>
      <c r="K26" s="20"/>
      <c r="L26" s="20"/>
      <c r="M26" s="20"/>
      <c r="N26" s="20"/>
      <c r="O26" s="20"/>
      <c r="P26" s="20"/>
      <c r="Q26" s="20"/>
      <c r="R26" s="20"/>
      <c r="S26" s="20"/>
      <c r="T26" s="20"/>
      <c r="U26" s="20"/>
      <c r="V26" s="20"/>
      <c r="W26" s="20"/>
      <c r="X26" s="20"/>
      <c r="Y26" s="20"/>
      <c r="Z26" s="20"/>
    </row>
    <row r="27" spans="1:26" ht="62.25" customHeight="1" x14ac:dyDescent="0.3">
      <c r="A27" s="316"/>
      <c r="B27" s="99" t="s">
        <v>296</v>
      </c>
      <c r="C27" s="318"/>
      <c r="D27" s="240" t="s">
        <v>297</v>
      </c>
      <c r="E27" s="94"/>
      <c r="F27" s="100"/>
      <c r="G27" s="20"/>
      <c r="H27" s="20"/>
      <c r="I27" s="20"/>
      <c r="J27" s="20"/>
      <c r="K27" s="20"/>
      <c r="L27" s="20"/>
      <c r="M27" s="20"/>
      <c r="N27" s="20"/>
      <c r="O27" s="20"/>
      <c r="P27" s="20"/>
      <c r="Q27" s="20"/>
      <c r="R27" s="20"/>
      <c r="S27" s="20"/>
      <c r="T27" s="20"/>
      <c r="U27" s="20"/>
      <c r="V27" s="20"/>
      <c r="W27" s="20"/>
      <c r="X27" s="20"/>
      <c r="Y27" s="20"/>
      <c r="Z27" s="20"/>
    </row>
    <row r="28" spans="1:26" ht="56.25" customHeight="1" x14ac:dyDescent="0.3">
      <c r="A28" s="101" t="s">
        <v>298</v>
      </c>
      <c r="B28" s="91" t="s">
        <v>403</v>
      </c>
      <c r="C28" s="318"/>
      <c r="D28" s="243" t="s">
        <v>299</v>
      </c>
      <c r="E28" s="94"/>
      <c r="F28" s="100"/>
      <c r="G28" s="20"/>
      <c r="H28" s="20"/>
      <c r="I28" s="20"/>
      <c r="J28" s="20"/>
      <c r="K28" s="20"/>
      <c r="L28" s="20"/>
      <c r="M28" s="20"/>
      <c r="N28" s="20"/>
      <c r="O28" s="20"/>
      <c r="P28" s="20"/>
      <c r="Q28" s="20"/>
      <c r="R28" s="20"/>
      <c r="S28" s="20"/>
      <c r="T28" s="20"/>
      <c r="U28" s="20"/>
      <c r="V28" s="20"/>
      <c r="W28" s="20"/>
      <c r="X28" s="20"/>
      <c r="Y28" s="20"/>
      <c r="Z28" s="20"/>
    </row>
    <row r="29" spans="1:26" ht="65.25" customHeight="1" x14ac:dyDescent="0.3">
      <c r="A29" s="102"/>
      <c r="B29" s="91"/>
      <c r="C29" s="94" t="s">
        <v>300</v>
      </c>
      <c r="D29" s="244" t="s">
        <v>301</v>
      </c>
      <c r="E29" s="94"/>
      <c r="F29" s="103"/>
      <c r="G29" s="20"/>
      <c r="H29" s="20"/>
      <c r="I29" s="20"/>
      <c r="J29" s="20"/>
      <c r="K29" s="20"/>
      <c r="L29" s="20"/>
      <c r="M29" s="20"/>
      <c r="N29" s="20"/>
      <c r="O29" s="20"/>
      <c r="P29" s="20"/>
      <c r="Q29" s="20"/>
      <c r="R29" s="20"/>
      <c r="S29" s="20"/>
      <c r="T29" s="20"/>
      <c r="U29" s="20"/>
      <c r="V29" s="20"/>
      <c r="W29" s="20"/>
      <c r="X29" s="20"/>
      <c r="Y29" s="20"/>
      <c r="Z29" s="20"/>
    </row>
    <row r="30" spans="1:26" ht="62.25" customHeight="1" x14ac:dyDescent="0.3">
      <c r="A30" s="26"/>
      <c r="B30" s="27"/>
      <c r="C30" s="26"/>
      <c r="D30" s="28"/>
      <c r="E30" s="26"/>
      <c r="F30" s="28"/>
      <c r="G30" s="20"/>
      <c r="H30" s="20"/>
      <c r="I30" s="20"/>
      <c r="J30" s="20"/>
      <c r="K30" s="20"/>
      <c r="L30" s="20"/>
      <c r="M30" s="20"/>
      <c r="N30" s="20"/>
      <c r="O30" s="20"/>
      <c r="P30" s="20"/>
      <c r="Q30" s="20"/>
      <c r="R30" s="20"/>
      <c r="S30" s="20"/>
      <c r="T30" s="20"/>
      <c r="U30" s="20"/>
      <c r="V30" s="20"/>
      <c r="W30" s="20"/>
      <c r="X30" s="20"/>
      <c r="Y30" s="20"/>
      <c r="Z30" s="20"/>
    </row>
    <row r="31" spans="1:26" ht="63" customHeight="1" x14ac:dyDescent="0.3">
      <c r="A31" s="26"/>
      <c r="B31" s="27"/>
      <c r="C31" s="26"/>
      <c r="D31" s="28"/>
      <c r="E31" s="26"/>
      <c r="F31" s="27"/>
      <c r="G31" s="20"/>
      <c r="H31" s="20"/>
      <c r="I31" s="20"/>
      <c r="J31" s="20"/>
      <c r="K31" s="20"/>
      <c r="L31" s="20"/>
      <c r="M31" s="20"/>
      <c r="N31" s="20"/>
      <c r="O31" s="20"/>
      <c r="P31" s="20"/>
      <c r="Q31" s="20"/>
      <c r="R31" s="20"/>
      <c r="S31" s="20"/>
      <c r="T31" s="20"/>
      <c r="U31" s="20"/>
      <c r="V31" s="20"/>
      <c r="W31" s="20"/>
      <c r="X31" s="20"/>
      <c r="Y31" s="20"/>
      <c r="Z31" s="20"/>
    </row>
    <row r="32" spans="1:26" ht="51.75" customHeight="1" x14ac:dyDescent="0.3">
      <c r="A32" s="26"/>
      <c r="B32" s="27"/>
      <c r="C32" s="26"/>
      <c r="D32" s="28"/>
      <c r="E32" s="26"/>
      <c r="F32" s="27"/>
      <c r="G32" s="20"/>
      <c r="H32" s="20"/>
      <c r="I32" s="20"/>
      <c r="J32" s="20"/>
      <c r="K32" s="20"/>
      <c r="L32" s="20"/>
      <c r="M32" s="20"/>
      <c r="N32" s="20"/>
      <c r="O32" s="20"/>
      <c r="P32" s="20"/>
      <c r="Q32" s="20"/>
      <c r="R32" s="20"/>
      <c r="S32" s="20"/>
      <c r="T32" s="20"/>
      <c r="U32" s="20"/>
      <c r="V32" s="20"/>
      <c r="W32" s="20"/>
      <c r="X32" s="20"/>
      <c r="Y32" s="20"/>
      <c r="Z32" s="20"/>
    </row>
    <row r="33" spans="1:26" ht="52.5" customHeight="1" x14ac:dyDescent="0.3">
      <c r="A33" s="26"/>
      <c r="B33" s="28"/>
      <c r="C33" s="26"/>
      <c r="D33" s="28"/>
      <c r="E33" s="26"/>
      <c r="F33" s="28"/>
      <c r="G33" s="20"/>
      <c r="H33" s="20"/>
      <c r="I33" s="20"/>
      <c r="J33" s="20"/>
      <c r="K33" s="20"/>
      <c r="L33" s="20"/>
      <c r="M33" s="20"/>
      <c r="N33" s="20"/>
      <c r="O33" s="20"/>
      <c r="P33" s="20"/>
      <c r="Q33" s="20"/>
      <c r="R33" s="20"/>
      <c r="S33" s="20"/>
      <c r="T33" s="20"/>
      <c r="U33" s="20"/>
      <c r="V33" s="20"/>
      <c r="W33" s="20"/>
      <c r="X33" s="20"/>
      <c r="Y33" s="20"/>
      <c r="Z33" s="20"/>
    </row>
    <row r="34" spans="1:26" ht="63.75" customHeight="1" x14ac:dyDescent="0.3">
      <c r="A34" s="26"/>
      <c r="B34" s="28"/>
      <c r="C34" s="26"/>
      <c r="D34" s="28"/>
      <c r="E34" s="26"/>
      <c r="F34" s="28"/>
      <c r="G34" s="20"/>
      <c r="H34" s="20"/>
      <c r="I34" s="20"/>
      <c r="J34" s="20"/>
      <c r="K34" s="20"/>
      <c r="L34" s="20"/>
      <c r="M34" s="20"/>
      <c r="N34" s="20"/>
      <c r="O34" s="20"/>
      <c r="P34" s="20"/>
      <c r="Q34" s="20"/>
      <c r="R34" s="20"/>
      <c r="S34" s="20"/>
      <c r="T34" s="20"/>
      <c r="U34" s="20"/>
      <c r="V34" s="20"/>
      <c r="W34" s="20"/>
      <c r="X34" s="20"/>
      <c r="Y34" s="20"/>
      <c r="Z34" s="20"/>
    </row>
    <row r="35" spans="1:26" ht="66" customHeight="1" x14ac:dyDescent="0.3">
      <c r="A35" s="26"/>
      <c r="B35" s="29"/>
      <c r="C35" s="26"/>
      <c r="D35" s="29"/>
      <c r="E35" s="26"/>
      <c r="F35" s="29"/>
      <c r="G35" s="20"/>
      <c r="H35" s="20"/>
      <c r="I35" s="20"/>
      <c r="J35" s="20"/>
      <c r="K35" s="20"/>
      <c r="L35" s="20"/>
      <c r="M35" s="20"/>
      <c r="N35" s="20"/>
      <c r="O35" s="20"/>
      <c r="P35" s="20"/>
      <c r="Q35" s="20"/>
      <c r="R35" s="20"/>
      <c r="S35" s="20"/>
      <c r="T35" s="20"/>
      <c r="U35" s="20"/>
      <c r="V35" s="20"/>
      <c r="W35" s="20"/>
      <c r="X35" s="20"/>
      <c r="Y35" s="20"/>
      <c r="Z35" s="20"/>
    </row>
    <row r="36" spans="1:26" ht="55.5" customHeight="1" x14ac:dyDescent="0.3">
      <c r="A36" s="26"/>
      <c r="B36" s="29"/>
      <c r="C36" s="26"/>
      <c r="D36" s="29"/>
      <c r="E36" s="26"/>
      <c r="F36" s="30"/>
      <c r="G36" s="20"/>
      <c r="H36" s="20"/>
      <c r="I36" s="20"/>
      <c r="J36" s="20"/>
      <c r="K36" s="20"/>
      <c r="L36" s="20"/>
      <c r="M36" s="20"/>
      <c r="N36" s="20"/>
      <c r="O36" s="20"/>
      <c r="P36" s="20"/>
      <c r="Q36" s="20"/>
      <c r="R36" s="20"/>
      <c r="S36" s="20"/>
      <c r="T36" s="20"/>
      <c r="U36" s="20"/>
      <c r="V36" s="20"/>
      <c r="W36" s="20"/>
      <c r="X36" s="20"/>
      <c r="Y36" s="20"/>
      <c r="Z36" s="20"/>
    </row>
    <row r="37" spans="1:26" ht="51.75" customHeight="1" x14ac:dyDescent="0.3">
      <c r="A37" s="26"/>
      <c r="B37" s="30"/>
      <c r="C37" s="26"/>
      <c r="D37" s="30"/>
      <c r="E37" s="26"/>
      <c r="F37" s="30"/>
      <c r="G37" s="20"/>
      <c r="H37" s="20"/>
      <c r="I37" s="20"/>
      <c r="J37" s="20"/>
      <c r="K37" s="20"/>
      <c r="L37" s="20"/>
      <c r="M37" s="20"/>
      <c r="N37" s="20"/>
      <c r="O37" s="20"/>
      <c r="P37" s="20"/>
      <c r="Q37" s="20"/>
      <c r="R37" s="20"/>
      <c r="S37" s="20"/>
      <c r="T37" s="20"/>
      <c r="U37" s="20"/>
      <c r="V37" s="20"/>
      <c r="W37" s="20"/>
      <c r="X37" s="20"/>
      <c r="Y37" s="20"/>
      <c r="Z37" s="20"/>
    </row>
    <row r="38" spans="1:26" ht="55.5" customHeight="1" x14ac:dyDescent="0.3">
      <c r="A38" s="26"/>
      <c r="B38" s="30"/>
      <c r="C38" s="26"/>
      <c r="D38" s="30"/>
      <c r="E38" s="26"/>
      <c r="F38" s="30"/>
      <c r="G38" s="20"/>
      <c r="H38" s="20"/>
      <c r="I38" s="20"/>
      <c r="J38" s="20"/>
      <c r="K38" s="20"/>
      <c r="L38" s="20"/>
      <c r="M38" s="20"/>
      <c r="N38" s="20"/>
      <c r="O38" s="20"/>
      <c r="P38" s="20"/>
      <c r="Q38" s="20"/>
      <c r="R38" s="20"/>
      <c r="S38" s="20"/>
      <c r="T38" s="20"/>
      <c r="U38" s="20"/>
      <c r="V38" s="20"/>
      <c r="W38" s="20"/>
      <c r="X38" s="20"/>
      <c r="Y38" s="20"/>
      <c r="Z38" s="20"/>
    </row>
    <row r="39" spans="1:26" ht="55.5" customHeight="1" x14ac:dyDescent="0.3">
      <c r="A39" s="26"/>
      <c r="B39" s="30"/>
      <c r="C39" s="26"/>
      <c r="D39" s="30"/>
      <c r="E39" s="26"/>
      <c r="F39" s="30"/>
      <c r="G39" s="20"/>
      <c r="H39" s="20"/>
      <c r="I39" s="20"/>
      <c r="J39" s="20"/>
      <c r="K39" s="20"/>
      <c r="L39" s="20"/>
      <c r="M39" s="20"/>
      <c r="N39" s="20"/>
      <c r="O39" s="20"/>
      <c r="P39" s="20"/>
      <c r="Q39" s="20"/>
      <c r="R39" s="20"/>
      <c r="S39" s="20"/>
      <c r="T39" s="20"/>
      <c r="U39" s="20"/>
      <c r="V39" s="20"/>
      <c r="W39" s="20"/>
      <c r="X39" s="20"/>
      <c r="Y39" s="20"/>
      <c r="Z39" s="20"/>
    </row>
    <row r="40" spans="1:26" ht="54.75" customHeight="1" x14ac:dyDescent="0.3">
      <c r="A40" s="26"/>
      <c r="B40" s="30"/>
      <c r="C40" s="26"/>
      <c r="D40" s="30"/>
      <c r="E40" s="26"/>
      <c r="F40" s="30"/>
      <c r="G40" s="20"/>
      <c r="H40" s="20"/>
      <c r="I40" s="20"/>
      <c r="J40" s="20"/>
      <c r="K40" s="20"/>
      <c r="L40" s="20"/>
      <c r="M40" s="20"/>
      <c r="N40" s="20"/>
      <c r="O40" s="20"/>
      <c r="P40" s="20"/>
      <c r="Q40" s="20"/>
      <c r="R40" s="20"/>
      <c r="S40" s="20"/>
      <c r="T40" s="20"/>
      <c r="U40" s="20"/>
      <c r="V40" s="20"/>
      <c r="W40" s="20"/>
      <c r="X40" s="20"/>
      <c r="Y40" s="20"/>
      <c r="Z40" s="20"/>
    </row>
    <row r="41" spans="1:26" ht="56.25" customHeight="1" x14ac:dyDescent="0.3">
      <c r="A41" s="26"/>
      <c r="B41" s="30"/>
      <c r="C41" s="26"/>
      <c r="D41" s="30"/>
      <c r="E41" s="26"/>
      <c r="F41" s="30"/>
      <c r="G41" s="20"/>
      <c r="H41" s="20"/>
      <c r="I41" s="20"/>
      <c r="J41" s="20"/>
      <c r="K41" s="20"/>
      <c r="L41" s="20"/>
      <c r="M41" s="20"/>
      <c r="N41" s="20"/>
      <c r="O41" s="20"/>
      <c r="P41" s="20"/>
      <c r="Q41" s="20"/>
      <c r="R41" s="20"/>
      <c r="S41" s="20"/>
      <c r="T41" s="20"/>
      <c r="U41" s="20"/>
      <c r="V41" s="20"/>
      <c r="W41" s="20"/>
      <c r="X41" s="20"/>
      <c r="Y41" s="20"/>
      <c r="Z41" s="20"/>
    </row>
    <row r="42" spans="1:26" ht="54.75" customHeight="1" x14ac:dyDescent="0.3">
      <c r="A42" s="26"/>
      <c r="B42" s="29"/>
      <c r="C42" s="26"/>
      <c r="D42" s="29"/>
      <c r="E42" s="26"/>
      <c r="F42" s="29"/>
      <c r="G42" s="20"/>
      <c r="H42" s="20"/>
      <c r="I42" s="20"/>
      <c r="J42" s="20"/>
      <c r="K42" s="20"/>
      <c r="L42" s="20"/>
      <c r="M42" s="20"/>
      <c r="N42" s="20"/>
      <c r="O42" s="20"/>
      <c r="P42" s="20"/>
      <c r="Q42" s="20"/>
      <c r="R42" s="20"/>
      <c r="S42" s="20"/>
      <c r="T42" s="20"/>
      <c r="U42" s="20"/>
      <c r="V42" s="20"/>
      <c r="W42" s="20"/>
      <c r="X42" s="20"/>
      <c r="Y42" s="20"/>
      <c r="Z42" s="20"/>
    </row>
    <row r="43" spans="1:26" ht="55.5" customHeight="1" x14ac:dyDescent="0.3">
      <c r="A43" s="26"/>
      <c r="B43" s="29"/>
      <c r="C43" s="26"/>
      <c r="D43" s="29"/>
      <c r="E43" s="26"/>
      <c r="F43" s="30"/>
      <c r="G43" s="20"/>
      <c r="H43" s="20"/>
      <c r="I43" s="20"/>
      <c r="J43" s="20"/>
      <c r="K43" s="20"/>
      <c r="L43" s="20"/>
      <c r="M43" s="20"/>
      <c r="N43" s="20"/>
      <c r="O43" s="20"/>
      <c r="P43" s="20"/>
      <c r="Q43" s="20"/>
      <c r="R43" s="20"/>
      <c r="S43" s="20"/>
      <c r="T43" s="20"/>
      <c r="U43" s="20"/>
      <c r="V43" s="20"/>
      <c r="W43" s="20"/>
      <c r="X43" s="20"/>
      <c r="Y43" s="20"/>
      <c r="Z43" s="20"/>
    </row>
    <row r="44" spans="1:26" ht="54.75" customHeight="1" x14ac:dyDescent="0.3">
      <c r="A44" s="26"/>
      <c r="B44" s="30"/>
      <c r="C44" s="26"/>
      <c r="D44" s="30"/>
      <c r="E44" s="26"/>
      <c r="F44" s="30"/>
      <c r="G44" s="20"/>
      <c r="H44" s="20"/>
      <c r="I44" s="20"/>
      <c r="J44" s="20"/>
      <c r="K44" s="20"/>
      <c r="L44" s="20"/>
      <c r="M44" s="20"/>
      <c r="N44" s="20"/>
      <c r="O44" s="20"/>
      <c r="P44" s="20"/>
      <c r="Q44" s="20"/>
      <c r="R44" s="20"/>
      <c r="S44" s="20"/>
      <c r="T44" s="20"/>
      <c r="U44" s="20"/>
      <c r="V44" s="20"/>
      <c r="W44" s="20"/>
      <c r="X44" s="20"/>
      <c r="Y44" s="20"/>
      <c r="Z44" s="20"/>
    </row>
    <row r="45" spans="1:26" ht="55.5" customHeight="1" x14ac:dyDescent="0.3">
      <c r="A45" s="26"/>
      <c r="B45" s="30"/>
      <c r="C45" s="26"/>
      <c r="D45" s="30"/>
      <c r="E45" s="26"/>
      <c r="F45" s="30"/>
      <c r="G45" s="20"/>
      <c r="H45" s="20"/>
      <c r="I45" s="20"/>
      <c r="J45" s="20"/>
      <c r="K45" s="20"/>
      <c r="L45" s="20"/>
      <c r="M45" s="20"/>
      <c r="N45" s="20"/>
      <c r="O45" s="20"/>
      <c r="P45" s="20"/>
      <c r="Q45" s="20"/>
      <c r="R45" s="20"/>
      <c r="S45" s="20"/>
      <c r="T45" s="20"/>
      <c r="U45" s="20"/>
      <c r="V45" s="20"/>
      <c r="W45" s="20"/>
      <c r="X45" s="20"/>
      <c r="Y45" s="20"/>
      <c r="Z45" s="20"/>
    </row>
    <row r="46" spans="1:26" ht="56.25" customHeight="1" x14ac:dyDescent="0.3">
      <c r="A46" s="26"/>
      <c r="B46" s="30"/>
      <c r="C46" s="26"/>
      <c r="D46" s="30"/>
      <c r="E46" s="26"/>
      <c r="F46" s="30"/>
      <c r="G46" s="20"/>
      <c r="H46" s="20"/>
      <c r="I46" s="20"/>
      <c r="J46" s="20"/>
      <c r="K46" s="20"/>
      <c r="L46" s="20"/>
      <c r="M46" s="20"/>
      <c r="N46" s="20"/>
      <c r="O46" s="20"/>
      <c r="P46" s="20"/>
      <c r="Q46" s="20"/>
      <c r="R46" s="20"/>
      <c r="S46" s="20"/>
      <c r="T46" s="20"/>
      <c r="U46" s="20"/>
      <c r="V46" s="20"/>
      <c r="W46" s="20"/>
      <c r="X46" s="20"/>
      <c r="Y46" s="20"/>
      <c r="Z46" s="20"/>
    </row>
    <row r="47" spans="1:26" ht="59.25" customHeight="1" x14ac:dyDescent="0.3">
      <c r="A47" s="26"/>
      <c r="B47" s="30"/>
      <c r="C47" s="26"/>
      <c r="D47" s="30"/>
      <c r="E47" s="26"/>
      <c r="F47" s="30"/>
      <c r="G47" s="20"/>
      <c r="H47" s="20"/>
      <c r="I47" s="20"/>
      <c r="J47" s="20"/>
      <c r="K47" s="20"/>
      <c r="L47" s="20"/>
      <c r="M47" s="20"/>
      <c r="N47" s="20"/>
      <c r="O47" s="20"/>
      <c r="P47" s="20"/>
      <c r="Q47" s="20"/>
      <c r="R47" s="20"/>
      <c r="S47" s="20"/>
      <c r="T47" s="20"/>
      <c r="U47" s="20"/>
      <c r="V47" s="20"/>
      <c r="W47" s="20"/>
      <c r="X47" s="20"/>
      <c r="Y47" s="20"/>
      <c r="Z47" s="20"/>
    </row>
    <row r="48" spans="1:26" ht="55.5" customHeight="1" x14ac:dyDescent="0.3">
      <c r="A48" s="26"/>
      <c r="B48" s="30"/>
      <c r="C48" s="26"/>
      <c r="D48" s="30"/>
      <c r="E48" s="26"/>
      <c r="F48" s="30"/>
      <c r="G48" s="20"/>
      <c r="H48" s="20"/>
      <c r="I48" s="20"/>
      <c r="J48" s="20"/>
      <c r="K48" s="20"/>
      <c r="L48" s="20"/>
      <c r="M48" s="20"/>
      <c r="N48" s="20"/>
      <c r="O48" s="20"/>
      <c r="P48" s="20"/>
      <c r="Q48" s="20"/>
      <c r="R48" s="20"/>
      <c r="S48" s="20"/>
      <c r="T48" s="20"/>
      <c r="U48" s="20"/>
      <c r="V48" s="20"/>
      <c r="W48" s="20"/>
      <c r="X48" s="20"/>
      <c r="Y48" s="20"/>
      <c r="Z48" s="20"/>
    </row>
    <row r="49" spans="1:26" ht="55.5" customHeight="1" x14ac:dyDescent="0.3">
      <c r="A49" s="26"/>
      <c r="B49" s="29"/>
      <c r="C49" s="26"/>
      <c r="D49" s="29"/>
      <c r="E49" s="26"/>
      <c r="F49" s="29"/>
      <c r="G49" s="20"/>
      <c r="H49" s="20"/>
      <c r="I49" s="20"/>
      <c r="J49" s="20"/>
      <c r="K49" s="20"/>
      <c r="L49" s="20"/>
      <c r="M49" s="20"/>
      <c r="N49" s="20"/>
      <c r="O49" s="20"/>
      <c r="P49" s="20"/>
      <c r="Q49" s="20"/>
      <c r="R49" s="20"/>
      <c r="S49" s="20"/>
      <c r="T49" s="20"/>
      <c r="U49" s="20"/>
      <c r="V49" s="20"/>
      <c r="W49" s="20"/>
      <c r="X49" s="20"/>
      <c r="Y49" s="20"/>
      <c r="Z49" s="20"/>
    </row>
    <row r="50" spans="1:26" ht="56.25" customHeight="1" x14ac:dyDescent="0.3">
      <c r="A50" s="26"/>
      <c r="B50" s="29"/>
      <c r="C50" s="26"/>
      <c r="D50" s="29"/>
      <c r="E50" s="26"/>
      <c r="F50" s="30"/>
      <c r="G50" s="20"/>
      <c r="H50" s="20"/>
      <c r="I50" s="20"/>
      <c r="J50" s="20"/>
      <c r="K50" s="20"/>
      <c r="L50" s="20"/>
      <c r="M50" s="20"/>
      <c r="N50" s="20"/>
      <c r="O50" s="20"/>
      <c r="P50" s="20"/>
      <c r="Q50" s="20"/>
      <c r="R50" s="20"/>
      <c r="S50" s="20"/>
      <c r="T50" s="20"/>
      <c r="U50" s="20"/>
      <c r="V50" s="20"/>
      <c r="W50" s="20"/>
      <c r="X50" s="20"/>
      <c r="Y50" s="20"/>
      <c r="Z50" s="20"/>
    </row>
    <row r="51" spans="1:26" ht="54" customHeight="1" x14ac:dyDescent="0.3">
      <c r="A51" s="26"/>
      <c r="B51" s="30"/>
      <c r="C51" s="26"/>
      <c r="D51" s="30"/>
      <c r="E51" s="26"/>
      <c r="F51" s="30"/>
      <c r="G51" s="20"/>
      <c r="H51" s="20"/>
      <c r="I51" s="20"/>
      <c r="J51" s="20"/>
      <c r="K51" s="20"/>
      <c r="L51" s="20"/>
      <c r="M51" s="20"/>
      <c r="N51" s="20"/>
      <c r="O51" s="20"/>
      <c r="P51" s="20"/>
      <c r="Q51" s="20"/>
      <c r="R51" s="20"/>
      <c r="S51" s="20"/>
      <c r="T51" s="20"/>
      <c r="U51" s="20"/>
      <c r="V51" s="20"/>
      <c r="W51" s="20"/>
      <c r="X51" s="20"/>
      <c r="Y51" s="20"/>
      <c r="Z51" s="20"/>
    </row>
    <row r="52" spans="1:26" ht="56.25" customHeight="1" x14ac:dyDescent="0.3">
      <c r="A52" s="26"/>
      <c r="B52" s="30"/>
      <c r="C52" s="26"/>
      <c r="D52" s="30"/>
      <c r="E52" s="26"/>
      <c r="F52" s="30"/>
      <c r="G52" s="20"/>
      <c r="H52" s="20"/>
      <c r="I52" s="20"/>
      <c r="J52" s="20"/>
      <c r="K52" s="20"/>
      <c r="L52" s="20"/>
      <c r="M52" s="20"/>
      <c r="N52" s="20"/>
      <c r="O52" s="20"/>
      <c r="P52" s="20"/>
      <c r="Q52" s="20"/>
      <c r="R52" s="20"/>
      <c r="S52" s="20"/>
      <c r="T52" s="20"/>
      <c r="U52" s="20"/>
      <c r="V52" s="20"/>
      <c r="W52" s="20"/>
      <c r="X52" s="20"/>
      <c r="Y52" s="20"/>
      <c r="Z52" s="20"/>
    </row>
    <row r="53" spans="1:26" ht="59.25" customHeight="1" x14ac:dyDescent="0.3">
      <c r="A53" s="26"/>
      <c r="B53" s="30"/>
      <c r="C53" s="26"/>
      <c r="D53" s="30"/>
      <c r="E53" s="26"/>
      <c r="F53" s="30"/>
      <c r="G53" s="20"/>
      <c r="H53" s="20"/>
      <c r="I53" s="20"/>
      <c r="J53" s="20"/>
      <c r="K53" s="20"/>
      <c r="L53" s="20"/>
      <c r="M53" s="20"/>
      <c r="N53" s="20"/>
      <c r="O53" s="20"/>
      <c r="P53" s="20"/>
      <c r="Q53" s="20"/>
      <c r="R53" s="20"/>
      <c r="S53" s="20"/>
      <c r="T53" s="20"/>
      <c r="U53" s="20"/>
      <c r="V53" s="20"/>
      <c r="W53" s="20"/>
      <c r="X53" s="20"/>
      <c r="Y53" s="20"/>
      <c r="Z53" s="20"/>
    </row>
    <row r="54" spans="1:26" ht="54.75" customHeight="1" x14ac:dyDescent="0.3">
      <c r="A54" s="26"/>
      <c r="B54" s="30"/>
      <c r="C54" s="26"/>
      <c r="D54" s="30"/>
      <c r="E54" s="26"/>
      <c r="F54" s="30"/>
      <c r="G54" s="20"/>
      <c r="H54" s="20"/>
      <c r="I54" s="20"/>
      <c r="J54" s="20"/>
      <c r="K54" s="20"/>
      <c r="L54" s="20"/>
      <c r="M54" s="20"/>
      <c r="N54" s="20"/>
      <c r="O54" s="20"/>
      <c r="P54" s="20"/>
      <c r="Q54" s="20"/>
      <c r="R54" s="20"/>
      <c r="S54" s="20"/>
      <c r="T54" s="20"/>
      <c r="U54" s="20"/>
      <c r="V54" s="20"/>
      <c r="W54" s="20"/>
      <c r="X54" s="20"/>
      <c r="Y54" s="20"/>
      <c r="Z54" s="20"/>
    </row>
    <row r="55" spans="1:26" ht="55.5" customHeight="1" x14ac:dyDescent="0.3">
      <c r="A55" s="26"/>
      <c r="B55" s="30"/>
      <c r="C55" s="26"/>
      <c r="D55" s="30"/>
      <c r="E55" s="26"/>
      <c r="F55" s="30"/>
      <c r="G55" s="20"/>
      <c r="H55" s="20"/>
      <c r="I55" s="20"/>
      <c r="J55" s="20"/>
      <c r="K55" s="20"/>
      <c r="L55" s="20"/>
      <c r="M55" s="20"/>
      <c r="N55" s="20"/>
      <c r="O55" s="20"/>
      <c r="P55" s="20"/>
      <c r="Q55" s="20"/>
      <c r="R55" s="20"/>
      <c r="S55" s="20"/>
      <c r="T55" s="20"/>
      <c r="U55" s="20"/>
      <c r="V55" s="20"/>
      <c r="W55" s="20"/>
      <c r="X55" s="20"/>
      <c r="Y55" s="20"/>
      <c r="Z55" s="20"/>
    </row>
    <row r="56" spans="1:26" ht="13.5" customHeight="1" x14ac:dyDescent="0.3">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3.5" customHeight="1" x14ac:dyDescent="0.3">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3.5" customHeight="1" x14ac:dyDescent="0.3">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3.5" customHeight="1" x14ac:dyDescent="0.3">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3.5" customHeight="1" x14ac:dyDescent="0.3">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3.5" customHeight="1" x14ac:dyDescent="0.3">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3.5" customHeight="1" x14ac:dyDescent="0.3">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3.5" customHeight="1" x14ac:dyDescent="0.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3.5" customHeight="1" x14ac:dyDescent="0.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3.5" customHeight="1"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3.5" customHeight="1"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3.5" customHeight="1"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3.5" customHeight="1"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3.5" customHeight="1"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3.5" customHeight="1"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3.5" customHeight="1" x14ac:dyDescent="0.3">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3.5" customHeight="1" x14ac:dyDescent="0.3">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3.5" customHeight="1" x14ac:dyDescent="0.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3.5" customHeight="1" x14ac:dyDescent="0.3">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3.5" customHeight="1" x14ac:dyDescent="0.3">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3.5" customHeight="1" x14ac:dyDescent="0.3">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3.5" customHeight="1" x14ac:dyDescent="0.3">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3.5" customHeight="1" x14ac:dyDescent="0.3">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3.5" customHeight="1" x14ac:dyDescent="0.3">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3.5" customHeight="1" x14ac:dyDescent="0.3">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3.5" customHeight="1" x14ac:dyDescent="0.3">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3.5" customHeight="1" x14ac:dyDescent="0.3">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3.5" customHeight="1" x14ac:dyDescent="0.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3.5" customHeight="1" x14ac:dyDescent="0.3">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3.5" customHeight="1" x14ac:dyDescent="0.3">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3.5" customHeight="1" x14ac:dyDescent="0.3">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3.5" customHeight="1" x14ac:dyDescent="0.3">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3.5" customHeight="1" x14ac:dyDescent="0.3">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3.5" customHeight="1" x14ac:dyDescent="0.3">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3.5" customHeight="1" x14ac:dyDescent="0.3">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3.5" customHeight="1" x14ac:dyDescent="0.3">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3.5" customHeight="1" x14ac:dyDescent="0.3">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3.5" customHeight="1" x14ac:dyDescent="0.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3.5" customHeight="1" x14ac:dyDescent="0.3">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3.5" customHeight="1" x14ac:dyDescent="0.3">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3.5" customHeight="1" x14ac:dyDescent="0.3">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3.5" customHeight="1" x14ac:dyDescent="0.3">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3.5" customHeight="1" x14ac:dyDescent="0.3">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3.5" customHeight="1" x14ac:dyDescent="0.3">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3.5" customHeight="1" x14ac:dyDescent="0.3">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3.5" customHeight="1" x14ac:dyDescent="0.3">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3.5" customHeight="1" x14ac:dyDescent="0.3">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3.5" customHeight="1" x14ac:dyDescent="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3.5" customHeight="1" x14ac:dyDescent="0.3">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3.5" customHeight="1" x14ac:dyDescent="0.3">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3.5" customHeight="1" x14ac:dyDescent="0.3">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3.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3.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3.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3.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3.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3.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3.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3.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3.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3.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3.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3.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3.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3.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3.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3.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3.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3.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3.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3.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3.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3.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3.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3.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3.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3.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3.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3.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3.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3.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3.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3.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3.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3.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3.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3.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3.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3.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3.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3.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3.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3.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3.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3.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3.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3.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3.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3.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3.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3.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3.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3.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3.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3.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3.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3.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3.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3.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3.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3.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3.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3.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3.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3.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3.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3.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3.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3.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3.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3.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3.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3.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3.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3.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3.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3.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3.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3.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3.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3.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3.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3.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3.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3.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3.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3.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3.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3.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3.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3.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3.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3.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3.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3.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3.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3.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3.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3.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3.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3.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3.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3.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3.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3.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3.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3.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3.5" customHeight="1" x14ac:dyDescent="0.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3.5" customHeight="1" x14ac:dyDescent="0.3">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3.5" customHeight="1" x14ac:dyDescent="0.3">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3.5" customHeight="1" x14ac:dyDescent="0.3">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3.5" customHeight="1" x14ac:dyDescent="0.3">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3.5" customHeight="1" x14ac:dyDescent="0.3">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3.5" customHeight="1" x14ac:dyDescent="0.3">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3.5" customHeight="1" x14ac:dyDescent="0.3">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3.5" customHeight="1" x14ac:dyDescent="0.3">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3.5" customHeight="1" x14ac:dyDescent="0.3">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3.5" customHeight="1" x14ac:dyDescent="0.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3.5" customHeight="1" x14ac:dyDescent="0.3">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3.5" customHeight="1" x14ac:dyDescent="0.3">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3.5" customHeight="1" x14ac:dyDescent="0.3">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3.5" customHeight="1" x14ac:dyDescent="0.3">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3.5" customHeight="1" x14ac:dyDescent="0.3">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3.5" customHeight="1" x14ac:dyDescent="0.3">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3.5" customHeight="1" x14ac:dyDescent="0.3">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3.5" customHeight="1" x14ac:dyDescent="0.3">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3.5" customHeight="1" x14ac:dyDescent="0.3">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3.5" customHeight="1" x14ac:dyDescent="0.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3.5" customHeight="1" x14ac:dyDescent="0.3">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3.5" customHeight="1" x14ac:dyDescent="0.3">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3.5" customHeight="1" x14ac:dyDescent="0.3">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3.5" customHeight="1" x14ac:dyDescent="0.3">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3.5" customHeight="1" x14ac:dyDescent="0.3">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3.5" customHeight="1" x14ac:dyDescent="0.3">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3.5" customHeight="1" x14ac:dyDescent="0.3">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3.5" customHeight="1" x14ac:dyDescent="0.3">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3.5" customHeight="1" x14ac:dyDescent="0.3">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3.5" customHeight="1" x14ac:dyDescent="0.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3.5" customHeight="1" x14ac:dyDescent="0.3">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3.5" customHeight="1" x14ac:dyDescent="0.3">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3.5" customHeight="1" x14ac:dyDescent="0.3">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3.5" customHeight="1" x14ac:dyDescent="0.3">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3.5" customHeight="1" x14ac:dyDescent="0.3">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3.5" customHeight="1" x14ac:dyDescent="0.3">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3.5" customHeight="1" x14ac:dyDescent="0.3">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3.5" customHeight="1" x14ac:dyDescent="0.3">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3.5" customHeight="1" x14ac:dyDescent="0.3">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3.5" customHeight="1" x14ac:dyDescent="0.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3.5" customHeight="1" x14ac:dyDescent="0.3">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3.5" customHeight="1" x14ac:dyDescent="0.3">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3.5" customHeight="1" x14ac:dyDescent="0.3">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3.5" customHeight="1" x14ac:dyDescent="0.3">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3.5" customHeight="1" x14ac:dyDescent="0.3">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3.5" customHeight="1" x14ac:dyDescent="0.3">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3.5" customHeight="1" x14ac:dyDescent="0.3">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3.5" customHeight="1" x14ac:dyDescent="0.3">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3.5" customHeight="1" x14ac:dyDescent="0.3">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3.5" customHeight="1" x14ac:dyDescent="0.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3.5" customHeight="1" x14ac:dyDescent="0.3">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3.5" customHeight="1" x14ac:dyDescent="0.3">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3.5" customHeight="1" x14ac:dyDescent="0.3">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3.5" customHeight="1" x14ac:dyDescent="0.3">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3.5" customHeight="1" x14ac:dyDescent="0.3">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3.5" customHeight="1" x14ac:dyDescent="0.3">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3.5" customHeight="1" x14ac:dyDescent="0.3">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3.5" customHeight="1" x14ac:dyDescent="0.3">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3.5" customHeight="1" x14ac:dyDescent="0.3">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3.5" customHeight="1" x14ac:dyDescent="0.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3.5" customHeight="1" x14ac:dyDescent="0.3">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3.5" customHeight="1" x14ac:dyDescent="0.3">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3.5" customHeight="1" x14ac:dyDescent="0.3">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3.5" customHeight="1" x14ac:dyDescent="0.3">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3.5" customHeight="1" x14ac:dyDescent="0.3">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3.5" customHeight="1" x14ac:dyDescent="0.3">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3.5" customHeight="1" x14ac:dyDescent="0.3">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3.5" customHeight="1" x14ac:dyDescent="0.3">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3.5" customHeight="1" x14ac:dyDescent="0.3">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3.5" customHeight="1" x14ac:dyDescent="0.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3.5" customHeight="1" x14ac:dyDescent="0.3">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3.5" customHeight="1" x14ac:dyDescent="0.3">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3.5" customHeight="1" x14ac:dyDescent="0.3">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3.5" customHeight="1" x14ac:dyDescent="0.3">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3.5" customHeight="1" x14ac:dyDescent="0.3">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3.5" customHeight="1" x14ac:dyDescent="0.3">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3.5" customHeight="1" x14ac:dyDescent="0.3">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3.5" customHeight="1" x14ac:dyDescent="0.3">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3.5" customHeight="1" x14ac:dyDescent="0.3">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3.5" customHeight="1" x14ac:dyDescent="0.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3.5" customHeight="1" x14ac:dyDescent="0.3">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3.5" customHeight="1" x14ac:dyDescent="0.3">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3.5" customHeight="1" x14ac:dyDescent="0.3">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3.5" customHeight="1" x14ac:dyDescent="0.3">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3.5" customHeight="1" x14ac:dyDescent="0.3">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3.5" customHeight="1" x14ac:dyDescent="0.3">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3.5" customHeight="1" x14ac:dyDescent="0.3">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3.5" customHeight="1" x14ac:dyDescent="0.3">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3.5" customHeight="1" x14ac:dyDescent="0.3">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3.5" customHeight="1" x14ac:dyDescent="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3.5" customHeight="1" x14ac:dyDescent="0.3">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3.5" customHeight="1" x14ac:dyDescent="0.3">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3.5" customHeight="1" x14ac:dyDescent="0.3">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3.5" customHeight="1" x14ac:dyDescent="0.3">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3.5" customHeight="1" x14ac:dyDescent="0.3">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3.5" customHeight="1" x14ac:dyDescent="0.3">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3.5" customHeight="1" x14ac:dyDescent="0.3">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3.5" customHeight="1" x14ac:dyDescent="0.3">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3.5" customHeight="1" x14ac:dyDescent="0.3">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3.5" customHeight="1" x14ac:dyDescent="0.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3.5" customHeight="1" x14ac:dyDescent="0.3">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3.5" customHeight="1" x14ac:dyDescent="0.3">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3.5" customHeight="1" x14ac:dyDescent="0.3">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3.5" customHeight="1" x14ac:dyDescent="0.3">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3.5" customHeight="1" x14ac:dyDescent="0.3">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3.5" customHeight="1" x14ac:dyDescent="0.3">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3.5" customHeight="1" x14ac:dyDescent="0.3">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3.5" customHeight="1" x14ac:dyDescent="0.3">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3.5" customHeight="1" x14ac:dyDescent="0.3">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3.5" customHeight="1" x14ac:dyDescent="0.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3.5" customHeight="1" x14ac:dyDescent="0.3">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3.5" customHeight="1" x14ac:dyDescent="0.3">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3.5" customHeight="1" x14ac:dyDescent="0.3">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3.5" customHeight="1" x14ac:dyDescent="0.3">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3.5" customHeight="1" x14ac:dyDescent="0.3">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3.5" customHeight="1" x14ac:dyDescent="0.3">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3.5" customHeight="1" x14ac:dyDescent="0.3">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3.5" customHeight="1" x14ac:dyDescent="0.3">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3.5" customHeight="1" x14ac:dyDescent="0.3">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3.5" customHeight="1" x14ac:dyDescent="0.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3.5" customHeight="1" x14ac:dyDescent="0.3">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3.5" customHeight="1" x14ac:dyDescent="0.3">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3.5" customHeight="1" x14ac:dyDescent="0.3">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3.5" customHeight="1" x14ac:dyDescent="0.3">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3.5" customHeight="1" x14ac:dyDescent="0.3">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3.5" customHeight="1" x14ac:dyDescent="0.3">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3.5" customHeight="1" x14ac:dyDescent="0.3">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3.5" customHeight="1" x14ac:dyDescent="0.3">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3.5" customHeight="1" x14ac:dyDescent="0.3">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3.5" customHeight="1" x14ac:dyDescent="0.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3.5" customHeight="1" x14ac:dyDescent="0.3">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3.5" customHeight="1" x14ac:dyDescent="0.3">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3.5" customHeight="1" x14ac:dyDescent="0.3">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3.5" customHeight="1" x14ac:dyDescent="0.3">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3.5" customHeight="1" x14ac:dyDescent="0.3">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3.5" customHeight="1" x14ac:dyDescent="0.3">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3.5" customHeight="1" x14ac:dyDescent="0.3">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3.5" customHeight="1" x14ac:dyDescent="0.3">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3.5" customHeight="1" x14ac:dyDescent="0.3">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3.5" customHeight="1" x14ac:dyDescent="0.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3.5" customHeight="1" x14ac:dyDescent="0.3">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3.5" customHeight="1" x14ac:dyDescent="0.3">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3.5" customHeight="1" x14ac:dyDescent="0.3">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3.5" customHeight="1" x14ac:dyDescent="0.3">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3.5" customHeight="1" x14ac:dyDescent="0.3">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3.5" customHeight="1" x14ac:dyDescent="0.3">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3.5" customHeight="1" x14ac:dyDescent="0.3">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3.5" customHeight="1" x14ac:dyDescent="0.3">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3.5" customHeight="1" x14ac:dyDescent="0.3">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3.5" customHeight="1" x14ac:dyDescent="0.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3.5" customHeight="1" x14ac:dyDescent="0.3">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3.5" customHeight="1" x14ac:dyDescent="0.3">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3.5" customHeight="1" x14ac:dyDescent="0.3">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3.5" customHeight="1" x14ac:dyDescent="0.3">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3.5" customHeight="1" x14ac:dyDescent="0.3">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3.5" customHeight="1" x14ac:dyDescent="0.3">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3.5" customHeight="1" x14ac:dyDescent="0.3">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3.5" customHeight="1" x14ac:dyDescent="0.3">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3.5" customHeight="1" x14ac:dyDescent="0.3">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3.5" customHeight="1" x14ac:dyDescent="0.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3.5" customHeight="1" x14ac:dyDescent="0.3">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3.5" customHeight="1" x14ac:dyDescent="0.3">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3.5" customHeight="1" x14ac:dyDescent="0.3">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3.5" customHeight="1" x14ac:dyDescent="0.3">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3.5" customHeight="1" x14ac:dyDescent="0.3">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3.5" customHeight="1" x14ac:dyDescent="0.3">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3.5" customHeight="1" x14ac:dyDescent="0.3">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3.5" customHeight="1" x14ac:dyDescent="0.3">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3.5" customHeight="1" x14ac:dyDescent="0.3">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3.5" customHeight="1" x14ac:dyDescent="0.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3.5" customHeight="1" x14ac:dyDescent="0.3">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3.5" customHeight="1" x14ac:dyDescent="0.3">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3.5" customHeight="1" x14ac:dyDescent="0.3">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3.5" customHeight="1" x14ac:dyDescent="0.3">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3.5" customHeight="1" x14ac:dyDescent="0.3">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3.5" customHeight="1" x14ac:dyDescent="0.3">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3.5" customHeight="1" x14ac:dyDescent="0.3">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3.5" customHeight="1" x14ac:dyDescent="0.3">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3.5" customHeight="1" x14ac:dyDescent="0.3">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3.5" customHeight="1" x14ac:dyDescent="0.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3.5" customHeight="1" x14ac:dyDescent="0.3">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3.5" customHeight="1" x14ac:dyDescent="0.3">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3.5" customHeight="1" x14ac:dyDescent="0.3">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3.5" customHeight="1" x14ac:dyDescent="0.3">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3.5" customHeight="1" x14ac:dyDescent="0.3">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3.5" customHeight="1" x14ac:dyDescent="0.3">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3.5" customHeight="1" x14ac:dyDescent="0.3">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3.5" customHeight="1" x14ac:dyDescent="0.3">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3.5" customHeight="1" x14ac:dyDescent="0.3">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3.5" customHeight="1" x14ac:dyDescent="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3.5" customHeight="1" x14ac:dyDescent="0.3">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3.5" customHeight="1" x14ac:dyDescent="0.3">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3.5" customHeight="1" x14ac:dyDescent="0.3">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3.5" customHeight="1" x14ac:dyDescent="0.3">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3.5" customHeight="1" x14ac:dyDescent="0.3">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3.5" customHeight="1" x14ac:dyDescent="0.3">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3.5" customHeight="1" x14ac:dyDescent="0.3">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3.5" customHeight="1" x14ac:dyDescent="0.3">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3.5" customHeight="1" x14ac:dyDescent="0.3">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3.5" customHeight="1" x14ac:dyDescent="0.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3.5" customHeight="1" x14ac:dyDescent="0.3">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3.5" customHeight="1" x14ac:dyDescent="0.3">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3.5" customHeight="1" x14ac:dyDescent="0.3">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3.5" customHeight="1" x14ac:dyDescent="0.3">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3.5" customHeight="1" x14ac:dyDescent="0.3">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3.5" customHeight="1" x14ac:dyDescent="0.3">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3.5" customHeight="1" x14ac:dyDescent="0.3">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3.5" customHeight="1" x14ac:dyDescent="0.3">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3.5" customHeight="1" x14ac:dyDescent="0.3">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3.5" customHeight="1" x14ac:dyDescent="0.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3.5" customHeight="1" x14ac:dyDescent="0.3">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3.5" customHeight="1" x14ac:dyDescent="0.3">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3.5" customHeight="1" x14ac:dyDescent="0.3">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3.5" customHeight="1" x14ac:dyDescent="0.3">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3.5" customHeight="1" x14ac:dyDescent="0.3">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3.5" customHeight="1" x14ac:dyDescent="0.3">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3.5" customHeight="1" x14ac:dyDescent="0.3">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3.5" customHeight="1" x14ac:dyDescent="0.3">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3.5" customHeight="1" x14ac:dyDescent="0.3">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3.5" customHeight="1" x14ac:dyDescent="0.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3.5" customHeight="1" x14ac:dyDescent="0.3">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3.5" customHeight="1" x14ac:dyDescent="0.3">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3.5" customHeight="1" x14ac:dyDescent="0.3">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3.5" customHeight="1" x14ac:dyDescent="0.3">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3.5" customHeight="1" x14ac:dyDescent="0.3">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3.5" customHeight="1" x14ac:dyDescent="0.3">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3.5" customHeight="1" x14ac:dyDescent="0.3">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3.5" customHeight="1" x14ac:dyDescent="0.3">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3.5" customHeight="1" x14ac:dyDescent="0.3">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3.5" customHeight="1" x14ac:dyDescent="0.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3.5" customHeight="1" x14ac:dyDescent="0.3">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3.5" customHeight="1" x14ac:dyDescent="0.3">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3.5" customHeight="1" x14ac:dyDescent="0.3">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3.5" customHeight="1" x14ac:dyDescent="0.3">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3.5" customHeight="1" x14ac:dyDescent="0.3">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3.5" customHeight="1" x14ac:dyDescent="0.3">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3.5" customHeight="1" x14ac:dyDescent="0.3">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3.5" customHeight="1" x14ac:dyDescent="0.3">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3.5" customHeight="1" x14ac:dyDescent="0.3">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3.5" customHeight="1" x14ac:dyDescent="0.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3.5" customHeight="1" x14ac:dyDescent="0.3">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3.5" customHeight="1" x14ac:dyDescent="0.3">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3.5" customHeight="1" x14ac:dyDescent="0.3">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3.5" customHeight="1" x14ac:dyDescent="0.3">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3.5" customHeight="1" x14ac:dyDescent="0.3">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3.5" customHeight="1" x14ac:dyDescent="0.3">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3.5" customHeight="1" x14ac:dyDescent="0.3">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3.5" customHeight="1" x14ac:dyDescent="0.3">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3.5" customHeight="1" x14ac:dyDescent="0.3">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3.5" customHeight="1" x14ac:dyDescent="0.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3.5" customHeight="1" x14ac:dyDescent="0.3">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3.5" customHeight="1" x14ac:dyDescent="0.3">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3.5" customHeight="1" x14ac:dyDescent="0.3">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3.5" customHeight="1" x14ac:dyDescent="0.3">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3.5" customHeight="1" x14ac:dyDescent="0.3">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3.5" customHeight="1" x14ac:dyDescent="0.3">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3.5" customHeight="1" x14ac:dyDescent="0.3">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3.5" customHeight="1" x14ac:dyDescent="0.3">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3.5" customHeight="1" x14ac:dyDescent="0.3">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3.5" customHeight="1" x14ac:dyDescent="0.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3.5" customHeight="1" x14ac:dyDescent="0.3">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3.5" customHeight="1" x14ac:dyDescent="0.3">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3.5" customHeight="1" x14ac:dyDescent="0.3">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3.5" customHeight="1" x14ac:dyDescent="0.3">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3.5" customHeight="1" x14ac:dyDescent="0.3">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3.5" customHeight="1" x14ac:dyDescent="0.3">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3.5" customHeight="1" x14ac:dyDescent="0.3">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3.5" customHeight="1" x14ac:dyDescent="0.3">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3.5" customHeight="1" x14ac:dyDescent="0.3">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3.5" customHeight="1" x14ac:dyDescent="0.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3.5" customHeight="1" x14ac:dyDescent="0.3">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3.5" customHeight="1" x14ac:dyDescent="0.3">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3.5" customHeight="1" x14ac:dyDescent="0.3">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3.5" customHeight="1" x14ac:dyDescent="0.3">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3.5" customHeight="1" x14ac:dyDescent="0.3">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3.5" customHeight="1" x14ac:dyDescent="0.3">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3.5" customHeight="1" x14ac:dyDescent="0.3">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3.5" customHeight="1" x14ac:dyDescent="0.3">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3.5" customHeight="1" x14ac:dyDescent="0.3">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3.5" customHeight="1" x14ac:dyDescent="0.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3.5" customHeight="1" x14ac:dyDescent="0.3">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3.5" customHeight="1" x14ac:dyDescent="0.3">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3.5" customHeight="1" x14ac:dyDescent="0.3">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3.5" customHeight="1" x14ac:dyDescent="0.3">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3.5" customHeight="1" x14ac:dyDescent="0.3">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3.5" customHeight="1" x14ac:dyDescent="0.3">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3.5" customHeight="1" x14ac:dyDescent="0.3">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3.5" customHeight="1" x14ac:dyDescent="0.3">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3.5" customHeight="1" x14ac:dyDescent="0.3">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3.5" customHeight="1" x14ac:dyDescent="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3.5" customHeight="1" x14ac:dyDescent="0.3">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3.5" customHeight="1" x14ac:dyDescent="0.3">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3.5" customHeight="1" x14ac:dyDescent="0.3">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3.5" customHeight="1" x14ac:dyDescent="0.3">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3.5" customHeight="1" x14ac:dyDescent="0.3">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3.5" customHeight="1" x14ac:dyDescent="0.3">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3.5" customHeight="1" x14ac:dyDescent="0.3">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3.5" customHeight="1" x14ac:dyDescent="0.3">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3.5" customHeight="1" x14ac:dyDescent="0.3">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3.5" customHeight="1" x14ac:dyDescent="0.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3.5" customHeight="1" x14ac:dyDescent="0.3">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3.5" customHeight="1" x14ac:dyDescent="0.3">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3.5" customHeight="1" x14ac:dyDescent="0.3">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3.5" customHeight="1" x14ac:dyDescent="0.3">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3.5" customHeight="1" x14ac:dyDescent="0.3">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3.5" customHeight="1" x14ac:dyDescent="0.3">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3.5" customHeight="1" x14ac:dyDescent="0.3">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3.5" customHeight="1" x14ac:dyDescent="0.3">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3.5" customHeight="1" x14ac:dyDescent="0.3">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3.5" customHeight="1" x14ac:dyDescent="0.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3.5" customHeight="1" x14ac:dyDescent="0.3">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3.5" customHeight="1" x14ac:dyDescent="0.3">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3.5" customHeight="1" x14ac:dyDescent="0.3">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3.5" customHeight="1" x14ac:dyDescent="0.3">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3.5" customHeight="1" x14ac:dyDescent="0.3">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3.5" customHeight="1" x14ac:dyDescent="0.3">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3.5" customHeight="1" x14ac:dyDescent="0.3">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3.5" customHeight="1" x14ac:dyDescent="0.3">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3.5" customHeight="1" x14ac:dyDescent="0.3">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3.5" customHeight="1" x14ac:dyDescent="0.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3.5" customHeight="1" x14ac:dyDescent="0.3">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3.5" customHeight="1" x14ac:dyDescent="0.3">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3.5" customHeight="1" x14ac:dyDescent="0.3">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3.5" customHeight="1" x14ac:dyDescent="0.3">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3.5" customHeight="1" x14ac:dyDescent="0.3">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3.5" customHeight="1" x14ac:dyDescent="0.3">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3.5" customHeight="1" x14ac:dyDescent="0.3">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3.5" customHeight="1" x14ac:dyDescent="0.3">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3.5" customHeight="1" x14ac:dyDescent="0.3">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3.5" customHeight="1" x14ac:dyDescent="0.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3.5" customHeight="1" x14ac:dyDescent="0.3">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3.5" customHeight="1" x14ac:dyDescent="0.3">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3.5" customHeight="1" x14ac:dyDescent="0.3">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3.5" customHeight="1" x14ac:dyDescent="0.3">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3.5" customHeight="1" x14ac:dyDescent="0.3">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3.5" customHeight="1" x14ac:dyDescent="0.3">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3.5" customHeight="1" x14ac:dyDescent="0.3">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3.5" customHeight="1" x14ac:dyDescent="0.3">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3.5" customHeight="1" x14ac:dyDescent="0.3">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3.5" customHeight="1" x14ac:dyDescent="0.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3.5" customHeight="1" x14ac:dyDescent="0.3">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3.5" customHeight="1" x14ac:dyDescent="0.3">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3.5" customHeight="1" x14ac:dyDescent="0.3">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3.5" customHeight="1" x14ac:dyDescent="0.3">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3.5" customHeight="1" x14ac:dyDescent="0.3">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3.5" customHeight="1" x14ac:dyDescent="0.3">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3.5" customHeight="1" x14ac:dyDescent="0.3">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3.5" customHeight="1" x14ac:dyDescent="0.3">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3.5" customHeight="1" x14ac:dyDescent="0.3">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3.5" customHeight="1" x14ac:dyDescent="0.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3.5" customHeight="1" x14ac:dyDescent="0.3">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3.5" customHeight="1" x14ac:dyDescent="0.3">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3.5" customHeight="1" x14ac:dyDescent="0.3">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3.5" customHeight="1" x14ac:dyDescent="0.3">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3.5" customHeight="1" x14ac:dyDescent="0.3">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3.5" customHeight="1" x14ac:dyDescent="0.3">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3.5" customHeight="1" x14ac:dyDescent="0.3">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3.5" customHeight="1" x14ac:dyDescent="0.3">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3.5" customHeight="1" x14ac:dyDescent="0.3">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3.5" customHeight="1" x14ac:dyDescent="0.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3.5" customHeight="1" x14ac:dyDescent="0.3">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3.5" customHeight="1" x14ac:dyDescent="0.3">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3.5" customHeight="1" x14ac:dyDescent="0.3">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3.5" customHeight="1" x14ac:dyDescent="0.3">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3.5" customHeight="1" x14ac:dyDescent="0.3">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3.5" customHeight="1" x14ac:dyDescent="0.3">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3.5" customHeight="1" x14ac:dyDescent="0.3">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3.5" customHeight="1" x14ac:dyDescent="0.3">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3.5" customHeight="1" x14ac:dyDescent="0.3">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3.5" customHeight="1" x14ac:dyDescent="0.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3.5" customHeight="1" x14ac:dyDescent="0.3">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3.5" customHeight="1" x14ac:dyDescent="0.3">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3.5" customHeight="1" x14ac:dyDescent="0.3">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3.5" customHeight="1" x14ac:dyDescent="0.3">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3.5" customHeight="1" x14ac:dyDescent="0.3">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3.5" customHeight="1" x14ac:dyDescent="0.3">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3.5" customHeight="1" x14ac:dyDescent="0.3">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3.5" customHeight="1" x14ac:dyDescent="0.3">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3.5" customHeight="1" x14ac:dyDescent="0.3">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3.5" customHeight="1" x14ac:dyDescent="0.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3.5" customHeight="1" x14ac:dyDescent="0.3">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3.5" customHeight="1" x14ac:dyDescent="0.3">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3.5" customHeight="1" x14ac:dyDescent="0.3">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3.5" customHeight="1" x14ac:dyDescent="0.3">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3.5" customHeight="1" x14ac:dyDescent="0.3">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3.5" customHeight="1" x14ac:dyDescent="0.3">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3.5" customHeight="1" x14ac:dyDescent="0.3">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3.5" customHeight="1" x14ac:dyDescent="0.3">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3.5" customHeight="1" x14ac:dyDescent="0.3">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3.5" customHeight="1" x14ac:dyDescent="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3.5" customHeight="1" x14ac:dyDescent="0.3">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3.5" customHeight="1" x14ac:dyDescent="0.3">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3.5" customHeight="1" x14ac:dyDescent="0.3">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3.5" customHeight="1" x14ac:dyDescent="0.3">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3.5" customHeight="1" x14ac:dyDescent="0.3">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3.5" customHeight="1" x14ac:dyDescent="0.3">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3.5" customHeight="1" x14ac:dyDescent="0.3">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3.5" customHeight="1" x14ac:dyDescent="0.3">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3.5" customHeight="1" x14ac:dyDescent="0.3">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3.5" customHeight="1" x14ac:dyDescent="0.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3.5" customHeight="1" x14ac:dyDescent="0.3">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3.5" customHeight="1" x14ac:dyDescent="0.3">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3.5" customHeight="1" x14ac:dyDescent="0.3">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3.5" customHeight="1" x14ac:dyDescent="0.3">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3.5" customHeight="1" x14ac:dyDescent="0.3">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3.5" customHeight="1" x14ac:dyDescent="0.3">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3.5" customHeight="1" x14ac:dyDescent="0.3">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3.5" customHeight="1" x14ac:dyDescent="0.3">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3.5" customHeight="1" x14ac:dyDescent="0.3">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3.5" customHeight="1" x14ac:dyDescent="0.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3.5" customHeight="1" x14ac:dyDescent="0.3">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3.5" customHeight="1" x14ac:dyDescent="0.3">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3.5" customHeight="1" x14ac:dyDescent="0.3">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3.5" customHeight="1" x14ac:dyDescent="0.3">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3.5" customHeight="1" x14ac:dyDescent="0.3">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3.5" customHeight="1" x14ac:dyDescent="0.3">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3.5" customHeight="1" x14ac:dyDescent="0.3">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3.5" customHeight="1" x14ac:dyDescent="0.3">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3.5" customHeight="1" x14ac:dyDescent="0.3">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3.5" customHeight="1" x14ac:dyDescent="0.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3.5" customHeight="1" x14ac:dyDescent="0.3">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3.5" customHeight="1" x14ac:dyDescent="0.3">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3.5" customHeight="1" x14ac:dyDescent="0.3">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3.5" customHeight="1" x14ac:dyDescent="0.3">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3.5" customHeight="1" x14ac:dyDescent="0.3">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3.5" customHeight="1" x14ac:dyDescent="0.3">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3.5" customHeight="1" x14ac:dyDescent="0.3">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3.5" customHeight="1" x14ac:dyDescent="0.3">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3.5" customHeight="1" x14ac:dyDescent="0.3">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3.5" customHeight="1" x14ac:dyDescent="0.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3.5" customHeight="1" x14ac:dyDescent="0.3">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3.5" customHeight="1" x14ac:dyDescent="0.3">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3.5" customHeight="1" x14ac:dyDescent="0.3">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3.5" customHeight="1" x14ac:dyDescent="0.3">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3.5" customHeight="1" x14ac:dyDescent="0.3">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3.5" customHeight="1" x14ac:dyDescent="0.3">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3.5" customHeight="1" x14ac:dyDescent="0.3">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3.5" customHeight="1" x14ac:dyDescent="0.3">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3.5" customHeight="1" x14ac:dyDescent="0.3">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3.5" customHeight="1" x14ac:dyDescent="0.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3.5" customHeight="1" x14ac:dyDescent="0.3">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3.5" customHeight="1" x14ac:dyDescent="0.3">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3.5" customHeight="1" x14ac:dyDescent="0.3">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3.5" customHeight="1" x14ac:dyDescent="0.3">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3.5" customHeight="1" x14ac:dyDescent="0.3">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3.5" customHeight="1" x14ac:dyDescent="0.3">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3.5" customHeight="1" x14ac:dyDescent="0.3">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3.5" customHeight="1" x14ac:dyDescent="0.3">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3.5" customHeight="1" x14ac:dyDescent="0.3">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3.5" customHeight="1" x14ac:dyDescent="0.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3.5" customHeight="1" x14ac:dyDescent="0.3">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3.5" customHeight="1" x14ac:dyDescent="0.3">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3.5" customHeight="1" x14ac:dyDescent="0.3">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3.5" customHeight="1" x14ac:dyDescent="0.3">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3.5" customHeight="1" x14ac:dyDescent="0.3">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3.5" customHeight="1" x14ac:dyDescent="0.3">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3.5" customHeight="1" x14ac:dyDescent="0.3">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3.5" customHeight="1" x14ac:dyDescent="0.3">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3.5" customHeight="1" x14ac:dyDescent="0.3">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3.5" customHeight="1" x14ac:dyDescent="0.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3.5" customHeight="1" x14ac:dyDescent="0.3">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3.5" customHeight="1" x14ac:dyDescent="0.3">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3.5" customHeight="1" x14ac:dyDescent="0.3">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3.5" customHeight="1" x14ac:dyDescent="0.3">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3.5" customHeight="1" x14ac:dyDescent="0.3">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3.5" customHeight="1" x14ac:dyDescent="0.3">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3.5" customHeight="1" x14ac:dyDescent="0.3">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3.5" customHeight="1" x14ac:dyDescent="0.3">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3.5" customHeight="1" x14ac:dyDescent="0.3">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3.5" customHeight="1" x14ac:dyDescent="0.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3.5" customHeight="1" x14ac:dyDescent="0.3">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3.5" customHeight="1" x14ac:dyDescent="0.3">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3.5" customHeight="1" x14ac:dyDescent="0.3">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3.5" customHeight="1" x14ac:dyDescent="0.3">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3.5" customHeight="1" x14ac:dyDescent="0.3">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3.5" customHeight="1" x14ac:dyDescent="0.3">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3.5" customHeight="1" x14ac:dyDescent="0.3">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3.5" customHeight="1" x14ac:dyDescent="0.3">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3.5" customHeight="1" x14ac:dyDescent="0.3">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3.5" customHeight="1" x14ac:dyDescent="0.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3.5" customHeight="1" x14ac:dyDescent="0.3">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3.5" customHeight="1" x14ac:dyDescent="0.3">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3.5" customHeight="1" x14ac:dyDescent="0.3">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3.5" customHeight="1" x14ac:dyDescent="0.3">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3.5" customHeight="1" x14ac:dyDescent="0.3">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3.5" customHeight="1" x14ac:dyDescent="0.3">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3.5" customHeight="1" x14ac:dyDescent="0.3">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3.5" customHeight="1" x14ac:dyDescent="0.3">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3.5" customHeight="1" x14ac:dyDescent="0.3">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3.5" customHeight="1" x14ac:dyDescent="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3.5" customHeight="1" x14ac:dyDescent="0.3">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3.5" customHeight="1" x14ac:dyDescent="0.3">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3.5" customHeight="1" x14ac:dyDescent="0.3">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3.5" customHeight="1" x14ac:dyDescent="0.3">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3.5" customHeight="1" x14ac:dyDescent="0.3">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3.5" customHeight="1" x14ac:dyDescent="0.3">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3.5" customHeight="1" x14ac:dyDescent="0.3">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3.5" customHeight="1" x14ac:dyDescent="0.3">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3.5" customHeight="1" x14ac:dyDescent="0.3">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3.5" customHeight="1" x14ac:dyDescent="0.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3.5" customHeight="1" x14ac:dyDescent="0.3">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3.5" customHeight="1" x14ac:dyDescent="0.3">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3.5" customHeight="1" x14ac:dyDescent="0.3">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3.5" customHeight="1" x14ac:dyDescent="0.3">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3.5" customHeight="1" x14ac:dyDescent="0.3">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3.5" customHeight="1" x14ac:dyDescent="0.3">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3.5" customHeight="1" x14ac:dyDescent="0.3">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3.5" customHeight="1" x14ac:dyDescent="0.3">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3.5" customHeight="1" x14ac:dyDescent="0.3">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3.5" customHeight="1" x14ac:dyDescent="0.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3.5" customHeight="1" x14ac:dyDescent="0.3">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3.5" customHeight="1" x14ac:dyDescent="0.3">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3.5" customHeight="1" x14ac:dyDescent="0.3">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3.5" customHeight="1" x14ac:dyDescent="0.3">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3.5" customHeight="1" x14ac:dyDescent="0.3">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3.5" customHeight="1" x14ac:dyDescent="0.3">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3.5" customHeight="1" x14ac:dyDescent="0.3">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3.5" customHeight="1" x14ac:dyDescent="0.3">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3.5" customHeight="1" x14ac:dyDescent="0.3">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3.5" customHeight="1" x14ac:dyDescent="0.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3.5" customHeight="1" x14ac:dyDescent="0.3">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3.5" customHeight="1" x14ac:dyDescent="0.3">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3.5" customHeight="1" x14ac:dyDescent="0.3">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3.5" customHeight="1" x14ac:dyDescent="0.3">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3.5" customHeight="1" x14ac:dyDescent="0.3">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3.5" customHeight="1" x14ac:dyDescent="0.3">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3.5" customHeight="1" x14ac:dyDescent="0.3">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3.5" customHeight="1" x14ac:dyDescent="0.3">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3.5" customHeight="1" x14ac:dyDescent="0.3">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3.5" customHeight="1" x14ac:dyDescent="0.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3.5" customHeight="1" x14ac:dyDescent="0.3">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3.5" customHeight="1" x14ac:dyDescent="0.3">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3.5" customHeight="1" x14ac:dyDescent="0.3">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3.5" customHeight="1" x14ac:dyDescent="0.3">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3.5" customHeight="1" x14ac:dyDescent="0.3">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3.5" customHeight="1" x14ac:dyDescent="0.3">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3.5" customHeight="1" x14ac:dyDescent="0.3">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3.5" customHeight="1" x14ac:dyDescent="0.3">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3.5" customHeight="1" x14ac:dyDescent="0.3">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3.5" customHeight="1" x14ac:dyDescent="0.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3.5" customHeight="1" x14ac:dyDescent="0.3">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3.5" customHeight="1" x14ac:dyDescent="0.3">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3.5" customHeight="1" x14ac:dyDescent="0.3">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3.5" customHeight="1" x14ac:dyDescent="0.3">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3.5" customHeight="1" x14ac:dyDescent="0.3">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3.5" customHeight="1" x14ac:dyDescent="0.3">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3.5" customHeight="1" x14ac:dyDescent="0.3">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3.5" customHeight="1" x14ac:dyDescent="0.3">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3.5" customHeight="1" x14ac:dyDescent="0.3">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3.5" customHeight="1" x14ac:dyDescent="0.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3.5" customHeight="1" x14ac:dyDescent="0.3">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3.5" customHeight="1" x14ac:dyDescent="0.3">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3.5" customHeight="1" x14ac:dyDescent="0.3">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3.5" customHeight="1" x14ac:dyDescent="0.3">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3.5" customHeight="1" x14ac:dyDescent="0.3">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3.5" customHeight="1" x14ac:dyDescent="0.3">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3.5" customHeight="1" x14ac:dyDescent="0.3">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3.5" customHeight="1" x14ac:dyDescent="0.3">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3.5" customHeight="1" x14ac:dyDescent="0.3">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3.5" customHeight="1" x14ac:dyDescent="0.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3.5" customHeight="1" x14ac:dyDescent="0.3">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3.5" customHeight="1" x14ac:dyDescent="0.3">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3.5" customHeight="1" x14ac:dyDescent="0.3">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3.5" customHeight="1" x14ac:dyDescent="0.3">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3.5" customHeight="1" x14ac:dyDescent="0.3">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3.5" customHeight="1" x14ac:dyDescent="0.3">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3.5" customHeight="1" x14ac:dyDescent="0.3">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3.5" customHeight="1" x14ac:dyDescent="0.3">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3.5" customHeight="1" x14ac:dyDescent="0.3">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3.5" customHeight="1" x14ac:dyDescent="0.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3.5" customHeight="1" x14ac:dyDescent="0.3">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3.5" customHeight="1" x14ac:dyDescent="0.3">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3.5" customHeight="1" x14ac:dyDescent="0.3">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3.5" customHeight="1" x14ac:dyDescent="0.3">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3.5" customHeight="1" x14ac:dyDescent="0.3">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3.5" customHeight="1" x14ac:dyDescent="0.3">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3.5" customHeight="1" x14ac:dyDescent="0.3">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3.5" customHeight="1" x14ac:dyDescent="0.3">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3.5" customHeight="1" x14ac:dyDescent="0.3">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3.5" customHeight="1" x14ac:dyDescent="0.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3.5" customHeight="1" x14ac:dyDescent="0.3">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3.5" customHeight="1" x14ac:dyDescent="0.3">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3.5" customHeight="1" x14ac:dyDescent="0.3">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3.5" customHeight="1" x14ac:dyDescent="0.3">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3.5" customHeight="1" x14ac:dyDescent="0.3">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3.5" customHeight="1" x14ac:dyDescent="0.3">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3.5" customHeight="1" x14ac:dyDescent="0.3">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3.5" customHeight="1" x14ac:dyDescent="0.3">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3.5" customHeight="1" x14ac:dyDescent="0.3">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3.5" customHeight="1" x14ac:dyDescent="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3.5" customHeight="1" x14ac:dyDescent="0.3">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3.5" customHeight="1" x14ac:dyDescent="0.3">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3.5" customHeight="1" x14ac:dyDescent="0.3">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3.5" customHeight="1" x14ac:dyDescent="0.3">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3.5" customHeight="1" x14ac:dyDescent="0.3">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3.5" customHeight="1" x14ac:dyDescent="0.3">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3.5" customHeight="1" x14ac:dyDescent="0.3">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3.5" customHeight="1" x14ac:dyDescent="0.3">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3.5" customHeight="1" x14ac:dyDescent="0.3">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3.5" customHeight="1" x14ac:dyDescent="0.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3.5" customHeight="1" x14ac:dyDescent="0.3">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3.5" customHeight="1" x14ac:dyDescent="0.3">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3.5" customHeight="1" x14ac:dyDescent="0.3">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3.5" customHeight="1" x14ac:dyDescent="0.3">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3.5" customHeight="1" x14ac:dyDescent="0.3">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3.5" customHeight="1" x14ac:dyDescent="0.3">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3.5" customHeight="1" x14ac:dyDescent="0.3">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3.5" customHeight="1" x14ac:dyDescent="0.3">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3.5" customHeight="1" x14ac:dyDescent="0.3">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3.5" customHeight="1" x14ac:dyDescent="0.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3.5" customHeight="1" x14ac:dyDescent="0.3">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3.5" customHeight="1" x14ac:dyDescent="0.3">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3.5" customHeight="1" x14ac:dyDescent="0.3">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3.5" customHeight="1" x14ac:dyDescent="0.3">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3.5" customHeight="1" x14ac:dyDescent="0.3">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3.5" customHeight="1" x14ac:dyDescent="0.3">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3.5" customHeight="1" x14ac:dyDescent="0.3">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3.5" customHeight="1" x14ac:dyDescent="0.3">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3.5" customHeight="1" x14ac:dyDescent="0.3">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3.5" customHeight="1" x14ac:dyDescent="0.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3.5" customHeight="1" x14ac:dyDescent="0.3">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3.5" customHeight="1" x14ac:dyDescent="0.3">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3.5" customHeight="1" x14ac:dyDescent="0.3">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3.5" customHeight="1" x14ac:dyDescent="0.3">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3.5" customHeight="1" x14ac:dyDescent="0.3">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3.5" customHeight="1" x14ac:dyDescent="0.3">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3.5" customHeight="1" x14ac:dyDescent="0.3">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3.5" customHeight="1" x14ac:dyDescent="0.3">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3.5" customHeight="1" x14ac:dyDescent="0.3">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3.5" customHeight="1" x14ac:dyDescent="0.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3.5" customHeight="1" x14ac:dyDescent="0.3">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3.5" customHeight="1" x14ac:dyDescent="0.3">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3.5" customHeight="1" x14ac:dyDescent="0.3">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3.5" customHeight="1" x14ac:dyDescent="0.3">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3.5" customHeight="1" x14ac:dyDescent="0.3">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3.5" customHeight="1" x14ac:dyDescent="0.3">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3.5" customHeight="1" x14ac:dyDescent="0.3">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3.5" customHeight="1" x14ac:dyDescent="0.3">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3.5" customHeight="1" x14ac:dyDescent="0.3">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3.5" customHeight="1" x14ac:dyDescent="0.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3.5" customHeight="1" x14ac:dyDescent="0.3">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3.5" customHeight="1" x14ac:dyDescent="0.3">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3.5" customHeight="1" x14ac:dyDescent="0.3">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3.5" customHeight="1" x14ac:dyDescent="0.3">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3.5" customHeight="1" x14ac:dyDescent="0.3">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3.5" customHeight="1" x14ac:dyDescent="0.3">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3.5" customHeight="1" x14ac:dyDescent="0.3">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3.5" customHeight="1" x14ac:dyDescent="0.3">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3.5" customHeight="1" x14ac:dyDescent="0.3">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3.5" customHeight="1" x14ac:dyDescent="0.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3.5" customHeight="1" x14ac:dyDescent="0.3">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3.5" customHeight="1" x14ac:dyDescent="0.3">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3.5" customHeight="1" x14ac:dyDescent="0.3">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3.5" customHeight="1" x14ac:dyDescent="0.3">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3.5" customHeight="1" x14ac:dyDescent="0.3">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3.5" customHeight="1" x14ac:dyDescent="0.3">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3.5" customHeight="1" x14ac:dyDescent="0.3">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3.5" customHeight="1" x14ac:dyDescent="0.3">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3.5" customHeight="1" x14ac:dyDescent="0.3">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3.5" customHeight="1" x14ac:dyDescent="0.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3.5" customHeight="1" x14ac:dyDescent="0.3">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3.5" customHeight="1" x14ac:dyDescent="0.3">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3.5" customHeight="1" x14ac:dyDescent="0.3">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3.5" customHeight="1" x14ac:dyDescent="0.3">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3.5" customHeight="1" x14ac:dyDescent="0.3">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3.5" customHeight="1" x14ac:dyDescent="0.3">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3.5" customHeight="1" x14ac:dyDescent="0.3">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3.5" customHeight="1" x14ac:dyDescent="0.3">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3.5" customHeight="1" x14ac:dyDescent="0.3">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3.5" customHeight="1" x14ac:dyDescent="0.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3.5" customHeight="1" x14ac:dyDescent="0.3">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3.5" customHeight="1" x14ac:dyDescent="0.3">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3.5" customHeight="1" x14ac:dyDescent="0.3">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3.5" customHeight="1" x14ac:dyDescent="0.3">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3.5" customHeight="1" x14ac:dyDescent="0.3">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3.5" customHeight="1" x14ac:dyDescent="0.3">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3.5" customHeight="1" x14ac:dyDescent="0.3">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3.5" customHeight="1" x14ac:dyDescent="0.3">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3.5" customHeight="1" x14ac:dyDescent="0.3">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3.5" customHeight="1" x14ac:dyDescent="0.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3.5" customHeight="1" x14ac:dyDescent="0.3">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3.5" customHeight="1" x14ac:dyDescent="0.3">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3.5" customHeight="1" x14ac:dyDescent="0.3">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3.5" customHeight="1" x14ac:dyDescent="0.3">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3.5" customHeight="1" x14ac:dyDescent="0.3">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3.5" customHeight="1" x14ac:dyDescent="0.3">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3.5" customHeight="1" x14ac:dyDescent="0.3">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3.5" customHeight="1" x14ac:dyDescent="0.3">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3.5" customHeight="1" x14ac:dyDescent="0.3">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3.5" customHeight="1" x14ac:dyDescent="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3.5" customHeight="1" x14ac:dyDescent="0.3">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3.5" customHeight="1" x14ac:dyDescent="0.3">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3.5" customHeight="1" x14ac:dyDescent="0.3">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3.5" customHeight="1" x14ac:dyDescent="0.3">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3.5" customHeight="1" x14ac:dyDescent="0.3">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3.5" customHeight="1" x14ac:dyDescent="0.3">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3.5" customHeight="1" x14ac:dyDescent="0.3">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3.5" customHeight="1" x14ac:dyDescent="0.3">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3.5" customHeight="1" x14ac:dyDescent="0.3">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3.5" customHeight="1" x14ac:dyDescent="0.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3.5" customHeight="1" x14ac:dyDescent="0.3">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3.5" customHeight="1" x14ac:dyDescent="0.3">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3.5" customHeight="1" x14ac:dyDescent="0.3">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3.5" customHeight="1" x14ac:dyDescent="0.3">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3.5" customHeight="1" x14ac:dyDescent="0.3">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3.5" customHeight="1" x14ac:dyDescent="0.3">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3.5" customHeight="1" x14ac:dyDescent="0.3">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3.5" customHeight="1" x14ac:dyDescent="0.3">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3.5" customHeight="1" x14ac:dyDescent="0.3">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3.5" customHeight="1" x14ac:dyDescent="0.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3.5" customHeight="1" x14ac:dyDescent="0.3">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3.5" customHeight="1" x14ac:dyDescent="0.3">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3.5" customHeight="1" x14ac:dyDescent="0.3">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3.5" customHeight="1" x14ac:dyDescent="0.3">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3.5" customHeight="1" x14ac:dyDescent="0.3">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3.5" customHeight="1" x14ac:dyDescent="0.3">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3.5" customHeight="1" x14ac:dyDescent="0.3">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3.5" customHeight="1" x14ac:dyDescent="0.3">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3.5" customHeight="1" x14ac:dyDescent="0.3">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3.5" customHeight="1" x14ac:dyDescent="0.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3.5" customHeight="1" x14ac:dyDescent="0.3">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3.5" customHeight="1" x14ac:dyDescent="0.3">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3.5" customHeight="1" x14ac:dyDescent="0.3">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3.5" customHeight="1" x14ac:dyDescent="0.3">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3.5" customHeight="1" x14ac:dyDescent="0.3">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3.5" customHeight="1" x14ac:dyDescent="0.3">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3.5" customHeight="1" x14ac:dyDescent="0.3">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3.5" customHeight="1" x14ac:dyDescent="0.3">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3.5" customHeight="1" x14ac:dyDescent="0.3">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3.5" customHeight="1" x14ac:dyDescent="0.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3.5" customHeight="1" x14ac:dyDescent="0.3">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3.5" customHeight="1" x14ac:dyDescent="0.3">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3.5" customHeight="1" x14ac:dyDescent="0.3">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3.5" customHeight="1" x14ac:dyDescent="0.3">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3.5" customHeight="1" x14ac:dyDescent="0.3">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3.5" customHeight="1" x14ac:dyDescent="0.3">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3.5" customHeight="1" x14ac:dyDescent="0.3">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3.5" customHeight="1" x14ac:dyDescent="0.3">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3.5" customHeight="1" x14ac:dyDescent="0.3">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3.5" customHeight="1" x14ac:dyDescent="0.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3.5" customHeight="1" x14ac:dyDescent="0.3">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3.5" customHeight="1" x14ac:dyDescent="0.3">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3.5" customHeight="1" x14ac:dyDescent="0.3">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3.5" customHeight="1" x14ac:dyDescent="0.3">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3.5" customHeight="1" x14ac:dyDescent="0.3">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3.5" customHeight="1" x14ac:dyDescent="0.3">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3.5" customHeight="1" x14ac:dyDescent="0.3">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3.5" customHeight="1" x14ac:dyDescent="0.3">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3.5" customHeight="1" x14ac:dyDescent="0.3">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3.5" customHeight="1" x14ac:dyDescent="0.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3.5" customHeight="1" x14ac:dyDescent="0.3">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3.5" customHeight="1" x14ac:dyDescent="0.3">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3.5" customHeight="1" x14ac:dyDescent="0.3">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3.5" customHeight="1" x14ac:dyDescent="0.3">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3.5" customHeight="1" x14ac:dyDescent="0.3">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3.5" customHeight="1" x14ac:dyDescent="0.3">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3.5" customHeight="1" x14ac:dyDescent="0.3">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3.5" customHeight="1" x14ac:dyDescent="0.3">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3.5" customHeight="1" x14ac:dyDescent="0.3">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3.5" customHeight="1" x14ac:dyDescent="0.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3.5" customHeight="1" x14ac:dyDescent="0.3">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3.5" customHeight="1" x14ac:dyDescent="0.3">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3.5" customHeight="1" x14ac:dyDescent="0.3">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3.5" customHeight="1" x14ac:dyDescent="0.3">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3.5" customHeight="1" x14ac:dyDescent="0.3">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3.5" customHeight="1" x14ac:dyDescent="0.3">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3.5" customHeight="1" x14ac:dyDescent="0.3">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3.5" customHeight="1" x14ac:dyDescent="0.3">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3.5" customHeight="1" x14ac:dyDescent="0.3">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3.5" customHeight="1" x14ac:dyDescent="0.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3.5" customHeight="1" x14ac:dyDescent="0.3">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3.5" customHeight="1" x14ac:dyDescent="0.3">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3.5" customHeight="1" x14ac:dyDescent="0.3">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3.5" customHeight="1" x14ac:dyDescent="0.3">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3.5" customHeight="1" x14ac:dyDescent="0.3">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3.5" customHeight="1" x14ac:dyDescent="0.3">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3.5" customHeight="1" x14ac:dyDescent="0.3">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3.5" customHeight="1" x14ac:dyDescent="0.3">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3.5" customHeight="1" x14ac:dyDescent="0.3">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3.5" customHeight="1" x14ac:dyDescent="0.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3.5" customHeight="1" x14ac:dyDescent="0.3">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3.5" customHeight="1" x14ac:dyDescent="0.3">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3.5" customHeight="1" x14ac:dyDescent="0.3">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3.5" customHeight="1" x14ac:dyDescent="0.3">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3.5" customHeight="1" x14ac:dyDescent="0.3">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3.5" customHeight="1" x14ac:dyDescent="0.3">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3.5" customHeight="1" x14ac:dyDescent="0.3">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row r="1001" spans="1:26" ht="13.5" customHeight="1" x14ac:dyDescent="0.3">
      <c r="A1001" s="20"/>
      <c r="B1001" s="20"/>
      <c r="C1001" s="20"/>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row>
    <row r="1002" spans="1:26" ht="13.5" customHeight="1" x14ac:dyDescent="0.3">
      <c r="A1002" s="20"/>
      <c r="B1002" s="20"/>
      <c r="C1002" s="20"/>
      <c r="D1002" s="20"/>
      <c r="E1002" s="20"/>
      <c r="F1002" s="20"/>
      <c r="G1002" s="20"/>
      <c r="H1002" s="20"/>
      <c r="I1002" s="20"/>
      <c r="J1002" s="20"/>
      <c r="K1002" s="20"/>
      <c r="L1002" s="20"/>
      <c r="M1002" s="20"/>
      <c r="N1002" s="20"/>
      <c r="O1002" s="20"/>
      <c r="P1002" s="20"/>
      <c r="Q1002" s="20"/>
      <c r="R1002" s="20"/>
      <c r="S1002" s="20"/>
      <c r="T1002" s="20"/>
      <c r="U1002" s="20"/>
      <c r="V1002" s="20"/>
      <c r="W1002" s="20"/>
      <c r="X1002" s="20"/>
      <c r="Y1002" s="20"/>
      <c r="Z1002" s="20"/>
    </row>
  </sheetData>
  <mergeCells count="17">
    <mergeCell ref="J1:J4"/>
    <mergeCell ref="B3:D4"/>
    <mergeCell ref="A5:F5"/>
    <mergeCell ref="A6:F7"/>
    <mergeCell ref="A8:F8"/>
    <mergeCell ref="A9:F9"/>
    <mergeCell ref="A10:F10"/>
    <mergeCell ref="A1:A4"/>
    <mergeCell ref="B1:D2"/>
    <mergeCell ref="F1:F4"/>
    <mergeCell ref="A12:A16"/>
    <mergeCell ref="C12:C16"/>
    <mergeCell ref="E12:E18"/>
    <mergeCell ref="C19:C25"/>
    <mergeCell ref="A20:A23"/>
    <mergeCell ref="A24:A27"/>
    <mergeCell ref="C26:C28"/>
  </mergeCell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'E:\AUDITORIAS Y COMPROMISOS AÑO 2024\DOCUMENTOS ESTRATEGICOS DE LA OFICINA DE CONTROL INTERNO\MAPA DE RIESGOS\MAPA DE RIESGOS  FORMULADOS ENERO 2024\[MAPA RIESGOS  CORRUPCION  ACTUALIZADO  ENERO  2024.xlsx]Hoja2'!#REF!</xm:f>
          </x14:formula1>
          <xm:sqref>E12 E19:E29</xm:sqref>
        </x14:dataValidation>
        <x14:dataValidation type="list" allowBlank="1" showInputMessage="1" showErrorMessage="1" xr:uid="{00000000-0002-0000-0100-000001000000}">
          <x14:formula1>
            <xm:f>'E:\AUDITORIAS Y COMPROMISOS AÑO 2024\DOCUMENTOS ESTRATEGICOS DE LA OFICINA DE CONTROL INTERNO\MAPA DE RIESGOS\MAPA DE RIESGOS  FORMULADOS ENERO 2024\[MAPA RIESGOS  CORRUPCION  ACTUALIZADO  ENERO  2024.xlsx]Hoja2'!#REF!</xm:f>
          </x14:formula1>
          <xm:sqref>C12 C29 C26 A12 A18:A22 A24:A26 A28 C18:C19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09"/>
  <sheetViews>
    <sheetView topLeftCell="A9" zoomScale="75" zoomScaleNormal="75" workbookViewId="0">
      <selection activeCell="S51" sqref="S51"/>
    </sheetView>
  </sheetViews>
  <sheetFormatPr baseColWidth="10" defaultColWidth="14.44140625" defaultRowHeight="15" customHeight="1" x14ac:dyDescent="0.3"/>
  <cols>
    <col min="1" max="1" width="5.109375" customWidth="1"/>
    <col min="2" max="2" width="40.44140625" customWidth="1"/>
    <col min="3" max="17" width="6.44140625" customWidth="1"/>
    <col min="18" max="18" width="8.109375" customWidth="1"/>
    <col min="19" max="19" width="13" customWidth="1"/>
    <col min="20" max="20" width="19.6640625" customWidth="1"/>
    <col min="21" max="23" width="11.44140625" hidden="1" customWidth="1"/>
    <col min="24" max="26" width="11.44140625" customWidth="1"/>
  </cols>
  <sheetData>
    <row r="1" spans="1:26" ht="30.75" customHeight="1" x14ac:dyDescent="0.3">
      <c r="A1" s="348"/>
      <c r="B1" s="349" t="s">
        <v>253</v>
      </c>
      <c r="C1" s="328"/>
      <c r="D1" s="328"/>
      <c r="E1" s="328"/>
      <c r="F1" s="328"/>
      <c r="G1" s="328"/>
      <c r="H1" s="328"/>
      <c r="I1" s="328"/>
      <c r="J1" s="328"/>
      <c r="K1" s="328"/>
      <c r="L1" s="328"/>
      <c r="M1" s="328"/>
      <c r="N1" s="328"/>
      <c r="O1" s="328"/>
      <c r="P1" s="328"/>
      <c r="Q1" s="328"/>
      <c r="R1" s="328"/>
      <c r="S1" s="329"/>
      <c r="T1" s="351" t="s">
        <v>61</v>
      </c>
      <c r="U1" s="269"/>
      <c r="V1" s="269"/>
      <c r="W1" s="270"/>
    </row>
    <row r="2" spans="1:26" ht="25.5" customHeight="1" x14ac:dyDescent="0.3">
      <c r="A2" s="272"/>
      <c r="B2" s="272"/>
      <c r="C2" s="272"/>
      <c r="D2" s="272"/>
      <c r="E2" s="272"/>
      <c r="F2" s="272"/>
      <c r="G2" s="272"/>
      <c r="H2" s="272"/>
      <c r="I2" s="272"/>
      <c r="J2" s="272"/>
      <c r="K2" s="272"/>
      <c r="L2" s="272"/>
      <c r="M2" s="272"/>
      <c r="N2" s="272"/>
      <c r="O2" s="272"/>
      <c r="P2" s="272"/>
      <c r="Q2" s="272"/>
      <c r="R2" s="272"/>
      <c r="S2" s="350"/>
      <c r="T2" s="352" t="s">
        <v>62</v>
      </c>
      <c r="U2" s="340"/>
      <c r="V2" s="340"/>
      <c r="W2" s="341"/>
    </row>
    <row r="3" spans="1:26" ht="15" customHeight="1" x14ac:dyDescent="0.3">
      <c r="A3" s="272"/>
      <c r="B3" s="353" t="s">
        <v>71</v>
      </c>
      <c r="C3" s="272"/>
      <c r="D3" s="272"/>
      <c r="E3" s="272"/>
      <c r="F3" s="272"/>
      <c r="G3" s="272"/>
      <c r="H3" s="272"/>
      <c r="I3" s="272"/>
      <c r="J3" s="272"/>
      <c r="K3" s="272"/>
      <c r="L3" s="272"/>
      <c r="M3" s="272"/>
      <c r="N3" s="272"/>
      <c r="O3" s="272"/>
      <c r="P3" s="272"/>
      <c r="Q3" s="272"/>
      <c r="R3" s="272"/>
      <c r="S3" s="350"/>
      <c r="T3" s="352" t="s">
        <v>72</v>
      </c>
      <c r="U3" s="340"/>
      <c r="V3" s="340"/>
      <c r="W3" s="341"/>
    </row>
    <row r="4" spans="1:26" ht="15.75" customHeight="1" x14ac:dyDescent="0.3">
      <c r="A4" s="275"/>
      <c r="B4" s="275"/>
      <c r="C4" s="275"/>
      <c r="D4" s="275"/>
      <c r="E4" s="275"/>
      <c r="F4" s="275"/>
      <c r="G4" s="275"/>
      <c r="H4" s="275"/>
      <c r="I4" s="275"/>
      <c r="J4" s="275"/>
      <c r="K4" s="275"/>
      <c r="L4" s="275"/>
      <c r="M4" s="275"/>
      <c r="N4" s="275"/>
      <c r="O4" s="275"/>
      <c r="P4" s="275"/>
      <c r="Q4" s="275"/>
      <c r="R4" s="275"/>
      <c r="S4" s="331"/>
      <c r="T4" s="352" t="s">
        <v>65</v>
      </c>
      <c r="U4" s="340"/>
      <c r="V4" s="340"/>
      <c r="W4" s="341"/>
    </row>
    <row r="5" spans="1:26" ht="15.75" customHeight="1" x14ac:dyDescent="0.3">
      <c r="A5" s="354"/>
      <c r="B5" s="275"/>
      <c r="C5" s="275"/>
      <c r="D5" s="275"/>
      <c r="E5" s="275"/>
      <c r="F5" s="275"/>
      <c r="G5" s="275"/>
      <c r="H5" s="275"/>
      <c r="I5" s="275"/>
      <c r="J5" s="275"/>
      <c r="K5" s="275"/>
      <c r="L5" s="275"/>
      <c r="M5" s="275"/>
      <c r="N5" s="275"/>
      <c r="O5" s="275"/>
      <c r="P5" s="275"/>
      <c r="Q5" s="275"/>
      <c r="R5" s="275"/>
      <c r="S5" s="275"/>
      <c r="T5" s="331"/>
      <c r="U5" s="27"/>
      <c r="V5" s="27"/>
      <c r="W5" s="31"/>
    </row>
    <row r="6" spans="1:26" ht="27" customHeight="1" x14ac:dyDescent="0.3">
      <c r="A6" s="355" t="s">
        <v>302</v>
      </c>
      <c r="B6" s="340"/>
      <c r="C6" s="340"/>
      <c r="D6" s="340"/>
      <c r="E6" s="340"/>
      <c r="F6" s="340"/>
      <c r="G6" s="340"/>
      <c r="H6" s="340"/>
      <c r="I6" s="340"/>
      <c r="J6" s="340"/>
      <c r="K6" s="340"/>
      <c r="L6" s="340"/>
      <c r="M6" s="340"/>
      <c r="N6" s="340"/>
      <c r="O6" s="340"/>
      <c r="P6" s="340"/>
      <c r="Q6" s="340"/>
      <c r="R6" s="340"/>
      <c r="S6" s="340"/>
      <c r="T6" s="356"/>
      <c r="U6" s="20"/>
      <c r="V6" s="20"/>
      <c r="W6" s="32"/>
      <c r="X6" s="20"/>
      <c r="Y6" s="20"/>
      <c r="Z6" s="20"/>
    </row>
    <row r="7" spans="1:26" ht="81" customHeight="1" x14ac:dyDescent="0.3">
      <c r="A7" s="357"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7" s="320"/>
      <c r="C7" s="320"/>
      <c r="D7" s="320"/>
      <c r="E7" s="320"/>
      <c r="F7" s="320"/>
      <c r="G7" s="320"/>
      <c r="H7" s="320"/>
      <c r="I7" s="320"/>
      <c r="J7" s="320"/>
      <c r="K7" s="320"/>
      <c r="L7" s="320"/>
      <c r="M7" s="320"/>
      <c r="N7" s="320"/>
      <c r="O7" s="320"/>
      <c r="P7" s="320"/>
      <c r="Q7" s="320"/>
      <c r="R7" s="320"/>
      <c r="S7" s="320"/>
      <c r="T7" s="358"/>
      <c r="U7" s="33"/>
      <c r="V7" s="33"/>
      <c r="W7" s="34"/>
      <c r="X7" s="20"/>
      <c r="Y7" s="20"/>
      <c r="Z7" s="20"/>
    </row>
    <row r="8" spans="1:26" ht="26.25" customHeight="1" x14ac:dyDescent="0.3">
      <c r="A8" s="35"/>
      <c r="B8" s="35"/>
      <c r="C8" s="35"/>
      <c r="D8" s="35"/>
      <c r="E8" s="35"/>
      <c r="F8" s="35"/>
      <c r="G8" s="35"/>
      <c r="H8" s="35"/>
      <c r="I8" s="35"/>
      <c r="J8" s="35"/>
      <c r="K8" s="35"/>
      <c r="L8" s="35"/>
      <c r="M8" s="35"/>
      <c r="N8" s="35"/>
      <c r="O8" s="35"/>
      <c r="P8" s="35"/>
      <c r="Q8" s="35"/>
      <c r="R8" s="35"/>
      <c r="S8" s="35"/>
      <c r="T8" s="36"/>
      <c r="U8" s="20"/>
      <c r="V8" s="20"/>
      <c r="W8" s="20"/>
      <c r="X8" s="37"/>
      <c r="Y8" s="20"/>
      <c r="Z8" s="20"/>
    </row>
    <row r="9" spans="1:26" ht="39.75" customHeight="1" x14ac:dyDescent="0.3">
      <c r="A9" s="359" t="b">
        <v>0</v>
      </c>
      <c r="B9" s="360"/>
      <c r="C9" s="360"/>
      <c r="D9" s="360"/>
      <c r="E9" s="360"/>
      <c r="F9" s="360"/>
      <c r="G9" s="360"/>
      <c r="H9" s="360"/>
      <c r="I9" s="360"/>
      <c r="J9" s="360"/>
      <c r="K9" s="360"/>
      <c r="L9" s="360"/>
      <c r="M9" s="360"/>
      <c r="N9" s="360"/>
      <c r="O9" s="360"/>
      <c r="P9" s="360"/>
      <c r="Q9" s="360"/>
      <c r="R9" s="360"/>
      <c r="S9" s="360"/>
      <c r="T9" s="361"/>
      <c r="U9" s="20"/>
      <c r="V9" s="20"/>
      <c r="W9" s="20"/>
      <c r="X9" s="20"/>
      <c r="Y9" s="20"/>
      <c r="Z9" s="20"/>
    </row>
    <row r="10" spans="1:26" ht="44.25" customHeight="1" x14ac:dyDescent="0.3">
      <c r="A10" s="38" t="s">
        <v>73</v>
      </c>
      <c r="B10" s="39" t="s">
        <v>74</v>
      </c>
      <c r="C10" s="39" t="s">
        <v>75</v>
      </c>
      <c r="D10" s="39" t="s">
        <v>76</v>
      </c>
      <c r="E10" s="39" t="s">
        <v>77</v>
      </c>
      <c r="F10" s="39" t="s">
        <v>78</v>
      </c>
      <c r="G10" s="39" t="s">
        <v>79</v>
      </c>
      <c r="H10" s="39" t="s">
        <v>80</v>
      </c>
      <c r="I10" s="39" t="s">
        <v>81</v>
      </c>
      <c r="J10" s="39" t="s">
        <v>82</v>
      </c>
      <c r="K10" s="39" t="s">
        <v>83</v>
      </c>
      <c r="L10" s="39" t="s">
        <v>84</v>
      </c>
      <c r="M10" s="39" t="s">
        <v>85</v>
      </c>
      <c r="N10" s="39" t="s">
        <v>86</v>
      </c>
      <c r="O10" s="39" t="s">
        <v>87</v>
      </c>
      <c r="P10" s="39" t="s">
        <v>88</v>
      </c>
      <c r="Q10" s="39" t="s">
        <v>89</v>
      </c>
      <c r="R10" s="40" t="s">
        <v>90</v>
      </c>
      <c r="S10" s="41" t="s">
        <v>91</v>
      </c>
      <c r="T10" s="42" t="s">
        <v>92</v>
      </c>
      <c r="U10" s="43"/>
      <c r="V10" s="43"/>
      <c r="W10" s="43"/>
      <c r="X10" s="43"/>
      <c r="Y10" s="43"/>
      <c r="Z10" s="43"/>
    </row>
    <row r="11" spans="1:26" ht="39" customHeight="1" x14ac:dyDescent="0.3">
      <c r="A11" s="44">
        <f>'[1]PRIORIZACIÓN DE CAUSA'!A10</f>
        <v>1</v>
      </c>
      <c r="B11" s="107" t="str">
        <f>'[1]PRIORIZACIÓN DE CAUSA'!B10</f>
        <v>Constantes cambios normativos, diversidad jurídica.</v>
      </c>
      <c r="C11" s="44">
        <f>'[1]PRIORIZACIÓN DE CAUSA'!C10</f>
        <v>4</v>
      </c>
      <c r="D11" s="44">
        <f>'[1]PRIORIZACIÓN DE CAUSA'!D10</f>
        <v>5</v>
      </c>
      <c r="E11" s="44">
        <f>'[1]PRIORIZACIÓN DE CAUSA'!E10</f>
        <v>5</v>
      </c>
      <c r="F11" s="44">
        <f>'[1]PRIORIZACIÓN DE CAUSA'!F10</f>
        <v>5</v>
      </c>
      <c r="G11" s="44">
        <f>'[1]PRIORIZACIÓN DE CAUSA'!G10</f>
        <v>5</v>
      </c>
      <c r="H11" s="44">
        <f>'[1]PRIORIZACIÓN DE CAUSA'!H10</f>
        <v>5</v>
      </c>
      <c r="I11" s="44"/>
      <c r="J11" s="44"/>
      <c r="K11" s="44"/>
      <c r="L11" s="44"/>
      <c r="M11" s="44"/>
      <c r="N11" s="44"/>
      <c r="O11" s="44"/>
      <c r="P11" s="44"/>
      <c r="Q11" s="44"/>
      <c r="R11" s="44">
        <f>'[1]PRIORIZACIÓN DE CAUSA'!R10</f>
        <v>29</v>
      </c>
      <c r="S11" s="45">
        <f>'[1]PRIORIZACIÓN DE CAUSA'!S10</f>
        <v>4.833333333333333</v>
      </c>
      <c r="T11" s="106" t="str">
        <f>IF(S11&gt;=4, "SI", "NO")</f>
        <v>SI</v>
      </c>
    </row>
    <row r="12" spans="1:26" ht="49.5" customHeight="1" x14ac:dyDescent="0.3">
      <c r="A12" s="44">
        <f>'[1]PRIORIZACIÓN DE CAUSA'!A11</f>
        <v>2</v>
      </c>
      <c r="B12" s="107" t="str">
        <f>'[1]PRIORIZACIÓN DE CAUSA'!B11</f>
        <v xml:space="preserve">Cambios normativos en los que establecen responsabilidades a las Oficinas de Control Interno. </v>
      </c>
      <c r="C12" s="44">
        <f>'[1]PRIORIZACIÓN DE CAUSA'!C11</f>
        <v>4</v>
      </c>
      <c r="D12" s="44">
        <f>'[1]PRIORIZACIÓN DE CAUSA'!D11</f>
        <v>4</v>
      </c>
      <c r="E12" s="44">
        <f>'[1]PRIORIZACIÓN DE CAUSA'!E11</f>
        <v>5</v>
      </c>
      <c r="F12" s="44">
        <f>'[1]PRIORIZACIÓN DE CAUSA'!F11</f>
        <v>5</v>
      </c>
      <c r="G12" s="44">
        <f>'[1]PRIORIZACIÓN DE CAUSA'!G11</f>
        <v>5</v>
      </c>
      <c r="H12" s="44">
        <f>'[1]PRIORIZACIÓN DE CAUSA'!H11</f>
        <v>5</v>
      </c>
      <c r="I12" s="44"/>
      <c r="J12" s="44"/>
      <c r="K12" s="44"/>
      <c r="L12" s="44"/>
      <c r="M12" s="44"/>
      <c r="N12" s="44"/>
      <c r="O12" s="44"/>
      <c r="P12" s="44"/>
      <c r="Q12" s="44"/>
      <c r="R12" s="44">
        <f>'[1]PRIORIZACIÓN DE CAUSA'!R11</f>
        <v>28</v>
      </c>
      <c r="S12" s="45">
        <f>'[1]PRIORIZACIÓN DE CAUSA'!S11</f>
        <v>4.666666666666667</v>
      </c>
      <c r="T12" s="106" t="str">
        <f t="shared" ref="T12:T48" si="0">IF(S12&gt;=4, "SI", "NO")</f>
        <v>SI</v>
      </c>
    </row>
    <row r="13" spans="1:26" ht="27.75" customHeight="1" x14ac:dyDescent="0.3">
      <c r="A13" s="44">
        <f>'[1]PRIORIZACIÓN DE CAUSA'!A12</f>
        <v>3</v>
      </c>
      <c r="B13" s="107" t="str">
        <f>'[1]PRIORIZACIÓN DE CAUSA'!B12</f>
        <v xml:space="preserve">La inclusión  social </v>
      </c>
      <c r="C13" s="44">
        <f>'[1]PRIORIZACIÓN DE CAUSA'!C12</f>
        <v>4</v>
      </c>
      <c r="D13" s="44">
        <f>'[1]PRIORIZACIÓN DE CAUSA'!D12</f>
        <v>4</v>
      </c>
      <c r="E13" s="44">
        <f>'[1]PRIORIZACIÓN DE CAUSA'!E12</f>
        <v>3</v>
      </c>
      <c r="F13" s="44">
        <f>'[1]PRIORIZACIÓN DE CAUSA'!F12</f>
        <v>3</v>
      </c>
      <c r="G13" s="44">
        <f>'[1]PRIORIZACIÓN DE CAUSA'!G12</f>
        <v>3</v>
      </c>
      <c r="H13" s="44">
        <f>'[1]PRIORIZACIÓN DE CAUSA'!H12</f>
        <v>3</v>
      </c>
      <c r="I13" s="44"/>
      <c r="J13" s="44"/>
      <c r="K13" s="44"/>
      <c r="L13" s="44"/>
      <c r="M13" s="44"/>
      <c r="N13" s="44"/>
      <c r="O13" s="44"/>
      <c r="P13" s="44"/>
      <c r="Q13" s="44"/>
      <c r="R13" s="44">
        <f>'[1]PRIORIZACIÓN DE CAUSA'!R12</f>
        <v>20</v>
      </c>
      <c r="S13" s="45">
        <f>'[1]PRIORIZACIÓN DE CAUSA'!S12</f>
        <v>3.3333333333333335</v>
      </c>
      <c r="T13" s="106" t="str">
        <f t="shared" si="0"/>
        <v>NO</v>
      </c>
    </row>
    <row r="14" spans="1:26" ht="34.5" customHeight="1" x14ac:dyDescent="0.3">
      <c r="A14" s="44">
        <f>'[1]PRIORIZACIÓN DE CAUSA'!A13</f>
        <v>4</v>
      </c>
      <c r="B14" s="107" t="str">
        <f>'[1]PRIORIZACIÓN DE CAUSA'!B13</f>
        <v>Acciones de orden público que atenten contra la integridad de los Auditores.</v>
      </c>
      <c r="C14" s="44">
        <f>'[1]PRIORIZACIÓN DE CAUSA'!C13</f>
        <v>3</v>
      </c>
      <c r="D14" s="44">
        <f>'[1]PRIORIZACIÓN DE CAUSA'!D13</f>
        <v>4</v>
      </c>
      <c r="E14" s="44">
        <f>'[1]PRIORIZACIÓN DE CAUSA'!E13</f>
        <v>3</v>
      </c>
      <c r="F14" s="44">
        <f>'[1]PRIORIZACIÓN DE CAUSA'!F13</f>
        <v>2</v>
      </c>
      <c r="G14" s="44">
        <f>'[1]PRIORIZACIÓN DE CAUSA'!G13</f>
        <v>3</v>
      </c>
      <c r="H14" s="44">
        <f>'[1]PRIORIZACIÓN DE CAUSA'!H13</f>
        <v>2</v>
      </c>
      <c r="I14" s="44"/>
      <c r="J14" s="44"/>
      <c r="K14" s="44"/>
      <c r="L14" s="44"/>
      <c r="M14" s="44"/>
      <c r="N14" s="44"/>
      <c r="O14" s="44"/>
      <c r="P14" s="44"/>
      <c r="Q14" s="44"/>
      <c r="R14" s="44">
        <f>'[1]PRIORIZACIÓN DE CAUSA'!R13</f>
        <v>17</v>
      </c>
      <c r="S14" s="45">
        <f>'[1]PRIORIZACIÓN DE CAUSA'!S13</f>
        <v>2.8333333333333335</v>
      </c>
      <c r="T14" s="106" t="str">
        <f t="shared" si="0"/>
        <v>NO</v>
      </c>
    </row>
    <row r="15" spans="1:26" ht="27" customHeight="1" x14ac:dyDescent="0.3">
      <c r="A15" s="44">
        <f>'[1]PRIORIZACIÓN DE CAUSA'!A14</f>
        <v>5</v>
      </c>
      <c r="B15" s="107" t="str">
        <f>'[1]PRIORIZACIÓN DE CAUSA'!B14</f>
        <v xml:space="preserve">Cambios de Gobierno  ( estilos de dirección) </v>
      </c>
      <c r="C15" s="44">
        <f>'[1]PRIORIZACIÓN DE CAUSA'!C14</f>
        <v>4</v>
      </c>
      <c r="D15" s="44">
        <f>'[1]PRIORIZACIÓN DE CAUSA'!D14</f>
        <v>4</v>
      </c>
      <c r="E15" s="44">
        <f>'[1]PRIORIZACIÓN DE CAUSA'!E14</f>
        <v>4</v>
      </c>
      <c r="F15" s="44">
        <f>'[1]PRIORIZACIÓN DE CAUSA'!F14</f>
        <v>4</v>
      </c>
      <c r="G15" s="44">
        <f>'[1]PRIORIZACIÓN DE CAUSA'!G14</f>
        <v>4</v>
      </c>
      <c r="H15" s="44">
        <f>'[1]PRIORIZACIÓN DE CAUSA'!H14</f>
        <v>5</v>
      </c>
      <c r="I15" s="44"/>
      <c r="J15" s="44"/>
      <c r="K15" s="44"/>
      <c r="L15" s="44"/>
      <c r="M15" s="44"/>
      <c r="N15" s="44"/>
      <c r="O15" s="44"/>
      <c r="P15" s="44"/>
      <c r="Q15" s="44"/>
      <c r="R15" s="44">
        <f>'[1]PRIORIZACIÓN DE CAUSA'!R14</f>
        <v>25</v>
      </c>
      <c r="S15" s="45">
        <f>'[1]PRIORIZACIÓN DE CAUSA'!S14</f>
        <v>4.166666666666667</v>
      </c>
      <c r="T15" s="106" t="str">
        <f t="shared" si="0"/>
        <v>SI</v>
      </c>
    </row>
    <row r="16" spans="1:26" ht="40.5" customHeight="1" x14ac:dyDescent="0.3">
      <c r="A16" s="44">
        <f>'[1]PRIORIZACIÓN DE CAUSA'!A15</f>
        <v>6</v>
      </c>
      <c r="B16" s="107" t="str">
        <f>'[1]PRIORIZACIÓN DE CAUSA'!B15</f>
        <v>Constante innovación tecnológica y herramientas de conectividad</v>
      </c>
      <c r="C16" s="44">
        <f>'[1]PRIORIZACIÓN DE CAUSA'!C15</f>
        <v>4</v>
      </c>
      <c r="D16" s="44">
        <f>'[1]PRIORIZACIÓN DE CAUSA'!D15</f>
        <v>4</v>
      </c>
      <c r="E16" s="44">
        <f>'[1]PRIORIZACIÓN DE CAUSA'!E15</f>
        <v>4</v>
      </c>
      <c r="F16" s="44">
        <f>'[1]PRIORIZACIÓN DE CAUSA'!F15</f>
        <v>4</v>
      </c>
      <c r="G16" s="44">
        <f>'[1]PRIORIZACIÓN DE CAUSA'!G15</f>
        <v>4</v>
      </c>
      <c r="H16" s="44">
        <f>'[1]PRIORIZACIÓN DE CAUSA'!H15</f>
        <v>3</v>
      </c>
      <c r="I16" s="44"/>
      <c r="J16" s="44"/>
      <c r="K16" s="44"/>
      <c r="L16" s="44"/>
      <c r="M16" s="44"/>
      <c r="N16" s="44"/>
      <c r="O16" s="44"/>
      <c r="P16" s="44"/>
      <c r="Q16" s="44"/>
      <c r="R16" s="44">
        <f>'[1]PRIORIZACIÓN DE CAUSA'!R15</f>
        <v>23</v>
      </c>
      <c r="S16" s="45">
        <f>'[1]PRIORIZACIÓN DE CAUSA'!S15</f>
        <v>3.8333333333333335</v>
      </c>
      <c r="T16" s="106" t="str">
        <f t="shared" si="0"/>
        <v>NO</v>
      </c>
    </row>
    <row r="17" spans="1:20" ht="42" customHeight="1" x14ac:dyDescent="0.3">
      <c r="A17" s="44">
        <f>'[1]PRIORIZACIÓN DE CAUSA'!A16</f>
        <v>7</v>
      </c>
      <c r="B17" s="107" t="str">
        <f>'[1]PRIORIZACIÓN DE CAUSA'!B16</f>
        <v xml:space="preserve">Adquisición de equipos eficientes energéticamente (con menor consumo de energía). </v>
      </c>
      <c r="C17" s="44">
        <f>'[1]PRIORIZACIÓN DE CAUSA'!C16</f>
        <v>4</v>
      </c>
      <c r="D17" s="44">
        <f>'[1]PRIORIZACIÓN DE CAUSA'!D16</f>
        <v>4</v>
      </c>
      <c r="E17" s="44">
        <f>'[1]PRIORIZACIÓN DE CAUSA'!E16</f>
        <v>4</v>
      </c>
      <c r="F17" s="44">
        <f>'[1]PRIORIZACIÓN DE CAUSA'!F16</f>
        <v>3</v>
      </c>
      <c r="G17" s="44">
        <f>'[1]PRIORIZACIÓN DE CAUSA'!G16</f>
        <v>3</v>
      </c>
      <c r="H17" s="44">
        <f>'[1]PRIORIZACIÓN DE CAUSA'!H16</f>
        <v>3</v>
      </c>
      <c r="I17" s="44"/>
      <c r="J17" s="44"/>
      <c r="K17" s="44"/>
      <c r="L17" s="44"/>
      <c r="M17" s="44"/>
      <c r="N17" s="44"/>
      <c r="O17" s="44"/>
      <c r="P17" s="44"/>
      <c r="Q17" s="44"/>
      <c r="R17" s="44">
        <f>'[1]PRIORIZACIÓN DE CAUSA'!R16</f>
        <v>21</v>
      </c>
      <c r="S17" s="45">
        <f>'[1]PRIORIZACIÓN DE CAUSA'!S16</f>
        <v>3.5</v>
      </c>
      <c r="T17" s="106" t="str">
        <f t="shared" si="0"/>
        <v>NO</v>
      </c>
    </row>
    <row r="18" spans="1:20" ht="42" customHeight="1" x14ac:dyDescent="0.3">
      <c r="A18" s="44">
        <f>'[1]PRIORIZACIÓN DE CAUSA'!A17</f>
        <v>8</v>
      </c>
      <c r="B18" s="107" t="str">
        <f>'[1]PRIORIZACIÓN DE CAUSA'!B17</f>
        <v>Fallas en aplicativos por congestión  para cargue o reporte de información a entes de control.</v>
      </c>
      <c r="C18" s="44">
        <f>'[1]PRIORIZACIÓN DE CAUSA'!C17</f>
        <v>5</v>
      </c>
      <c r="D18" s="44">
        <f>'[1]PRIORIZACIÓN DE CAUSA'!D17</f>
        <v>4</v>
      </c>
      <c r="E18" s="44">
        <f>'[1]PRIORIZACIÓN DE CAUSA'!E17</f>
        <v>4</v>
      </c>
      <c r="F18" s="44">
        <f>'[1]PRIORIZACIÓN DE CAUSA'!F17</f>
        <v>5</v>
      </c>
      <c r="G18" s="44">
        <f>'[1]PRIORIZACIÓN DE CAUSA'!G17</f>
        <v>5</v>
      </c>
      <c r="H18" s="44">
        <f>'[1]PRIORIZACIÓN DE CAUSA'!H17</f>
        <v>4</v>
      </c>
      <c r="I18" s="44"/>
      <c r="J18" s="44"/>
      <c r="K18" s="44"/>
      <c r="L18" s="44"/>
      <c r="M18" s="44"/>
      <c r="N18" s="44"/>
      <c r="O18" s="44"/>
      <c r="P18" s="44"/>
      <c r="Q18" s="44"/>
      <c r="R18" s="44">
        <f>'[1]PRIORIZACIÓN DE CAUSA'!R17</f>
        <v>27</v>
      </c>
      <c r="S18" s="45">
        <f>'[1]PRIORIZACIÓN DE CAUSA'!S17</f>
        <v>4.5</v>
      </c>
      <c r="T18" s="106" t="str">
        <f t="shared" si="0"/>
        <v>SI</v>
      </c>
    </row>
    <row r="19" spans="1:20" ht="55.5" customHeight="1" x14ac:dyDescent="0.3">
      <c r="A19" s="44">
        <f>'[1]PRIORIZACIÓN DE CAUSA'!A18</f>
        <v>9</v>
      </c>
      <c r="B19" s="107" t="str">
        <f>'[1]PRIORIZACIÓN DE CAUSA'!B18</f>
        <v>Disposición final de elementos que contaminan  el medio ambiente (baterías, tóner,  residuos de aparatos eléctricos y electrónicos).</v>
      </c>
      <c r="C19" s="44">
        <f>'[1]PRIORIZACIÓN DE CAUSA'!C18</f>
        <v>4</v>
      </c>
      <c r="D19" s="44">
        <f>'[1]PRIORIZACIÓN DE CAUSA'!D18</f>
        <v>4</v>
      </c>
      <c r="E19" s="44">
        <f>'[1]PRIORIZACIÓN DE CAUSA'!E18</f>
        <v>4</v>
      </c>
      <c r="F19" s="44">
        <f>'[1]PRIORIZACIÓN DE CAUSA'!F18</f>
        <v>4</v>
      </c>
      <c r="G19" s="44">
        <f>'[1]PRIORIZACIÓN DE CAUSA'!G18</f>
        <v>5</v>
      </c>
      <c r="H19" s="44">
        <f>'[1]PRIORIZACIÓN DE CAUSA'!H18</f>
        <v>5</v>
      </c>
      <c r="I19" s="44"/>
      <c r="J19" s="44"/>
      <c r="K19" s="44"/>
      <c r="L19" s="44"/>
      <c r="M19" s="44"/>
      <c r="N19" s="44"/>
      <c r="O19" s="44"/>
      <c r="P19" s="44"/>
      <c r="Q19" s="44"/>
      <c r="R19" s="44">
        <f>'[1]PRIORIZACIÓN DE CAUSA'!R18</f>
        <v>26</v>
      </c>
      <c r="S19" s="45">
        <f>'[1]PRIORIZACIÓN DE CAUSA'!S18</f>
        <v>4.333333333333333</v>
      </c>
      <c r="T19" s="106" t="str">
        <f t="shared" si="0"/>
        <v>SI</v>
      </c>
    </row>
    <row r="20" spans="1:20" ht="32.25" customHeight="1" x14ac:dyDescent="0.3">
      <c r="A20" s="44">
        <f>'[1]PRIORIZACIÓN DE CAUSA'!A19</f>
        <v>10</v>
      </c>
      <c r="B20" s="107" t="str">
        <f>'[1]PRIORIZACIÓN DE CAUSA'!B19</f>
        <v xml:space="preserve">La deforestación </v>
      </c>
      <c r="C20" s="44">
        <f>'[1]PRIORIZACIÓN DE CAUSA'!C19</f>
        <v>4</v>
      </c>
      <c r="D20" s="44">
        <f>'[1]PRIORIZACIÓN DE CAUSA'!D19</f>
        <v>4</v>
      </c>
      <c r="E20" s="44">
        <f>'[1]PRIORIZACIÓN DE CAUSA'!E19</f>
        <v>4</v>
      </c>
      <c r="F20" s="44">
        <f>'[1]PRIORIZACIÓN DE CAUSA'!F19</f>
        <v>3</v>
      </c>
      <c r="G20" s="44">
        <f>'[1]PRIORIZACIÓN DE CAUSA'!G19</f>
        <v>3</v>
      </c>
      <c r="H20" s="44">
        <f>'[1]PRIORIZACIÓN DE CAUSA'!H19</f>
        <v>3</v>
      </c>
      <c r="I20" s="44"/>
      <c r="J20" s="44"/>
      <c r="K20" s="44"/>
      <c r="L20" s="44"/>
      <c r="M20" s="44"/>
      <c r="N20" s="44"/>
      <c r="O20" s="44"/>
      <c r="P20" s="44"/>
      <c r="Q20" s="44"/>
      <c r="R20" s="44">
        <f>'[1]PRIORIZACIÓN DE CAUSA'!R19</f>
        <v>21</v>
      </c>
      <c r="S20" s="45">
        <f>'[1]PRIORIZACIÓN DE CAUSA'!S19</f>
        <v>3.5</v>
      </c>
      <c r="T20" s="106" t="str">
        <f t="shared" si="0"/>
        <v>NO</v>
      </c>
    </row>
    <row r="21" spans="1:20" ht="43.5" customHeight="1" x14ac:dyDescent="0.3">
      <c r="A21" s="44">
        <f>'[1]PRIORIZACIÓN DE CAUSA'!A20</f>
        <v>11</v>
      </c>
      <c r="B21" s="107" t="str">
        <f>'[1]PRIORIZACIÓN DE CAUSA'!B20</f>
        <v xml:space="preserve">Cambio climático - altas temperaturas   por el fenomeno del niño. </v>
      </c>
      <c r="C21" s="44">
        <f>'[1]PRIORIZACIÓN DE CAUSA'!C20</f>
        <v>4</v>
      </c>
      <c r="D21" s="44">
        <f>'[1]PRIORIZACIÓN DE CAUSA'!D20</f>
        <v>4</v>
      </c>
      <c r="E21" s="44">
        <f>'[1]PRIORIZACIÓN DE CAUSA'!E20</f>
        <v>4</v>
      </c>
      <c r="F21" s="44">
        <f>'[1]PRIORIZACIÓN DE CAUSA'!F20</f>
        <v>3</v>
      </c>
      <c r="G21" s="44">
        <f>'[1]PRIORIZACIÓN DE CAUSA'!G20</f>
        <v>3</v>
      </c>
      <c r="H21" s="44">
        <f>'[1]PRIORIZACIÓN DE CAUSA'!H20</f>
        <v>3</v>
      </c>
      <c r="I21" s="44"/>
      <c r="J21" s="44"/>
      <c r="K21" s="44"/>
      <c r="L21" s="44"/>
      <c r="M21" s="44"/>
      <c r="N21" s="44"/>
      <c r="O21" s="44"/>
      <c r="P21" s="44"/>
      <c r="Q21" s="44"/>
      <c r="R21" s="44">
        <f>'[1]PRIORIZACIÓN DE CAUSA'!R20</f>
        <v>21</v>
      </c>
      <c r="S21" s="45">
        <f>'[1]PRIORIZACIÓN DE CAUSA'!S20</f>
        <v>3.5</v>
      </c>
      <c r="T21" s="106" t="str">
        <f t="shared" si="0"/>
        <v>NO</v>
      </c>
    </row>
    <row r="22" spans="1:20" ht="55.5" customHeight="1" x14ac:dyDescent="0.3">
      <c r="A22" s="44">
        <f>'[1]PRIORIZACIÓN DE CAUSA'!A21</f>
        <v>12</v>
      </c>
      <c r="B22" s="107" t="str">
        <f>'[1]PRIORIZACIÓN DE CAUSA'!B21</f>
        <v xml:space="preserve">Falta de cultura  en la  clasificación  de residuos al depositarlos en los  recipientes destinados para hacerlo.  </v>
      </c>
      <c r="C22" s="44">
        <f>'[1]PRIORIZACIÓN DE CAUSA'!C21</f>
        <v>4</v>
      </c>
      <c r="D22" s="44">
        <f>'[1]PRIORIZACIÓN DE CAUSA'!D21</f>
        <v>4</v>
      </c>
      <c r="E22" s="44">
        <f>'[1]PRIORIZACIÓN DE CAUSA'!E21</f>
        <v>4</v>
      </c>
      <c r="F22" s="44">
        <f>'[1]PRIORIZACIÓN DE CAUSA'!F21</f>
        <v>3</v>
      </c>
      <c r="G22" s="44">
        <f>'[1]PRIORIZACIÓN DE CAUSA'!G21</f>
        <v>3</v>
      </c>
      <c r="H22" s="44">
        <f>'[1]PRIORIZACIÓN DE CAUSA'!H21</f>
        <v>3</v>
      </c>
      <c r="I22" s="44"/>
      <c r="J22" s="44"/>
      <c r="K22" s="44"/>
      <c r="L22" s="44"/>
      <c r="M22" s="44"/>
      <c r="N22" s="44"/>
      <c r="O22" s="44"/>
      <c r="P22" s="44"/>
      <c r="Q22" s="44"/>
      <c r="R22" s="44">
        <f>'[1]PRIORIZACIÓN DE CAUSA'!R21</f>
        <v>21</v>
      </c>
      <c r="S22" s="45">
        <f>'[1]PRIORIZACIÓN DE CAUSA'!S21</f>
        <v>3.5</v>
      </c>
      <c r="T22" s="106" t="str">
        <f t="shared" si="0"/>
        <v>NO</v>
      </c>
    </row>
    <row r="23" spans="1:20" ht="41.25" customHeight="1" x14ac:dyDescent="0.3">
      <c r="A23" s="44">
        <f>'[1]PRIORIZACIÓN DE CAUSA'!A22</f>
        <v>13</v>
      </c>
      <c r="B23" s="107" t="str">
        <f>'[1]PRIORIZACIÓN DE CAUSA'!B22</f>
        <v xml:space="preserve">Aumento de la demanda de serviocios </v>
      </c>
      <c r="C23" s="44">
        <f>'[1]PRIORIZACIÓN DE CAUSA'!C22</f>
        <v>4</v>
      </c>
      <c r="D23" s="44">
        <f>'[1]PRIORIZACIÓN DE CAUSA'!D22</f>
        <v>4</v>
      </c>
      <c r="E23" s="44">
        <f>'[1]PRIORIZACIÓN DE CAUSA'!E22</f>
        <v>4</v>
      </c>
      <c r="F23" s="44">
        <f>'[1]PRIORIZACIÓN DE CAUSA'!F22</f>
        <v>3</v>
      </c>
      <c r="G23" s="44">
        <f>'[1]PRIORIZACIÓN DE CAUSA'!G22</f>
        <v>3</v>
      </c>
      <c r="H23" s="44">
        <f>'[1]PRIORIZACIÓN DE CAUSA'!H22</f>
        <v>3</v>
      </c>
      <c r="I23" s="44"/>
      <c r="J23" s="44"/>
      <c r="K23" s="44"/>
      <c r="L23" s="44"/>
      <c r="M23" s="44"/>
      <c r="N23" s="44"/>
      <c r="O23" s="44"/>
      <c r="P23" s="44"/>
      <c r="Q23" s="44"/>
      <c r="R23" s="44">
        <f>'[1]PRIORIZACIÓN DE CAUSA'!R22</f>
        <v>21</v>
      </c>
      <c r="S23" s="45">
        <f>'[1]PRIORIZACIÓN DE CAUSA'!S22</f>
        <v>3.5</v>
      </c>
      <c r="T23" s="106" t="str">
        <f t="shared" si="0"/>
        <v>NO</v>
      </c>
    </row>
    <row r="24" spans="1:20" ht="37.5" customHeight="1" x14ac:dyDescent="0.3">
      <c r="A24" s="44">
        <v>14</v>
      </c>
      <c r="B24" s="107" t="str">
        <f>'[1]PRIORIZACIÓN DE CAUSA'!B23</f>
        <v xml:space="preserve">Personal insuficiente para auditar la totalidad de procesos criticos. </v>
      </c>
      <c r="C24" s="44">
        <f>'[1]PRIORIZACIÓN DE CAUSA'!C23</f>
        <v>5</v>
      </c>
      <c r="D24" s="44">
        <f>'[1]PRIORIZACIÓN DE CAUSA'!D23</f>
        <v>4</v>
      </c>
      <c r="E24" s="44">
        <f>'[1]PRIORIZACIÓN DE CAUSA'!E23</f>
        <v>5</v>
      </c>
      <c r="F24" s="44">
        <f>'[1]PRIORIZACIÓN DE CAUSA'!F23</f>
        <v>4</v>
      </c>
      <c r="G24" s="44">
        <f>'[1]PRIORIZACIÓN DE CAUSA'!G23</f>
        <v>4</v>
      </c>
      <c r="H24" s="44">
        <f>'[1]PRIORIZACIÓN DE CAUSA'!H23</f>
        <v>5</v>
      </c>
      <c r="I24" s="44"/>
      <c r="J24" s="44"/>
      <c r="K24" s="44"/>
      <c r="L24" s="44"/>
      <c r="M24" s="44"/>
      <c r="N24" s="44"/>
      <c r="O24" s="44"/>
      <c r="P24" s="44"/>
      <c r="Q24" s="44"/>
      <c r="R24" s="44">
        <f>'[1]PRIORIZACIÓN DE CAUSA'!R23</f>
        <v>27</v>
      </c>
      <c r="S24" s="45">
        <f>'[1]PRIORIZACIÓN DE CAUSA'!S23</f>
        <v>4.5</v>
      </c>
      <c r="T24" s="106" t="str">
        <f t="shared" si="0"/>
        <v>SI</v>
      </c>
    </row>
    <row r="25" spans="1:20" ht="35.25" customHeight="1" x14ac:dyDescent="0.3">
      <c r="A25" s="44">
        <v>15</v>
      </c>
      <c r="B25" s="107" t="str">
        <f>'[1]PRIORIZACIÓN DE CAUSA'!B24</f>
        <v xml:space="preserve">Ausencia de perfil profesional de planta:  Ingeniero ambiental </v>
      </c>
      <c r="C25" s="44">
        <f>'[1]PRIORIZACIÓN DE CAUSA'!C24</f>
        <v>5</v>
      </c>
      <c r="D25" s="44">
        <f>'[1]PRIORIZACIÓN DE CAUSA'!D24</f>
        <v>4</v>
      </c>
      <c r="E25" s="44">
        <f>'[1]PRIORIZACIÓN DE CAUSA'!E24</f>
        <v>5</v>
      </c>
      <c r="F25" s="44">
        <f>'[1]PRIORIZACIÓN DE CAUSA'!F24</f>
        <v>5</v>
      </c>
      <c r="G25" s="44">
        <f>'[1]PRIORIZACIÓN DE CAUSA'!G24</f>
        <v>5</v>
      </c>
      <c r="H25" s="44">
        <f>'[1]PRIORIZACIÓN DE CAUSA'!H24</f>
        <v>5</v>
      </c>
      <c r="I25" s="44"/>
      <c r="J25" s="44"/>
      <c r="K25" s="44"/>
      <c r="L25" s="44"/>
      <c r="M25" s="44"/>
      <c r="N25" s="44"/>
      <c r="O25" s="44"/>
      <c r="P25" s="44"/>
      <c r="Q25" s="44"/>
      <c r="R25" s="44">
        <f>'[1]PRIORIZACIÓN DE CAUSA'!R24</f>
        <v>29</v>
      </c>
      <c r="S25" s="45">
        <f>'[1]PRIORIZACIÓN DE CAUSA'!S24</f>
        <v>4.833333333333333</v>
      </c>
      <c r="T25" s="106" t="str">
        <f t="shared" si="0"/>
        <v>SI</v>
      </c>
    </row>
    <row r="26" spans="1:20" ht="86.25" customHeight="1" x14ac:dyDescent="0.3">
      <c r="A26" s="44">
        <v>16</v>
      </c>
      <c r="B26" s="107" t="str">
        <f>'[1]PRIORIZACIÓN DE CAUSA'!B25</f>
        <v>Inobservancia a los líneamientos establecidos en el  Código de Ética del Auditor Interno, estatuto de auditoria y lineamientos  antisoborno establecidos en la politica del  SIG,  en el desarrollo de las auditorías</v>
      </c>
      <c r="C26" s="44">
        <f>'[1]PRIORIZACIÓN DE CAUSA'!C25</f>
        <v>4</v>
      </c>
      <c r="D26" s="44">
        <f>'[1]PRIORIZACIÓN DE CAUSA'!D25</f>
        <v>4</v>
      </c>
      <c r="E26" s="44">
        <f>'[1]PRIORIZACIÓN DE CAUSA'!E25</f>
        <v>4</v>
      </c>
      <c r="F26" s="44">
        <f>'[1]PRIORIZACIÓN DE CAUSA'!F25</f>
        <v>4</v>
      </c>
      <c r="G26" s="44">
        <f>'[1]PRIORIZACIÓN DE CAUSA'!G25</f>
        <v>4</v>
      </c>
      <c r="H26" s="44">
        <f>'[1]PRIORIZACIÓN DE CAUSA'!H25</f>
        <v>5</v>
      </c>
      <c r="I26" s="44"/>
      <c r="J26" s="44"/>
      <c r="K26" s="44"/>
      <c r="L26" s="44"/>
      <c r="M26" s="44"/>
      <c r="N26" s="44"/>
      <c r="O26" s="44"/>
      <c r="P26" s="44"/>
      <c r="Q26" s="44"/>
      <c r="R26" s="44">
        <f>'[1]PRIORIZACIÓN DE CAUSA'!R25</f>
        <v>25</v>
      </c>
      <c r="S26" s="45">
        <f>'[1]PRIORIZACIÓN DE CAUSA'!S25</f>
        <v>4.166666666666667</v>
      </c>
      <c r="T26" s="106" t="str">
        <f t="shared" si="0"/>
        <v>SI</v>
      </c>
    </row>
    <row r="27" spans="1:20" ht="23.25" customHeight="1" x14ac:dyDescent="0.3">
      <c r="A27" s="44">
        <v>17</v>
      </c>
      <c r="B27" s="107" t="str">
        <f>'[1]PRIORIZACIÓN DE CAUSA'!B26</f>
        <v xml:space="preserve">Conflicto de interes no comunicado </v>
      </c>
      <c r="C27" s="44">
        <f>'[1]PRIORIZACIÓN DE CAUSA'!C26</f>
        <v>4</v>
      </c>
      <c r="D27" s="44">
        <f>'[1]PRIORIZACIÓN DE CAUSA'!D26</f>
        <v>4</v>
      </c>
      <c r="E27" s="44">
        <f>'[1]PRIORIZACIÓN DE CAUSA'!E26</f>
        <v>4</v>
      </c>
      <c r="F27" s="44">
        <f>'[1]PRIORIZACIÓN DE CAUSA'!F26</f>
        <v>5</v>
      </c>
      <c r="G27" s="44">
        <f>'[1]PRIORIZACIÓN DE CAUSA'!G26</f>
        <v>5</v>
      </c>
      <c r="H27" s="44">
        <f>'[1]PRIORIZACIÓN DE CAUSA'!H26</f>
        <v>5</v>
      </c>
      <c r="I27" s="44"/>
      <c r="J27" s="44"/>
      <c r="K27" s="44"/>
      <c r="L27" s="44"/>
      <c r="M27" s="44"/>
      <c r="N27" s="44"/>
      <c r="O27" s="44"/>
      <c r="P27" s="44"/>
      <c r="Q27" s="44"/>
      <c r="R27" s="44">
        <f>'[1]PRIORIZACIÓN DE CAUSA'!R26</f>
        <v>27</v>
      </c>
      <c r="S27" s="45">
        <f>'[1]PRIORIZACIÓN DE CAUSA'!S26</f>
        <v>4.5</v>
      </c>
      <c r="T27" s="106" t="str">
        <f t="shared" si="0"/>
        <v>SI</v>
      </c>
    </row>
    <row r="28" spans="1:20" ht="42" customHeight="1" x14ac:dyDescent="0.3">
      <c r="A28" s="44">
        <v>18</v>
      </c>
      <c r="B28" s="107" t="str">
        <f>'[1]PRIORIZACIÓN DE CAUSA'!B27</f>
        <v xml:space="preserve">Deficiencia  del personal  en  redacción de  informes y formulación de hallazgos. </v>
      </c>
      <c r="C28" s="44">
        <f>'[1]PRIORIZACIÓN DE CAUSA'!C27</f>
        <v>5</v>
      </c>
      <c r="D28" s="44">
        <f>'[1]PRIORIZACIÓN DE CAUSA'!D27</f>
        <v>5</v>
      </c>
      <c r="E28" s="44">
        <f>'[1]PRIORIZACIÓN DE CAUSA'!E27</f>
        <v>5</v>
      </c>
      <c r="F28" s="44">
        <f>'[1]PRIORIZACIÓN DE CAUSA'!F27</f>
        <v>4</v>
      </c>
      <c r="G28" s="44">
        <f>'[1]PRIORIZACIÓN DE CAUSA'!G27</f>
        <v>4</v>
      </c>
      <c r="H28" s="44">
        <f>'[1]PRIORIZACIÓN DE CAUSA'!H27</f>
        <v>4</v>
      </c>
      <c r="I28" s="44"/>
      <c r="J28" s="44"/>
      <c r="K28" s="44"/>
      <c r="L28" s="44"/>
      <c r="M28" s="44"/>
      <c r="N28" s="44"/>
      <c r="O28" s="44"/>
      <c r="P28" s="44"/>
      <c r="Q28" s="44"/>
      <c r="R28" s="44">
        <f>'[1]PRIORIZACIÓN DE CAUSA'!R27</f>
        <v>27</v>
      </c>
      <c r="S28" s="45">
        <f>'[1]PRIORIZACIÓN DE CAUSA'!S27</f>
        <v>4.5</v>
      </c>
      <c r="T28" s="106" t="str">
        <f t="shared" si="0"/>
        <v>SI</v>
      </c>
    </row>
    <row r="29" spans="1:20" ht="44.25" customHeight="1" x14ac:dyDescent="0.3">
      <c r="A29" s="44">
        <v>19</v>
      </c>
      <c r="B29" s="107" t="str">
        <f>'[1]PRIORIZACIÓN DE CAUSA'!B28</f>
        <v>Asignación de auditorias a procesos no acordes al perfil profesional del auditor.</v>
      </c>
      <c r="C29" s="44">
        <f>'[1]PRIORIZACIÓN DE CAUSA'!C28</f>
        <v>4</v>
      </c>
      <c r="D29" s="44">
        <f>'[1]PRIORIZACIÓN DE CAUSA'!D28</f>
        <v>4</v>
      </c>
      <c r="E29" s="44">
        <f>'[1]PRIORIZACIÓN DE CAUSA'!E28</f>
        <v>4</v>
      </c>
      <c r="F29" s="44">
        <f>'[1]PRIORIZACIÓN DE CAUSA'!F28</f>
        <v>4</v>
      </c>
      <c r="G29" s="44">
        <f>'[1]PRIORIZACIÓN DE CAUSA'!G28</f>
        <v>4</v>
      </c>
      <c r="H29" s="44">
        <f>'[1]PRIORIZACIÓN DE CAUSA'!H28</f>
        <v>5</v>
      </c>
      <c r="I29" s="44"/>
      <c r="J29" s="44"/>
      <c r="K29" s="44"/>
      <c r="L29" s="44"/>
      <c r="M29" s="44"/>
      <c r="N29" s="44"/>
      <c r="O29" s="44"/>
      <c r="P29" s="44"/>
      <c r="Q29" s="44"/>
      <c r="R29" s="44">
        <f>'[1]PRIORIZACIÓN DE CAUSA'!R28</f>
        <v>25</v>
      </c>
      <c r="S29" s="45">
        <f>'[1]PRIORIZACIÓN DE CAUSA'!S28</f>
        <v>4.166666666666667</v>
      </c>
      <c r="T29" s="106" t="str">
        <f t="shared" si="0"/>
        <v>SI</v>
      </c>
    </row>
    <row r="30" spans="1:20" ht="21.75" customHeight="1" x14ac:dyDescent="0.3">
      <c r="A30" s="44">
        <v>20</v>
      </c>
      <c r="B30" s="107" t="str">
        <f>'[1]PRIORIZACIÓN DE CAUSA'!B29</f>
        <v>Trafico de influencias.</v>
      </c>
      <c r="C30" s="44">
        <f>'[1]PRIORIZACIÓN DE CAUSA'!C29</f>
        <v>4</v>
      </c>
      <c r="D30" s="44">
        <f>'[1]PRIORIZACIÓN DE CAUSA'!D29</f>
        <v>4</v>
      </c>
      <c r="E30" s="44">
        <f>'[1]PRIORIZACIÓN DE CAUSA'!E29</f>
        <v>4</v>
      </c>
      <c r="F30" s="44">
        <f>'[1]PRIORIZACIÓN DE CAUSA'!F29</f>
        <v>4</v>
      </c>
      <c r="G30" s="44">
        <f>'[1]PRIORIZACIÓN DE CAUSA'!G29</f>
        <v>4</v>
      </c>
      <c r="H30" s="44">
        <f>'[1]PRIORIZACIÓN DE CAUSA'!H29</f>
        <v>5</v>
      </c>
      <c r="I30" s="44"/>
      <c r="J30" s="44"/>
      <c r="K30" s="44"/>
      <c r="L30" s="44"/>
      <c r="M30" s="44"/>
      <c r="N30" s="44"/>
      <c r="O30" s="44"/>
      <c r="P30" s="44"/>
      <c r="Q30" s="44"/>
      <c r="R30" s="44">
        <f>'[1]PRIORIZACIÓN DE CAUSA'!R29</f>
        <v>25</v>
      </c>
      <c r="S30" s="45">
        <f>'[1]PRIORIZACIÓN DE CAUSA'!S29</f>
        <v>4.166666666666667</v>
      </c>
      <c r="T30" s="106" t="str">
        <f t="shared" si="0"/>
        <v>SI</v>
      </c>
    </row>
    <row r="31" spans="1:20" ht="46.5" customHeight="1" x14ac:dyDescent="0.3">
      <c r="A31" s="44">
        <v>21</v>
      </c>
      <c r="B31" s="107" t="str">
        <f>'[1]PRIORIZACIÓN DE CAUSA'!B30</f>
        <v>Omisión en la aplicación de la normativa asociada al seguimiento y/o evaluación</v>
      </c>
      <c r="C31" s="44">
        <f>'[1]PRIORIZACIÓN DE CAUSA'!C30</f>
        <v>4</v>
      </c>
      <c r="D31" s="44">
        <f>'[1]PRIORIZACIÓN DE CAUSA'!D30</f>
        <v>3</v>
      </c>
      <c r="E31" s="44">
        <f>'[1]PRIORIZACIÓN DE CAUSA'!E30</f>
        <v>2</v>
      </c>
      <c r="F31" s="44">
        <f>'[1]PRIORIZACIÓN DE CAUSA'!F30</f>
        <v>3</v>
      </c>
      <c r="G31" s="44">
        <f>'[1]PRIORIZACIÓN DE CAUSA'!G30</f>
        <v>2</v>
      </c>
      <c r="H31" s="44">
        <f>'[1]PRIORIZACIÓN DE CAUSA'!H30</f>
        <v>1</v>
      </c>
      <c r="I31" s="44"/>
      <c r="J31" s="44"/>
      <c r="K31" s="44"/>
      <c r="L31" s="44"/>
      <c r="M31" s="44"/>
      <c r="N31" s="44"/>
      <c r="O31" s="44"/>
      <c r="P31" s="44"/>
      <c r="Q31" s="44"/>
      <c r="R31" s="44">
        <f>'[1]PRIORIZACIÓN DE CAUSA'!R30</f>
        <v>15</v>
      </c>
      <c r="S31" s="45">
        <f>'[1]PRIORIZACIÓN DE CAUSA'!S30</f>
        <v>2.5</v>
      </c>
      <c r="T31" s="106" t="str">
        <f t="shared" si="0"/>
        <v>NO</v>
      </c>
    </row>
    <row r="32" spans="1:20" ht="39.75" customHeight="1" x14ac:dyDescent="0.3">
      <c r="A32" s="44">
        <v>22</v>
      </c>
      <c r="B32" s="107" t="str">
        <f>'[1]PRIORIZACIÓN DE CAUSA'!B31</f>
        <v>Prevalencia de intereses particulares sobre intereses generales.</v>
      </c>
      <c r="C32" s="44">
        <f>'[1]PRIORIZACIÓN DE CAUSA'!C31</f>
        <v>4</v>
      </c>
      <c r="D32" s="44">
        <f>'[1]PRIORIZACIÓN DE CAUSA'!D31</f>
        <v>4</v>
      </c>
      <c r="E32" s="44">
        <f>'[1]PRIORIZACIÓN DE CAUSA'!E31</f>
        <v>5</v>
      </c>
      <c r="F32" s="44">
        <f>'[1]PRIORIZACIÓN DE CAUSA'!F31</f>
        <v>5</v>
      </c>
      <c r="G32" s="44">
        <f>'[1]PRIORIZACIÓN DE CAUSA'!G31</f>
        <v>4</v>
      </c>
      <c r="H32" s="44">
        <f>'[1]PRIORIZACIÓN DE CAUSA'!H31</f>
        <v>4</v>
      </c>
      <c r="I32" s="44"/>
      <c r="J32" s="44"/>
      <c r="K32" s="44"/>
      <c r="L32" s="44"/>
      <c r="M32" s="44"/>
      <c r="N32" s="44"/>
      <c r="O32" s="44"/>
      <c r="P32" s="44"/>
      <c r="Q32" s="44"/>
      <c r="R32" s="44">
        <f>'[1]PRIORIZACIÓN DE CAUSA'!R31</f>
        <v>26</v>
      </c>
      <c r="S32" s="46">
        <f>'[1]PRIORIZACIÓN DE CAUSA'!S31</f>
        <v>4.333333333333333</v>
      </c>
      <c r="T32" s="106" t="str">
        <f t="shared" si="0"/>
        <v>SI</v>
      </c>
    </row>
    <row r="33" spans="1:20" ht="45" customHeight="1" x14ac:dyDescent="0.3">
      <c r="A33" s="44">
        <v>23</v>
      </c>
      <c r="B33" s="107" t="str">
        <f>'[1]PRIORIZACIÓN DE CAUSA'!B32</f>
        <v xml:space="preserve">Omitir información relevante para la auditoría, con conocimiento de causa. </v>
      </c>
      <c r="C33" s="44">
        <f>'[1]PRIORIZACIÓN DE CAUSA'!C32</f>
        <v>4</v>
      </c>
      <c r="D33" s="44">
        <f>'[1]PRIORIZACIÓN DE CAUSA'!D32</f>
        <v>4</v>
      </c>
      <c r="E33" s="44">
        <f>'[1]PRIORIZACIÓN DE CAUSA'!E32</f>
        <v>4</v>
      </c>
      <c r="F33" s="44">
        <f>'[1]PRIORIZACIÓN DE CAUSA'!F32</f>
        <v>4</v>
      </c>
      <c r="G33" s="44">
        <f>'[1]PRIORIZACIÓN DE CAUSA'!G32</f>
        <v>4</v>
      </c>
      <c r="H33" s="44">
        <f>'[1]PRIORIZACIÓN DE CAUSA'!H32</f>
        <v>2</v>
      </c>
      <c r="I33" s="44"/>
      <c r="J33" s="44"/>
      <c r="K33" s="44"/>
      <c r="L33" s="44"/>
      <c r="M33" s="44"/>
      <c r="N33" s="44"/>
      <c r="O33" s="44"/>
      <c r="P33" s="44"/>
      <c r="Q33" s="44"/>
      <c r="R33" s="44">
        <f>'[1]PRIORIZACIÓN DE CAUSA'!R32</f>
        <v>22</v>
      </c>
      <c r="S33" s="46">
        <f>'[1]PRIORIZACIÓN DE CAUSA'!S32</f>
        <v>3.6666666666666665</v>
      </c>
      <c r="T33" s="106" t="str">
        <f t="shared" si="0"/>
        <v>NO</v>
      </c>
    </row>
    <row r="34" spans="1:20" ht="73.5" customHeight="1" x14ac:dyDescent="0.3">
      <c r="A34" s="44">
        <v>24</v>
      </c>
      <c r="B34" s="107" t="str">
        <f>'[1]PRIORIZACIÓN DE CAUSA'!B33</f>
        <v xml:space="preserve">Deficiencia en la infraestructura tecnológica que soporta la plataforma pisami, generando lentitud e indisponibilidad del sistema de información. </v>
      </c>
      <c r="C34" s="44">
        <f>'[1]PRIORIZACIÓN DE CAUSA'!C33</f>
        <v>4</v>
      </c>
      <c r="D34" s="44">
        <f>'[1]PRIORIZACIÓN DE CAUSA'!D33</f>
        <v>4</v>
      </c>
      <c r="E34" s="44">
        <f>'[1]PRIORIZACIÓN DE CAUSA'!E33</f>
        <v>5</v>
      </c>
      <c r="F34" s="44">
        <f>'[1]PRIORIZACIÓN DE CAUSA'!F33</f>
        <v>5</v>
      </c>
      <c r="G34" s="44">
        <f>'[1]PRIORIZACIÓN DE CAUSA'!G33</f>
        <v>4</v>
      </c>
      <c r="H34" s="44">
        <f>'[1]PRIORIZACIÓN DE CAUSA'!H33</f>
        <v>4</v>
      </c>
      <c r="I34" s="44"/>
      <c r="J34" s="44"/>
      <c r="K34" s="44"/>
      <c r="L34" s="44"/>
      <c r="M34" s="44"/>
      <c r="N34" s="44"/>
      <c r="O34" s="44"/>
      <c r="P34" s="44"/>
      <c r="Q34" s="44"/>
      <c r="R34" s="44">
        <f>'[1]PRIORIZACIÓN DE CAUSA'!R33</f>
        <v>26</v>
      </c>
      <c r="S34" s="46">
        <f>'[1]PRIORIZACIÓN DE CAUSA'!S33</f>
        <v>4.333333333333333</v>
      </c>
      <c r="T34" s="106" t="str">
        <f t="shared" si="0"/>
        <v>SI</v>
      </c>
    </row>
    <row r="35" spans="1:20" ht="21.75" customHeight="1" x14ac:dyDescent="0.3">
      <c r="A35" s="44">
        <v>25</v>
      </c>
      <c r="B35" s="107" t="str">
        <f>'[1]PRIORIZACIÓN DE CAUSA'!B34</f>
        <v xml:space="preserve">Equipos tecnologicos obsoletos, </v>
      </c>
      <c r="C35" s="44">
        <f>'[1]PRIORIZACIÓN DE CAUSA'!C34</f>
        <v>4</v>
      </c>
      <c r="D35" s="44">
        <f>'[1]PRIORIZACIÓN DE CAUSA'!D34</f>
        <v>4</v>
      </c>
      <c r="E35" s="44">
        <f>'[1]PRIORIZACIÓN DE CAUSA'!E34</f>
        <v>4</v>
      </c>
      <c r="F35" s="44">
        <f>'[1]PRIORIZACIÓN DE CAUSA'!F34</f>
        <v>4</v>
      </c>
      <c r="G35" s="44">
        <f>'[1]PRIORIZACIÓN DE CAUSA'!G34</f>
        <v>4</v>
      </c>
      <c r="H35" s="44">
        <f>'[1]PRIORIZACIÓN DE CAUSA'!H34</f>
        <v>5</v>
      </c>
      <c r="I35" s="44"/>
      <c r="J35" s="44"/>
      <c r="K35" s="44"/>
      <c r="L35" s="44"/>
      <c r="M35" s="44"/>
      <c r="N35" s="44"/>
      <c r="O35" s="44"/>
      <c r="P35" s="44"/>
      <c r="Q35" s="44"/>
      <c r="R35" s="44">
        <f>'[1]PRIORIZACIÓN DE CAUSA'!R34</f>
        <v>25</v>
      </c>
      <c r="S35" s="46">
        <f>'[1]PRIORIZACIÓN DE CAUSA'!S34</f>
        <v>4.166666666666667</v>
      </c>
      <c r="T35" s="106" t="str">
        <f t="shared" si="0"/>
        <v>SI</v>
      </c>
    </row>
    <row r="36" spans="1:20" ht="40.5" customHeight="1" x14ac:dyDescent="0.3">
      <c r="A36" s="44">
        <v>26</v>
      </c>
      <c r="B36" s="107" t="str">
        <f>'[1]PRIORIZACIÓN DE CAUSA'!B35</f>
        <v>Unidades administrativas ubicadas en diferentes sitios de la ciudad (Ibagué).</v>
      </c>
      <c r="C36" s="44">
        <f>'[1]PRIORIZACIÓN DE CAUSA'!C35</f>
        <v>3</v>
      </c>
      <c r="D36" s="44">
        <f>'[1]PRIORIZACIÓN DE CAUSA'!D35</f>
        <v>3</v>
      </c>
      <c r="E36" s="44">
        <f>'[1]PRIORIZACIÓN DE CAUSA'!E35</f>
        <v>3</v>
      </c>
      <c r="F36" s="44">
        <f>'[1]PRIORIZACIÓN DE CAUSA'!F35</f>
        <v>3</v>
      </c>
      <c r="G36" s="44">
        <f>'[1]PRIORIZACIÓN DE CAUSA'!G35</f>
        <v>3</v>
      </c>
      <c r="H36" s="44">
        <f>'[1]PRIORIZACIÓN DE CAUSA'!H35</f>
        <v>4</v>
      </c>
      <c r="I36" s="44"/>
      <c r="J36" s="44"/>
      <c r="K36" s="44"/>
      <c r="L36" s="44"/>
      <c r="M36" s="44"/>
      <c r="N36" s="44"/>
      <c r="O36" s="44"/>
      <c r="P36" s="44"/>
      <c r="Q36" s="44"/>
      <c r="R36" s="44">
        <f>'[1]PRIORIZACIÓN DE CAUSA'!R35</f>
        <v>19</v>
      </c>
      <c r="S36" s="46">
        <f>'[1]PRIORIZACIÓN DE CAUSA'!S35</f>
        <v>3.1666666666666665</v>
      </c>
      <c r="T36" s="106" t="str">
        <f t="shared" si="0"/>
        <v>NO</v>
      </c>
    </row>
    <row r="37" spans="1:20" ht="40.5" customHeight="1" x14ac:dyDescent="0.3">
      <c r="A37" s="44">
        <v>27</v>
      </c>
      <c r="B37" s="107" t="str">
        <f>'[1]PRIORIZACIÓN DE CAUSA'!B36</f>
        <v xml:space="preserve">Ausencia de documetación e implementación de procedimientos  en  algunos  procesos. </v>
      </c>
      <c r="C37" s="44">
        <f>'[1]PRIORIZACIÓN DE CAUSA'!C36</f>
        <v>4</v>
      </c>
      <c r="D37" s="44">
        <f>'[1]PRIORIZACIÓN DE CAUSA'!D36</f>
        <v>3</v>
      </c>
      <c r="E37" s="44">
        <f>'[1]PRIORIZACIÓN DE CAUSA'!E36</f>
        <v>4</v>
      </c>
      <c r="F37" s="44">
        <f>'[1]PRIORIZACIÓN DE CAUSA'!F36</f>
        <v>3</v>
      </c>
      <c r="G37" s="44">
        <f>'[1]PRIORIZACIÓN DE CAUSA'!G36</f>
        <v>3</v>
      </c>
      <c r="H37" s="44">
        <f>'[1]PRIORIZACIÓN DE CAUSA'!H36</f>
        <v>3</v>
      </c>
      <c r="I37" s="44"/>
      <c r="J37" s="44"/>
      <c r="K37" s="44"/>
      <c r="L37" s="44"/>
      <c r="M37" s="44"/>
      <c r="N37" s="44"/>
      <c r="O37" s="44"/>
      <c r="P37" s="44"/>
      <c r="Q37" s="44"/>
      <c r="R37" s="44">
        <f>'[1]PRIORIZACIÓN DE CAUSA'!R36</f>
        <v>20</v>
      </c>
      <c r="S37" s="46">
        <f>'[1]PRIORIZACIÓN DE CAUSA'!S36</f>
        <v>3.3333333333333335</v>
      </c>
      <c r="T37" s="106" t="str">
        <f t="shared" si="0"/>
        <v>NO</v>
      </c>
    </row>
    <row r="38" spans="1:20" ht="53.25" customHeight="1" x14ac:dyDescent="0.3">
      <c r="A38" s="47">
        <v>28</v>
      </c>
      <c r="B38" s="108" t="str">
        <f>'[1]PRIORIZACIÓN DE CAUSA'!B37</f>
        <v xml:space="preserve">Demoras en la entrega de información por parte de las unidades administrativas, en respuesta a los requerimientos de la oficina. </v>
      </c>
      <c r="C38" s="47">
        <f>'[1]PRIORIZACIÓN DE CAUSA'!C37</f>
        <v>5</v>
      </c>
      <c r="D38" s="47">
        <f>'[1]PRIORIZACIÓN DE CAUSA'!D37</f>
        <v>5</v>
      </c>
      <c r="E38" s="47">
        <f>'[1]PRIORIZACIÓN DE CAUSA'!E37</f>
        <v>5</v>
      </c>
      <c r="F38" s="47">
        <f>'[1]PRIORIZACIÓN DE CAUSA'!F37</f>
        <v>5</v>
      </c>
      <c r="G38" s="47">
        <f>'[1]PRIORIZACIÓN DE CAUSA'!G37</f>
        <v>5</v>
      </c>
      <c r="H38" s="47">
        <f>'[1]PRIORIZACIÓN DE CAUSA'!H37</f>
        <v>5</v>
      </c>
      <c r="I38" s="47"/>
      <c r="J38" s="47"/>
      <c r="K38" s="47"/>
      <c r="L38" s="47"/>
      <c r="M38" s="47"/>
      <c r="N38" s="47"/>
      <c r="O38" s="47"/>
      <c r="P38" s="47"/>
      <c r="Q38" s="47"/>
      <c r="R38" s="47">
        <f>'[1]PRIORIZACIÓN DE CAUSA'!R37</f>
        <v>30</v>
      </c>
      <c r="S38" s="105">
        <f>'[1]PRIORIZACIÓN DE CAUSA'!S37</f>
        <v>5</v>
      </c>
      <c r="T38" s="106" t="str">
        <f t="shared" si="0"/>
        <v>SI</v>
      </c>
    </row>
    <row r="39" spans="1:20" ht="27.75" customHeight="1" x14ac:dyDescent="0.3">
      <c r="A39" s="47">
        <v>29</v>
      </c>
      <c r="B39" s="108" t="str">
        <f>'[1]PRIORIZACIÓN DE CAUSA'!B38</f>
        <v>Ausencia  de formulación controles  y  de registros en los procedimientos a auditar.</v>
      </c>
      <c r="C39" s="47">
        <f>'[1]PRIORIZACIÓN DE CAUSA'!C38</f>
        <v>4</v>
      </c>
      <c r="D39" s="47">
        <f>'[1]PRIORIZACIÓN DE CAUSA'!D38</f>
        <v>4</v>
      </c>
      <c r="E39" s="47">
        <f>'[1]PRIORIZACIÓN DE CAUSA'!E38</f>
        <v>4</v>
      </c>
      <c r="F39" s="47">
        <f>'[1]PRIORIZACIÓN DE CAUSA'!F38</f>
        <v>4</v>
      </c>
      <c r="G39" s="47">
        <f>'[1]PRIORIZACIÓN DE CAUSA'!G38</f>
        <v>4</v>
      </c>
      <c r="H39" s="47">
        <f>'[1]PRIORIZACIÓN DE CAUSA'!H38</f>
        <v>5</v>
      </c>
      <c r="I39" s="47"/>
      <c r="J39" s="47"/>
      <c r="K39" s="47"/>
      <c r="L39" s="47"/>
      <c r="M39" s="47"/>
      <c r="N39" s="47"/>
      <c r="O39" s="47"/>
      <c r="P39" s="47"/>
      <c r="Q39" s="47"/>
      <c r="R39" s="47">
        <f>'[1]PRIORIZACIÓN DE CAUSA'!R38</f>
        <v>25</v>
      </c>
      <c r="S39" s="105">
        <f>'[1]PRIORIZACIÓN DE CAUSA'!S38</f>
        <v>4.166666666666667</v>
      </c>
      <c r="T39" s="106" t="str">
        <f t="shared" si="0"/>
        <v>SI</v>
      </c>
    </row>
    <row r="40" spans="1:20" ht="89.25" customHeight="1" x14ac:dyDescent="0.3">
      <c r="A40" s="47">
        <v>30</v>
      </c>
      <c r="B40" s="108" t="str">
        <f>'[1]PRIORIZACIÓN DE CAUSA'!B39</f>
        <v>Falta de compromiso de los líderes de los procesos en la implementación de mejoras, asociadas a los planes de mejoramiento y en atención a las recomendaciones establecidas en los informes emitidos por la Oficina de Control Interno.</v>
      </c>
      <c r="C40" s="47">
        <f>'[1]PRIORIZACIÓN DE CAUSA'!C39</f>
        <v>5</v>
      </c>
      <c r="D40" s="47">
        <f>'[1]PRIORIZACIÓN DE CAUSA'!D39</f>
        <v>4</v>
      </c>
      <c r="E40" s="47">
        <f>'[1]PRIORIZACIÓN DE CAUSA'!E39</f>
        <v>5</v>
      </c>
      <c r="F40" s="47">
        <f>'[1]PRIORIZACIÓN DE CAUSA'!F39</f>
        <v>5</v>
      </c>
      <c r="G40" s="47">
        <f>'[1]PRIORIZACIÓN DE CAUSA'!G39</f>
        <v>4</v>
      </c>
      <c r="H40" s="47">
        <f>'[1]PRIORIZACIÓN DE CAUSA'!H39</f>
        <v>5</v>
      </c>
      <c r="I40" s="47"/>
      <c r="J40" s="47"/>
      <c r="K40" s="47"/>
      <c r="L40" s="47"/>
      <c r="M40" s="47"/>
      <c r="N40" s="47"/>
      <c r="O40" s="47"/>
      <c r="P40" s="47"/>
      <c r="Q40" s="47"/>
      <c r="R40" s="47">
        <f>'[1]PRIORIZACIÓN DE CAUSA'!R39</f>
        <v>28</v>
      </c>
      <c r="S40" s="222">
        <f>'[1]PRIORIZACIÓN DE CAUSA'!S39</f>
        <v>4.666666666666667</v>
      </c>
      <c r="T40" s="106" t="str">
        <f t="shared" si="0"/>
        <v>SI</v>
      </c>
    </row>
    <row r="41" spans="1:20" ht="49.5" customHeight="1" x14ac:dyDescent="0.3">
      <c r="A41" s="47">
        <v>31</v>
      </c>
      <c r="B41" s="108" t="str">
        <f>'[1]PRIORIZACIÓN DE CAUSA'!B40</f>
        <v xml:space="preserve">Falta de articulación entre la Secretaría de Planeación y la Oficina de Control  Interno. </v>
      </c>
      <c r="C41" s="47">
        <f>'[1]PRIORIZACIÓN DE CAUSA'!C40</f>
        <v>4</v>
      </c>
      <c r="D41" s="47">
        <f>'[1]PRIORIZACIÓN DE CAUSA'!D40</f>
        <v>4</v>
      </c>
      <c r="E41" s="47">
        <f>'[1]PRIORIZACIÓN DE CAUSA'!E40</f>
        <v>4</v>
      </c>
      <c r="F41" s="47">
        <f>'[1]PRIORIZACIÓN DE CAUSA'!F40</f>
        <v>4</v>
      </c>
      <c r="G41" s="47">
        <f>'[1]PRIORIZACIÓN DE CAUSA'!G40</f>
        <v>4</v>
      </c>
      <c r="H41" s="47">
        <f>'[1]PRIORIZACIÓN DE CAUSA'!H40</f>
        <v>5</v>
      </c>
      <c r="I41" s="47"/>
      <c r="J41" s="47"/>
      <c r="K41" s="47"/>
      <c r="L41" s="47"/>
      <c r="M41" s="47"/>
      <c r="N41" s="47"/>
      <c r="O41" s="47"/>
      <c r="P41" s="47"/>
      <c r="Q41" s="47"/>
      <c r="R41" s="223">
        <f>'[1]PRIORIZACIÓN DE CAUSA'!R40</f>
        <v>25</v>
      </c>
      <c r="S41" s="227">
        <f>'[1]PRIORIZACIÓN DE CAUSA'!S40</f>
        <v>4.166666666666667</v>
      </c>
      <c r="T41" s="229" t="str">
        <f t="shared" si="0"/>
        <v>SI</v>
      </c>
    </row>
    <row r="42" spans="1:20" ht="39.75" customHeight="1" x14ac:dyDescent="0.3">
      <c r="A42" s="47">
        <v>32</v>
      </c>
      <c r="B42" s="108" t="str">
        <f>'[1]PRIORIZACIÓN DE CAUSA'!B41</f>
        <v>Desconocimiento de la actualización normativa</v>
      </c>
      <c r="C42" s="47">
        <f>'[1]PRIORIZACIÓN DE CAUSA'!C41</f>
        <v>3</v>
      </c>
      <c r="D42" s="47">
        <f>'[1]PRIORIZACIÓN DE CAUSA'!D41</f>
        <v>5</v>
      </c>
      <c r="E42" s="47">
        <f>'[1]PRIORIZACIÓN DE CAUSA'!E41</f>
        <v>3</v>
      </c>
      <c r="F42" s="47">
        <f>'[1]PRIORIZACIÓN DE CAUSA'!F41</f>
        <v>4</v>
      </c>
      <c r="G42" s="47">
        <f>'[1]PRIORIZACIÓN DE CAUSA'!G41</f>
        <v>5</v>
      </c>
      <c r="H42" s="47">
        <f>'[1]PRIORIZACIÓN DE CAUSA'!H41</f>
        <v>4</v>
      </c>
      <c r="I42" s="47"/>
      <c r="J42" s="47"/>
      <c r="K42" s="47"/>
      <c r="L42" s="47"/>
      <c r="M42" s="47"/>
      <c r="N42" s="47"/>
      <c r="O42" s="47"/>
      <c r="P42" s="47"/>
      <c r="Q42" s="47"/>
      <c r="R42" s="223">
        <f>'[1]PRIORIZACIÓN DE CAUSA'!R41</f>
        <v>24</v>
      </c>
      <c r="S42" s="227">
        <f>'[1]PRIORIZACIÓN DE CAUSA'!S41</f>
        <v>4</v>
      </c>
      <c r="T42" s="229" t="str">
        <f t="shared" si="0"/>
        <v>SI</v>
      </c>
    </row>
    <row r="43" spans="1:20" ht="26.25" customHeight="1" x14ac:dyDescent="0.3">
      <c r="A43" s="47">
        <v>33</v>
      </c>
      <c r="B43" s="108" t="str">
        <f>'[1]PRIORIZACIÓN DE CAUSA'!B42</f>
        <v xml:space="preserve">Sistemas de información no integrados </v>
      </c>
      <c r="C43" s="47">
        <f>'[1]PRIORIZACIÓN DE CAUSA'!C42</f>
        <v>4</v>
      </c>
      <c r="D43" s="47">
        <f>'[1]PRIORIZACIÓN DE CAUSA'!D42</f>
        <v>4</v>
      </c>
      <c r="E43" s="47">
        <f>'[1]PRIORIZACIÓN DE CAUSA'!E42</f>
        <v>5</v>
      </c>
      <c r="F43" s="47">
        <f>'[1]PRIORIZACIÓN DE CAUSA'!F42</f>
        <v>5</v>
      </c>
      <c r="G43" s="47">
        <f>'[1]PRIORIZACIÓN DE CAUSA'!G42</f>
        <v>4</v>
      </c>
      <c r="H43" s="47">
        <f>'[1]PRIORIZACIÓN DE CAUSA'!H42</f>
        <v>4</v>
      </c>
      <c r="I43" s="47"/>
      <c r="J43" s="47"/>
      <c r="K43" s="47"/>
      <c r="L43" s="47"/>
      <c r="M43" s="47"/>
      <c r="N43" s="47"/>
      <c r="O43" s="47"/>
      <c r="P43" s="47"/>
      <c r="Q43" s="47"/>
      <c r="R43" s="223">
        <f>'[1]PRIORIZACIÓN DE CAUSA'!R42</f>
        <v>26</v>
      </c>
      <c r="S43" s="227">
        <f>'[1]PRIORIZACIÓN DE CAUSA'!S42</f>
        <v>4.333333333333333</v>
      </c>
      <c r="T43" s="229" t="str">
        <f t="shared" si="0"/>
        <v>SI</v>
      </c>
    </row>
    <row r="44" spans="1:20" ht="77.25" customHeight="1" x14ac:dyDescent="0.3">
      <c r="A44" s="47">
        <v>34</v>
      </c>
      <c r="B44" s="245" t="str">
        <f>Contexto!B22</f>
        <v>Entidades públicas realizando cargue  de informes de ley  a través de aplicativos de entes de control,  de forma simultanea. (Control interno contable, derechos de autor y furag)</v>
      </c>
      <c r="C44" s="47">
        <v>4</v>
      </c>
      <c r="D44" s="47">
        <v>4</v>
      </c>
      <c r="E44" s="47">
        <v>5</v>
      </c>
      <c r="F44" s="47">
        <v>5</v>
      </c>
      <c r="G44" s="47">
        <v>4</v>
      </c>
      <c r="H44" s="47">
        <v>4</v>
      </c>
      <c r="I44" s="47"/>
      <c r="J44" s="47"/>
      <c r="K44" s="47"/>
      <c r="L44" s="47"/>
      <c r="M44" s="47"/>
      <c r="N44" s="47"/>
      <c r="O44" s="47"/>
      <c r="P44" s="47"/>
      <c r="Q44" s="223"/>
      <c r="R44" s="228">
        <f>SUM(C44:H44)</f>
        <v>26</v>
      </c>
      <c r="S44" s="227">
        <f>R44/6</f>
        <v>4.333333333333333</v>
      </c>
      <c r="T44" s="229" t="str">
        <f t="shared" si="0"/>
        <v>SI</v>
      </c>
    </row>
    <row r="45" spans="1:20" ht="109.5" customHeight="1" x14ac:dyDescent="0.3">
      <c r="A45" s="47">
        <v>35</v>
      </c>
      <c r="B45" s="108" t="str">
        <f>Contexto!D22</f>
        <v xml:space="preserve">Olvido de los informes  generados  por la Oficina de control interno  y  pendientes de socialización  a la Alta Dirección  en el Comité de Coordinación de Control Interno, en el momento previo a la  convocatoria  para la  elaboración del orden del dia. </v>
      </c>
      <c r="C45" s="47">
        <v>5</v>
      </c>
      <c r="D45" s="47">
        <v>4</v>
      </c>
      <c r="E45" s="47">
        <v>4</v>
      </c>
      <c r="F45" s="47">
        <v>4</v>
      </c>
      <c r="G45" s="47">
        <v>4</v>
      </c>
      <c r="H45" s="47">
        <v>4</v>
      </c>
      <c r="I45" s="47"/>
      <c r="J45" s="47"/>
      <c r="K45" s="47"/>
      <c r="L45" s="47"/>
      <c r="M45" s="47"/>
      <c r="N45" s="47"/>
      <c r="O45" s="47"/>
      <c r="P45" s="47"/>
      <c r="Q45" s="223"/>
      <c r="R45" s="228">
        <f>SUM(C45:H45)</f>
        <v>25</v>
      </c>
      <c r="S45" s="227">
        <f>R45/6</f>
        <v>4.166666666666667</v>
      </c>
      <c r="T45" s="229" t="str">
        <f t="shared" si="0"/>
        <v>SI</v>
      </c>
    </row>
    <row r="46" spans="1:20" ht="97.5" customHeight="1" x14ac:dyDescent="0.3">
      <c r="A46" s="47">
        <v>36</v>
      </c>
      <c r="B46" s="108" t="str">
        <f>Contexto!D25</f>
        <v xml:space="preserve">Desconocimiento del personal adscrito a la Oficina de control interno de los  cambios normativos que impliquen  nuevos informes a cargo de la Oficina  o modificaciones a la periodicidad del reporte de los informes de ley. </v>
      </c>
      <c r="C46" s="47">
        <v>4</v>
      </c>
      <c r="D46" s="47">
        <v>4</v>
      </c>
      <c r="E46" s="47">
        <v>4</v>
      </c>
      <c r="F46" s="47">
        <v>4</v>
      </c>
      <c r="G46" s="47">
        <v>4</v>
      </c>
      <c r="H46" s="47">
        <v>4</v>
      </c>
      <c r="I46" s="47"/>
      <c r="J46" s="47"/>
      <c r="K46" s="47"/>
      <c r="L46" s="47"/>
      <c r="M46" s="47"/>
      <c r="N46" s="47"/>
      <c r="O46" s="47"/>
      <c r="P46" s="47"/>
      <c r="Q46" s="223"/>
      <c r="R46" s="228">
        <f>SUM(C46:H46)</f>
        <v>24</v>
      </c>
      <c r="S46" s="227">
        <f t="shared" ref="S46:S48" si="1">R46/6</f>
        <v>4</v>
      </c>
      <c r="T46" s="229" t="str">
        <f t="shared" si="0"/>
        <v>SI</v>
      </c>
    </row>
    <row r="47" spans="1:20" ht="117.75" customHeight="1" x14ac:dyDescent="0.3">
      <c r="A47" s="47">
        <v>37</v>
      </c>
      <c r="B47" s="108" t="str">
        <f>Contexto!F15</f>
        <v xml:space="preserve">Asignación  por líderes de proceso  a personal vinculado por  contrato de prestación de servicios,  la responsabilidad   del diligenciamiento de los formatos  para rendición de informes de ley a entes de control y a su vez,   la  emisión de respuesta a  requerimiento del ente de control. </v>
      </c>
      <c r="C47" s="47">
        <v>5</v>
      </c>
      <c r="D47" s="47">
        <v>5</v>
      </c>
      <c r="E47" s="47">
        <v>4</v>
      </c>
      <c r="F47" s="47">
        <v>4</v>
      </c>
      <c r="G47" s="47">
        <v>4</v>
      </c>
      <c r="H47" s="47">
        <v>4</v>
      </c>
      <c r="I47" s="47"/>
      <c r="J47" s="47"/>
      <c r="K47" s="47"/>
      <c r="L47" s="47"/>
      <c r="M47" s="47"/>
      <c r="N47" s="47"/>
      <c r="O47" s="47"/>
      <c r="P47" s="47"/>
      <c r="Q47" s="223"/>
      <c r="R47" s="228">
        <f>SUM(C47:H47)</f>
        <v>26</v>
      </c>
      <c r="S47" s="227">
        <f t="shared" si="1"/>
        <v>4.333333333333333</v>
      </c>
      <c r="T47" s="229" t="str">
        <f t="shared" si="0"/>
        <v>SI</v>
      </c>
    </row>
    <row r="48" spans="1:20" ht="132.75" customHeight="1" x14ac:dyDescent="0.3">
      <c r="A48" s="47">
        <v>38</v>
      </c>
      <c r="B48" s="108" t="str">
        <f>Contexto!F17</f>
        <v xml:space="preserve">Falta de asignación en las unidades  administrativas de un   funcionario   responsable de  consultar  diariamente  la correspondencia,  generando en los líderes de proceso el   desconocimiento de  los requerimientos   y  la emisión extemporánea   a la fecha limite fijada por la Oficina,  para emitir la respuesta al requerimientos de entes de control. </v>
      </c>
      <c r="C48" s="47">
        <v>5</v>
      </c>
      <c r="D48" s="47">
        <v>5</v>
      </c>
      <c r="E48" s="47">
        <v>4</v>
      </c>
      <c r="F48" s="47">
        <v>4</v>
      </c>
      <c r="G48" s="47">
        <v>4</v>
      </c>
      <c r="H48" s="47">
        <v>4</v>
      </c>
      <c r="I48" s="47"/>
      <c r="J48" s="47"/>
      <c r="K48" s="47"/>
      <c r="L48" s="47"/>
      <c r="M48" s="47"/>
      <c r="N48" s="47"/>
      <c r="O48" s="47"/>
      <c r="P48" s="47"/>
      <c r="Q48" s="223"/>
      <c r="R48" s="228">
        <f>SUM(C48:H48)</f>
        <v>26</v>
      </c>
      <c r="S48" s="227">
        <f t="shared" si="1"/>
        <v>4.333333333333333</v>
      </c>
      <c r="T48" s="229" t="str">
        <f t="shared" si="0"/>
        <v>SI</v>
      </c>
    </row>
    <row r="49" spans="1:28" ht="24" customHeight="1" thickBot="1" x14ac:dyDescent="0.35">
      <c r="A49" s="47">
        <v>39</v>
      </c>
      <c r="B49" s="47"/>
      <c r="C49" s="47"/>
      <c r="D49" s="47"/>
      <c r="E49" s="47"/>
      <c r="F49" s="47"/>
      <c r="G49" s="47"/>
      <c r="H49" s="47"/>
      <c r="I49" s="47"/>
      <c r="J49" s="47"/>
      <c r="K49" s="47"/>
      <c r="L49" s="47"/>
      <c r="M49" s="47"/>
      <c r="N49" s="47"/>
      <c r="O49" s="47"/>
      <c r="P49" s="47"/>
      <c r="Q49" s="223"/>
      <c r="R49" s="226"/>
      <c r="S49" s="222"/>
      <c r="T49" s="104"/>
    </row>
    <row r="50" spans="1:28" ht="28.5" customHeight="1" x14ac:dyDescent="0.3">
      <c r="A50" s="362" t="s">
        <v>303</v>
      </c>
      <c r="B50" s="363"/>
      <c r="C50" s="363"/>
      <c r="D50" s="363"/>
      <c r="E50" s="363"/>
      <c r="F50" s="363"/>
      <c r="G50" s="363"/>
      <c r="H50" s="363"/>
      <c r="I50" s="363"/>
      <c r="J50" s="363"/>
      <c r="K50" s="363"/>
      <c r="L50" s="363"/>
      <c r="M50" s="363"/>
      <c r="N50" s="363"/>
      <c r="O50" s="363"/>
      <c r="P50" s="363"/>
      <c r="Q50" s="363"/>
      <c r="R50" s="364"/>
      <c r="S50" s="224">
        <f>SUM(R11:R48)</f>
        <v>923</v>
      </c>
      <c r="T50" s="225"/>
      <c r="Y50" s="345" t="s">
        <v>304</v>
      </c>
      <c r="Z50" s="345"/>
      <c r="AA50" s="345"/>
      <c r="AB50" s="345"/>
    </row>
    <row r="51" spans="1:28" ht="14.25" customHeight="1" thickBot="1" x14ac:dyDescent="0.35">
      <c r="A51" s="346" t="s">
        <v>91</v>
      </c>
      <c r="B51" s="347"/>
      <c r="C51" s="347"/>
      <c r="D51" s="347"/>
      <c r="E51" s="347"/>
      <c r="F51" s="347"/>
      <c r="G51" s="347"/>
      <c r="H51" s="347"/>
      <c r="I51" s="347"/>
      <c r="J51" s="347"/>
      <c r="K51" s="347"/>
      <c r="L51" s="347"/>
      <c r="M51" s="347"/>
      <c r="N51" s="347"/>
      <c r="O51" s="347"/>
      <c r="P51" s="347"/>
      <c r="Q51" s="347"/>
      <c r="R51" s="347"/>
      <c r="S51" s="109">
        <f>AVERAGE(S11:S48)</f>
        <v>4.0482456140350891</v>
      </c>
    </row>
    <row r="52" spans="1:28" ht="14.25" customHeight="1" x14ac:dyDescent="0.3">
      <c r="A52" s="48"/>
      <c r="B52" s="49"/>
      <c r="C52" s="49"/>
      <c r="D52" s="49"/>
      <c r="E52" s="49"/>
      <c r="F52" s="49"/>
      <c r="G52" s="49"/>
      <c r="H52" s="49"/>
      <c r="I52" s="49"/>
      <c r="J52" s="49"/>
      <c r="K52" s="49"/>
      <c r="L52" s="49"/>
      <c r="M52" s="49"/>
      <c r="N52" s="49"/>
      <c r="O52" s="49"/>
      <c r="P52" s="49"/>
      <c r="Q52" s="49"/>
      <c r="R52" s="49"/>
      <c r="S52" s="50"/>
    </row>
    <row r="53" spans="1:28" ht="14.25" customHeight="1" x14ac:dyDescent="0.3">
      <c r="A53" s="48"/>
      <c r="B53" s="49"/>
      <c r="C53" s="49"/>
      <c r="D53" s="49"/>
      <c r="E53" s="49"/>
      <c r="F53" s="49"/>
      <c r="G53" s="49"/>
      <c r="H53" s="49"/>
      <c r="I53" s="49"/>
      <c r="J53" s="49"/>
      <c r="K53" s="49"/>
      <c r="L53" s="49"/>
      <c r="M53" s="49"/>
      <c r="N53" s="49"/>
      <c r="O53" s="49"/>
      <c r="P53" s="49"/>
      <c r="Q53" s="49"/>
      <c r="R53" s="49"/>
      <c r="S53" s="50"/>
    </row>
    <row r="54" spans="1:28" ht="14.25" customHeight="1" x14ac:dyDescent="0.3">
      <c r="A54" s="48"/>
      <c r="B54" s="49"/>
      <c r="C54" s="49"/>
      <c r="D54" s="49"/>
      <c r="E54" s="49"/>
      <c r="F54" s="49"/>
      <c r="G54" s="49"/>
      <c r="H54" s="49"/>
      <c r="I54" s="49"/>
      <c r="J54" s="49"/>
      <c r="K54" s="49"/>
      <c r="L54" s="49"/>
      <c r="M54" s="49"/>
      <c r="N54" s="49"/>
      <c r="O54" s="49"/>
      <c r="P54" s="49"/>
      <c r="Q54" s="49"/>
      <c r="R54" s="49"/>
      <c r="S54" s="50"/>
    </row>
    <row r="55" spans="1:28" ht="14.25" customHeight="1" x14ac:dyDescent="0.3">
      <c r="A55" s="48"/>
      <c r="B55" s="49"/>
      <c r="C55" s="49"/>
      <c r="D55" s="49"/>
      <c r="E55" s="49"/>
      <c r="F55" s="49"/>
      <c r="G55" s="49"/>
      <c r="H55" s="49"/>
      <c r="I55" s="49"/>
      <c r="J55" s="49"/>
      <c r="K55" s="49"/>
      <c r="L55" s="49"/>
      <c r="M55" s="49"/>
      <c r="N55" s="49"/>
      <c r="O55" s="49"/>
      <c r="P55" s="49"/>
      <c r="Q55" s="49"/>
      <c r="R55" s="49"/>
      <c r="S55" s="50"/>
    </row>
    <row r="56" spans="1:28" ht="14.25" customHeight="1" x14ac:dyDescent="0.3">
      <c r="A56" s="48"/>
      <c r="B56" s="49"/>
      <c r="C56" s="49"/>
      <c r="D56" s="49"/>
      <c r="E56" s="49"/>
      <c r="F56" s="49"/>
      <c r="G56" s="49"/>
      <c r="H56" s="49"/>
      <c r="I56" s="49"/>
      <c r="J56" s="49"/>
      <c r="K56" s="49"/>
      <c r="L56" s="49"/>
      <c r="M56" s="49"/>
      <c r="N56" s="49"/>
      <c r="O56" s="49"/>
      <c r="P56" s="49"/>
      <c r="Q56" s="49"/>
      <c r="R56" s="49"/>
      <c r="S56" s="50"/>
    </row>
    <row r="57" spans="1:28" ht="14.25" customHeight="1" x14ac:dyDescent="0.3">
      <c r="A57" s="48"/>
      <c r="B57" s="49"/>
      <c r="C57" s="49"/>
      <c r="D57" s="49"/>
      <c r="E57" s="49"/>
      <c r="F57" s="49"/>
      <c r="G57" s="49"/>
      <c r="H57" s="49"/>
      <c r="I57" s="49"/>
      <c r="J57" s="49"/>
      <c r="K57" s="49"/>
      <c r="L57" s="49"/>
      <c r="M57" s="49"/>
      <c r="N57" s="49"/>
      <c r="O57" s="49"/>
      <c r="P57" s="49"/>
      <c r="Q57" s="49"/>
      <c r="R57" s="49"/>
      <c r="S57" s="50"/>
    </row>
    <row r="58" spans="1:28" ht="14.25" customHeight="1" x14ac:dyDescent="0.3">
      <c r="A58" s="48"/>
      <c r="B58" s="49"/>
      <c r="C58" s="49"/>
      <c r="D58" s="49"/>
      <c r="E58" s="49"/>
      <c r="F58" s="49"/>
      <c r="G58" s="49"/>
      <c r="H58" s="49"/>
      <c r="I58" s="49"/>
      <c r="J58" s="49"/>
      <c r="K58" s="49"/>
      <c r="L58" s="49"/>
      <c r="M58" s="49"/>
      <c r="N58" s="49"/>
      <c r="O58" s="49"/>
      <c r="P58" s="49"/>
      <c r="Q58" s="49"/>
      <c r="R58" s="49"/>
      <c r="S58" s="50"/>
    </row>
    <row r="59" spans="1:28" ht="14.25" customHeight="1" x14ac:dyDescent="0.3">
      <c r="A59" s="48"/>
      <c r="B59" s="49"/>
      <c r="C59" s="49"/>
      <c r="D59" s="49"/>
      <c r="E59" s="49"/>
      <c r="F59" s="49"/>
      <c r="G59" s="49"/>
      <c r="H59" s="49"/>
      <c r="I59" s="49"/>
      <c r="J59" s="49"/>
      <c r="K59" s="49"/>
      <c r="L59" s="49"/>
      <c r="M59" s="49"/>
      <c r="N59" s="49"/>
      <c r="O59" s="49"/>
      <c r="P59" s="49"/>
      <c r="Q59" s="49"/>
      <c r="R59" s="49"/>
      <c r="S59" s="50"/>
    </row>
    <row r="60" spans="1:28" ht="14.25" customHeight="1" x14ac:dyDescent="0.3">
      <c r="A60" s="48"/>
      <c r="B60" s="49"/>
      <c r="C60" s="49"/>
      <c r="D60" s="49"/>
      <c r="E60" s="49"/>
      <c r="F60" s="49"/>
      <c r="G60" s="49"/>
      <c r="H60" s="49"/>
      <c r="I60" s="49"/>
      <c r="J60" s="49"/>
      <c r="K60" s="49"/>
      <c r="L60" s="49"/>
      <c r="M60" s="49"/>
      <c r="N60" s="49"/>
      <c r="O60" s="49"/>
      <c r="P60" s="49"/>
      <c r="Q60" s="49"/>
      <c r="R60" s="49"/>
      <c r="S60" s="50"/>
    </row>
    <row r="61" spans="1:28" ht="14.25" customHeight="1" x14ac:dyDescent="0.3">
      <c r="A61" s="48"/>
      <c r="B61" s="49"/>
      <c r="C61" s="49"/>
      <c r="D61" s="49"/>
      <c r="E61" s="49"/>
      <c r="F61" s="49"/>
      <c r="G61" s="49"/>
      <c r="H61" s="49"/>
      <c r="I61" s="49"/>
      <c r="J61" s="49"/>
      <c r="K61" s="49"/>
      <c r="L61" s="49"/>
      <c r="M61" s="49"/>
      <c r="N61" s="49"/>
      <c r="O61" s="49"/>
      <c r="P61" s="49"/>
      <c r="Q61" s="49"/>
      <c r="R61" s="49"/>
      <c r="S61" s="50"/>
    </row>
    <row r="62" spans="1:28" ht="14.25" customHeight="1" x14ac:dyDescent="0.3">
      <c r="A62" s="48"/>
      <c r="B62" s="49"/>
      <c r="C62" s="49"/>
      <c r="D62" s="49"/>
      <c r="E62" s="49"/>
      <c r="F62" s="49"/>
      <c r="G62" s="49"/>
      <c r="H62" s="49"/>
      <c r="I62" s="49"/>
      <c r="J62" s="49"/>
      <c r="K62" s="49"/>
      <c r="L62" s="49"/>
      <c r="M62" s="49"/>
      <c r="N62" s="49"/>
      <c r="O62" s="49"/>
      <c r="P62" s="49"/>
      <c r="Q62" s="49"/>
      <c r="R62" s="49"/>
      <c r="S62" s="50"/>
    </row>
    <row r="63" spans="1:28" ht="14.25" customHeight="1" x14ac:dyDescent="0.3">
      <c r="A63" s="48"/>
      <c r="B63" s="49"/>
      <c r="C63" s="49"/>
      <c r="D63" s="49"/>
      <c r="E63" s="49"/>
      <c r="F63" s="49"/>
      <c r="G63" s="49"/>
      <c r="H63" s="49"/>
      <c r="I63" s="49"/>
      <c r="J63" s="49"/>
      <c r="K63" s="49"/>
      <c r="L63" s="49"/>
      <c r="M63" s="49"/>
      <c r="N63" s="49"/>
      <c r="O63" s="49"/>
      <c r="P63" s="49"/>
      <c r="Q63" s="49"/>
      <c r="R63" s="49"/>
      <c r="S63" s="50"/>
    </row>
    <row r="64" spans="1:28" ht="14.25" customHeight="1" x14ac:dyDescent="0.3">
      <c r="A64" s="48"/>
      <c r="B64" s="49"/>
      <c r="C64" s="49"/>
      <c r="D64" s="49"/>
      <c r="E64" s="49"/>
      <c r="F64" s="49"/>
      <c r="G64" s="49"/>
      <c r="H64" s="49"/>
      <c r="I64" s="49"/>
      <c r="J64" s="49"/>
      <c r="K64" s="49"/>
      <c r="L64" s="49"/>
      <c r="M64" s="49"/>
      <c r="N64" s="49"/>
      <c r="O64" s="49"/>
      <c r="P64" s="49"/>
      <c r="Q64" s="49"/>
      <c r="R64" s="49"/>
      <c r="S64" s="50"/>
    </row>
    <row r="65" spans="1:19" ht="14.25" customHeight="1" x14ac:dyDescent="0.3">
      <c r="A65" s="48"/>
      <c r="B65" s="49"/>
      <c r="C65" s="49"/>
      <c r="D65" s="49"/>
      <c r="E65" s="49"/>
      <c r="F65" s="49"/>
      <c r="G65" s="49"/>
      <c r="H65" s="49"/>
      <c r="I65" s="49"/>
      <c r="J65" s="49"/>
      <c r="K65" s="49"/>
      <c r="L65" s="49"/>
      <c r="M65" s="49"/>
      <c r="N65" s="49"/>
      <c r="O65" s="49"/>
      <c r="P65" s="49"/>
      <c r="Q65" s="49"/>
      <c r="R65" s="49"/>
      <c r="S65" s="50"/>
    </row>
    <row r="66" spans="1:19" ht="14.25" customHeight="1" x14ac:dyDescent="0.3">
      <c r="A66" s="48"/>
      <c r="B66" s="49"/>
      <c r="C66" s="49"/>
      <c r="D66" s="49"/>
      <c r="E66" s="49"/>
      <c r="F66" s="49"/>
      <c r="G66" s="49"/>
      <c r="H66" s="49"/>
      <c r="I66" s="49"/>
      <c r="J66" s="49"/>
      <c r="K66" s="49"/>
      <c r="L66" s="49"/>
      <c r="M66" s="49"/>
      <c r="N66" s="49"/>
      <c r="O66" s="49"/>
      <c r="P66" s="49"/>
      <c r="Q66" s="49"/>
      <c r="R66" s="49"/>
      <c r="S66" s="50"/>
    </row>
    <row r="67" spans="1:19" ht="14.25" customHeight="1" x14ac:dyDescent="0.3">
      <c r="A67" s="48"/>
      <c r="B67" s="49"/>
      <c r="C67" s="49"/>
      <c r="D67" s="49"/>
      <c r="E67" s="49"/>
      <c r="F67" s="49"/>
      <c r="G67" s="49"/>
      <c r="H67" s="49"/>
      <c r="I67" s="49"/>
      <c r="J67" s="49"/>
      <c r="K67" s="49"/>
      <c r="L67" s="49"/>
      <c r="M67" s="49"/>
      <c r="N67" s="49"/>
      <c r="O67" s="49"/>
      <c r="P67" s="49"/>
      <c r="Q67" s="49"/>
      <c r="R67" s="49"/>
      <c r="S67" s="50"/>
    </row>
    <row r="68" spans="1:19" ht="14.25" customHeight="1" x14ac:dyDescent="0.3">
      <c r="A68" s="48"/>
      <c r="B68" s="49"/>
      <c r="C68" s="49"/>
      <c r="D68" s="49"/>
      <c r="E68" s="49"/>
      <c r="F68" s="49"/>
      <c r="G68" s="49"/>
      <c r="H68" s="49"/>
      <c r="I68" s="49"/>
      <c r="J68" s="49"/>
      <c r="K68" s="49"/>
      <c r="L68" s="49"/>
      <c r="M68" s="49"/>
      <c r="N68" s="49"/>
      <c r="O68" s="49"/>
      <c r="P68" s="49"/>
      <c r="Q68" s="49"/>
      <c r="R68" s="49"/>
      <c r="S68" s="50"/>
    </row>
    <row r="69" spans="1:19" ht="14.25" customHeight="1" x14ac:dyDescent="0.3">
      <c r="A69" s="48"/>
      <c r="B69" s="49"/>
      <c r="C69" s="49"/>
      <c r="D69" s="49"/>
      <c r="E69" s="49"/>
      <c r="F69" s="49"/>
      <c r="G69" s="49"/>
      <c r="H69" s="49"/>
      <c r="I69" s="49"/>
      <c r="J69" s="49"/>
      <c r="K69" s="49"/>
      <c r="L69" s="49"/>
      <c r="M69" s="49"/>
      <c r="N69" s="49"/>
      <c r="O69" s="49"/>
      <c r="P69" s="49"/>
      <c r="Q69" s="49"/>
      <c r="R69" s="49"/>
      <c r="S69" s="50"/>
    </row>
    <row r="70" spans="1:19" ht="14.25" customHeight="1" x14ac:dyDescent="0.3">
      <c r="A70" s="48"/>
      <c r="B70" s="49"/>
      <c r="C70" s="49"/>
      <c r="D70" s="49"/>
      <c r="E70" s="49"/>
      <c r="F70" s="49"/>
      <c r="G70" s="49"/>
      <c r="H70" s="49"/>
      <c r="I70" s="49"/>
      <c r="J70" s="49"/>
      <c r="K70" s="49"/>
      <c r="L70" s="49"/>
      <c r="M70" s="49"/>
      <c r="N70" s="49"/>
      <c r="O70" s="49"/>
      <c r="P70" s="49"/>
      <c r="Q70" s="49"/>
      <c r="R70" s="49"/>
      <c r="S70" s="50"/>
    </row>
    <row r="71" spans="1:19" ht="14.25" customHeight="1" x14ac:dyDescent="0.3">
      <c r="A71" s="48"/>
      <c r="B71" s="49"/>
      <c r="C71" s="49"/>
      <c r="D71" s="49"/>
      <c r="E71" s="49"/>
      <c r="F71" s="49"/>
      <c r="G71" s="49"/>
      <c r="H71" s="49"/>
      <c r="I71" s="49"/>
      <c r="J71" s="49"/>
      <c r="K71" s="49"/>
      <c r="L71" s="49"/>
      <c r="M71" s="49"/>
      <c r="N71" s="49"/>
      <c r="O71" s="49"/>
      <c r="P71" s="49"/>
      <c r="Q71" s="49"/>
      <c r="R71" s="49"/>
      <c r="S71" s="50"/>
    </row>
    <row r="72" spans="1:19" ht="14.25" customHeight="1" x14ac:dyDescent="0.3">
      <c r="A72" s="48"/>
      <c r="B72" s="49"/>
      <c r="C72" s="49"/>
      <c r="D72" s="49"/>
      <c r="E72" s="49"/>
      <c r="F72" s="49"/>
      <c r="G72" s="49"/>
      <c r="H72" s="49"/>
      <c r="I72" s="49"/>
      <c r="J72" s="49"/>
      <c r="K72" s="49"/>
      <c r="L72" s="49"/>
      <c r="M72" s="49"/>
      <c r="N72" s="49"/>
      <c r="O72" s="49"/>
      <c r="P72" s="49"/>
      <c r="Q72" s="49"/>
      <c r="R72" s="49"/>
      <c r="S72" s="50"/>
    </row>
    <row r="73" spans="1:19" ht="14.25" customHeight="1" x14ac:dyDescent="0.3">
      <c r="A73" s="48"/>
      <c r="B73" s="49"/>
      <c r="C73" s="49"/>
      <c r="D73" s="49"/>
      <c r="E73" s="49"/>
      <c r="F73" s="49"/>
      <c r="G73" s="49"/>
      <c r="H73" s="49"/>
      <c r="I73" s="49"/>
      <c r="J73" s="49"/>
      <c r="K73" s="49"/>
      <c r="L73" s="49"/>
      <c r="M73" s="49"/>
      <c r="N73" s="49"/>
      <c r="O73" s="49"/>
      <c r="P73" s="49"/>
      <c r="Q73" s="49"/>
      <c r="R73" s="49"/>
      <c r="S73" s="50"/>
    </row>
    <row r="74" spans="1:19" ht="14.25" customHeight="1" x14ac:dyDescent="0.3">
      <c r="A74" s="48"/>
      <c r="B74" s="49"/>
      <c r="C74" s="49"/>
      <c r="D74" s="49"/>
      <c r="E74" s="49"/>
      <c r="F74" s="49"/>
      <c r="G74" s="49"/>
      <c r="H74" s="49"/>
      <c r="I74" s="49"/>
      <c r="J74" s="49"/>
      <c r="K74" s="49"/>
      <c r="L74" s="49"/>
      <c r="M74" s="49"/>
      <c r="N74" s="49"/>
      <c r="O74" s="49"/>
      <c r="P74" s="49"/>
      <c r="Q74" s="49"/>
      <c r="R74" s="49"/>
      <c r="S74" s="50"/>
    </row>
    <row r="75" spans="1:19" ht="14.25" customHeight="1" x14ac:dyDescent="0.3">
      <c r="A75" s="48"/>
      <c r="B75" s="49"/>
      <c r="C75" s="49"/>
      <c r="D75" s="49"/>
      <c r="E75" s="49"/>
      <c r="F75" s="49"/>
      <c r="G75" s="49"/>
      <c r="H75" s="49"/>
      <c r="I75" s="49"/>
      <c r="J75" s="49"/>
      <c r="K75" s="49"/>
      <c r="L75" s="49"/>
      <c r="M75" s="49"/>
      <c r="N75" s="49"/>
      <c r="O75" s="49"/>
      <c r="P75" s="49"/>
      <c r="Q75" s="49"/>
      <c r="R75" s="49"/>
      <c r="S75" s="50"/>
    </row>
    <row r="76" spans="1:19" ht="14.25" customHeight="1" x14ac:dyDescent="0.3">
      <c r="A76" s="48"/>
      <c r="B76" s="49"/>
      <c r="C76" s="49"/>
      <c r="D76" s="49"/>
      <c r="E76" s="49"/>
      <c r="F76" s="49"/>
      <c r="G76" s="49"/>
      <c r="H76" s="49"/>
      <c r="I76" s="49"/>
      <c r="J76" s="49"/>
      <c r="K76" s="49"/>
      <c r="L76" s="49"/>
      <c r="M76" s="49"/>
      <c r="N76" s="49"/>
      <c r="O76" s="49"/>
      <c r="P76" s="49"/>
      <c r="Q76" s="49"/>
      <c r="R76" s="49"/>
      <c r="S76" s="50"/>
    </row>
    <row r="77" spans="1:19" ht="14.25" customHeight="1" x14ac:dyDescent="0.3">
      <c r="A77" s="48"/>
      <c r="B77" s="49"/>
      <c r="C77" s="49"/>
      <c r="D77" s="49"/>
      <c r="E77" s="49"/>
      <c r="F77" s="49"/>
      <c r="G77" s="49"/>
      <c r="H77" s="49"/>
      <c r="I77" s="49"/>
      <c r="J77" s="49"/>
      <c r="K77" s="49"/>
      <c r="L77" s="49"/>
      <c r="M77" s="49"/>
      <c r="N77" s="49"/>
      <c r="O77" s="49"/>
      <c r="P77" s="49"/>
      <c r="Q77" s="49"/>
      <c r="R77" s="49"/>
      <c r="S77" s="50"/>
    </row>
    <row r="78" spans="1:19" ht="14.25" customHeight="1" x14ac:dyDescent="0.3">
      <c r="A78" s="48"/>
      <c r="B78" s="49"/>
      <c r="C78" s="49"/>
      <c r="D78" s="49"/>
      <c r="E78" s="49"/>
      <c r="F78" s="49"/>
      <c r="G78" s="49"/>
      <c r="H78" s="49"/>
      <c r="I78" s="49"/>
      <c r="J78" s="49"/>
      <c r="K78" s="49"/>
      <c r="L78" s="49"/>
      <c r="M78" s="49"/>
      <c r="N78" s="49"/>
      <c r="O78" s="49"/>
      <c r="P78" s="49"/>
      <c r="Q78" s="49"/>
      <c r="R78" s="49"/>
      <c r="S78" s="50"/>
    </row>
    <row r="79" spans="1:19" ht="14.25" customHeight="1" x14ac:dyDescent="0.3">
      <c r="A79" s="48"/>
      <c r="B79" s="49"/>
      <c r="C79" s="49"/>
      <c r="D79" s="49"/>
      <c r="E79" s="49"/>
      <c r="F79" s="49"/>
      <c r="G79" s="49"/>
      <c r="H79" s="49"/>
      <c r="I79" s="49"/>
      <c r="J79" s="49"/>
      <c r="K79" s="49"/>
      <c r="L79" s="49"/>
      <c r="M79" s="49"/>
      <c r="N79" s="49"/>
      <c r="O79" s="49"/>
      <c r="P79" s="49"/>
      <c r="Q79" s="49"/>
      <c r="R79" s="49"/>
      <c r="S79" s="50"/>
    </row>
    <row r="80" spans="1:19" ht="14.25" customHeight="1" x14ac:dyDescent="0.3">
      <c r="A80" s="48"/>
      <c r="B80" s="49"/>
      <c r="C80" s="49"/>
      <c r="D80" s="49"/>
      <c r="E80" s="49"/>
      <c r="F80" s="49"/>
      <c r="G80" s="49"/>
      <c r="H80" s="49"/>
      <c r="I80" s="49"/>
      <c r="J80" s="49"/>
      <c r="K80" s="49"/>
      <c r="L80" s="49"/>
      <c r="M80" s="49"/>
      <c r="N80" s="49"/>
      <c r="O80" s="49"/>
      <c r="P80" s="49"/>
      <c r="Q80" s="49"/>
      <c r="R80" s="49"/>
      <c r="S80" s="50"/>
    </row>
    <row r="81" spans="1:19" ht="14.25" customHeight="1" x14ac:dyDescent="0.3">
      <c r="A81" s="48"/>
      <c r="B81" s="49"/>
      <c r="C81" s="49"/>
      <c r="D81" s="49"/>
      <c r="E81" s="49"/>
      <c r="F81" s="49"/>
      <c r="G81" s="49"/>
      <c r="H81" s="49"/>
      <c r="I81" s="49"/>
      <c r="J81" s="49"/>
      <c r="K81" s="49"/>
      <c r="L81" s="49"/>
      <c r="M81" s="49"/>
      <c r="N81" s="49"/>
      <c r="O81" s="49"/>
      <c r="P81" s="49"/>
      <c r="Q81" s="49"/>
      <c r="R81" s="49"/>
      <c r="S81" s="50"/>
    </row>
    <row r="82" spans="1:19" ht="14.25" customHeight="1" x14ac:dyDescent="0.3">
      <c r="A82" s="48"/>
      <c r="B82" s="49"/>
      <c r="C82" s="49"/>
      <c r="D82" s="49"/>
      <c r="E82" s="49"/>
      <c r="F82" s="49"/>
      <c r="G82" s="49"/>
      <c r="H82" s="49"/>
      <c r="I82" s="49"/>
      <c r="J82" s="49"/>
      <c r="K82" s="49"/>
      <c r="L82" s="49"/>
      <c r="M82" s="49"/>
      <c r="N82" s="49"/>
      <c r="O82" s="49"/>
      <c r="P82" s="49"/>
      <c r="Q82" s="49"/>
      <c r="R82" s="49"/>
      <c r="S82" s="50"/>
    </row>
    <row r="83" spans="1:19" ht="14.25" customHeight="1" x14ac:dyDescent="0.3">
      <c r="A83" s="48"/>
      <c r="B83" s="49"/>
      <c r="C83" s="49"/>
      <c r="D83" s="49"/>
      <c r="E83" s="49"/>
      <c r="F83" s="49"/>
      <c r="G83" s="49"/>
      <c r="H83" s="49"/>
      <c r="I83" s="49"/>
      <c r="J83" s="49"/>
      <c r="K83" s="49"/>
      <c r="L83" s="49"/>
      <c r="M83" s="49"/>
      <c r="N83" s="49"/>
      <c r="O83" s="49"/>
      <c r="P83" s="49"/>
      <c r="Q83" s="49"/>
      <c r="R83" s="49"/>
      <c r="S83" s="50"/>
    </row>
    <row r="84" spans="1:19" ht="14.25" customHeight="1" x14ac:dyDescent="0.3">
      <c r="A84" s="48"/>
      <c r="B84" s="49"/>
      <c r="C84" s="49"/>
      <c r="D84" s="49"/>
      <c r="E84" s="49"/>
      <c r="F84" s="49"/>
      <c r="G84" s="49"/>
      <c r="H84" s="49"/>
      <c r="I84" s="49"/>
      <c r="J84" s="49"/>
      <c r="K84" s="49"/>
      <c r="L84" s="49"/>
      <c r="M84" s="49"/>
      <c r="N84" s="49"/>
      <c r="O84" s="49"/>
      <c r="P84" s="49"/>
      <c r="Q84" s="49"/>
      <c r="R84" s="49"/>
      <c r="S84" s="50"/>
    </row>
    <row r="85" spans="1:19" ht="14.25" customHeight="1" x14ac:dyDescent="0.3">
      <c r="A85" s="48"/>
      <c r="B85" s="49"/>
      <c r="C85" s="49"/>
      <c r="D85" s="49"/>
      <c r="E85" s="49"/>
      <c r="F85" s="49"/>
      <c r="G85" s="49"/>
      <c r="H85" s="49"/>
      <c r="I85" s="49"/>
      <c r="J85" s="49"/>
      <c r="K85" s="49"/>
      <c r="L85" s="49"/>
      <c r="M85" s="49"/>
      <c r="N85" s="49"/>
      <c r="O85" s="49"/>
      <c r="P85" s="49"/>
      <c r="Q85" s="49"/>
      <c r="R85" s="49"/>
      <c r="S85" s="50"/>
    </row>
    <row r="86" spans="1:19" ht="14.25" customHeight="1" x14ac:dyDescent="0.3">
      <c r="A86" s="48"/>
      <c r="B86" s="49"/>
      <c r="C86" s="49"/>
      <c r="D86" s="49"/>
      <c r="E86" s="49"/>
      <c r="F86" s="49"/>
      <c r="G86" s="49"/>
      <c r="H86" s="49"/>
      <c r="I86" s="49"/>
      <c r="J86" s="49"/>
      <c r="K86" s="49"/>
      <c r="L86" s="49"/>
      <c r="M86" s="49"/>
      <c r="N86" s="49"/>
      <c r="O86" s="49"/>
      <c r="P86" s="49"/>
      <c r="Q86" s="49"/>
      <c r="R86" s="49"/>
      <c r="S86" s="50"/>
    </row>
    <row r="87" spans="1:19" ht="14.25" customHeight="1" x14ac:dyDescent="0.3">
      <c r="A87" s="48"/>
      <c r="B87" s="49"/>
      <c r="C87" s="49"/>
      <c r="D87" s="49"/>
      <c r="E87" s="49"/>
      <c r="F87" s="49"/>
      <c r="G87" s="49"/>
      <c r="H87" s="49"/>
      <c r="I87" s="49"/>
      <c r="J87" s="49"/>
      <c r="K87" s="49"/>
      <c r="L87" s="49"/>
      <c r="M87" s="49"/>
      <c r="N87" s="49"/>
      <c r="O87" s="49"/>
      <c r="P87" s="49"/>
      <c r="Q87" s="49"/>
      <c r="R87" s="49"/>
      <c r="S87" s="50"/>
    </row>
    <row r="88" spans="1:19" ht="14.25" customHeight="1" x14ac:dyDescent="0.3">
      <c r="A88" s="48"/>
      <c r="B88" s="49"/>
      <c r="C88" s="49"/>
      <c r="D88" s="49"/>
      <c r="E88" s="49"/>
      <c r="F88" s="49"/>
      <c r="G88" s="49"/>
      <c r="H88" s="49"/>
      <c r="I88" s="49"/>
      <c r="J88" s="49"/>
      <c r="K88" s="49"/>
      <c r="L88" s="49"/>
      <c r="M88" s="49"/>
      <c r="N88" s="49"/>
      <c r="O88" s="49"/>
      <c r="P88" s="49"/>
      <c r="Q88" s="49"/>
      <c r="R88" s="49"/>
      <c r="S88" s="50"/>
    </row>
    <row r="89" spans="1:19" ht="14.25" customHeight="1" x14ac:dyDescent="0.3">
      <c r="A89" s="48"/>
      <c r="B89" s="49"/>
      <c r="C89" s="49"/>
      <c r="D89" s="49"/>
      <c r="E89" s="49"/>
      <c r="F89" s="49"/>
      <c r="G89" s="49"/>
      <c r="H89" s="49"/>
      <c r="I89" s="49"/>
      <c r="J89" s="49"/>
      <c r="K89" s="49"/>
      <c r="L89" s="49"/>
      <c r="M89" s="49"/>
      <c r="N89" s="49"/>
      <c r="O89" s="49"/>
      <c r="P89" s="49"/>
      <c r="Q89" s="49"/>
      <c r="R89" s="49"/>
      <c r="S89" s="50"/>
    </row>
    <row r="90" spans="1:19" ht="14.25" customHeight="1" x14ac:dyDescent="0.3">
      <c r="A90" s="48"/>
      <c r="B90" s="49"/>
      <c r="C90" s="49"/>
      <c r="D90" s="49"/>
      <c r="E90" s="49"/>
      <c r="F90" s="49"/>
      <c r="G90" s="49"/>
      <c r="H90" s="49"/>
      <c r="I90" s="49"/>
      <c r="J90" s="49"/>
      <c r="K90" s="49"/>
      <c r="L90" s="49"/>
      <c r="M90" s="49"/>
      <c r="N90" s="49"/>
      <c r="O90" s="49"/>
      <c r="P90" s="49"/>
      <c r="Q90" s="49"/>
      <c r="R90" s="49"/>
      <c r="S90" s="50"/>
    </row>
    <row r="91" spans="1:19" ht="14.25" customHeight="1" x14ac:dyDescent="0.3">
      <c r="A91" s="48"/>
      <c r="B91" s="49"/>
      <c r="C91" s="49"/>
      <c r="D91" s="49"/>
      <c r="E91" s="49"/>
      <c r="F91" s="49"/>
      <c r="G91" s="49"/>
      <c r="H91" s="49"/>
      <c r="I91" s="49"/>
      <c r="J91" s="49"/>
      <c r="K91" s="49"/>
      <c r="L91" s="49"/>
      <c r="M91" s="49"/>
      <c r="N91" s="49"/>
      <c r="O91" s="49"/>
      <c r="P91" s="49"/>
      <c r="Q91" s="49"/>
      <c r="R91" s="49"/>
      <c r="S91" s="50"/>
    </row>
    <row r="92" spans="1:19" ht="14.25" customHeight="1" x14ac:dyDescent="0.3">
      <c r="A92" s="48"/>
      <c r="B92" s="49"/>
      <c r="C92" s="49"/>
      <c r="D92" s="49"/>
      <c r="E92" s="49"/>
      <c r="F92" s="49"/>
      <c r="G92" s="49"/>
      <c r="H92" s="49"/>
      <c r="I92" s="49"/>
      <c r="J92" s="49"/>
      <c r="K92" s="49"/>
      <c r="L92" s="49"/>
      <c r="M92" s="49"/>
      <c r="N92" s="49"/>
      <c r="O92" s="49"/>
      <c r="P92" s="49"/>
      <c r="Q92" s="49"/>
      <c r="R92" s="49"/>
      <c r="S92" s="50"/>
    </row>
    <row r="93" spans="1:19" ht="14.25" customHeight="1" x14ac:dyDescent="0.3">
      <c r="A93" s="48"/>
      <c r="B93" s="49"/>
      <c r="C93" s="49"/>
      <c r="D93" s="49"/>
      <c r="E93" s="49"/>
      <c r="F93" s="49"/>
      <c r="G93" s="49"/>
      <c r="H93" s="49"/>
      <c r="I93" s="49"/>
      <c r="J93" s="49"/>
      <c r="K93" s="49"/>
      <c r="L93" s="49"/>
      <c r="M93" s="49"/>
      <c r="N93" s="49"/>
      <c r="O93" s="49"/>
      <c r="P93" s="49"/>
      <c r="Q93" s="49"/>
      <c r="R93" s="49"/>
      <c r="S93" s="50"/>
    </row>
    <row r="94" spans="1:19" ht="14.25" customHeight="1" x14ac:dyDescent="0.3">
      <c r="A94" s="48"/>
      <c r="B94" s="49"/>
      <c r="C94" s="49"/>
      <c r="D94" s="49"/>
      <c r="E94" s="49"/>
      <c r="F94" s="49"/>
      <c r="G94" s="49"/>
      <c r="H94" s="49"/>
      <c r="I94" s="49"/>
      <c r="J94" s="49"/>
      <c r="K94" s="49"/>
      <c r="L94" s="49"/>
      <c r="M94" s="49"/>
      <c r="N94" s="49"/>
      <c r="O94" s="49"/>
      <c r="P94" s="49"/>
      <c r="Q94" s="49"/>
      <c r="R94" s="49"/>
      <c r="S94" s="50"/>
    </row>
    <row r="95" spans="1:19" ht="14.25" customHeight="1" x14ac:dyDescent="0.3">
      <c r="A95" s="48"/>
      <c r="B95" s="49"/>
      <c r="C95" s="49"/>
      <c r="D95" s="49"/>
      <c r="E95" s="49"/>
      <c r="F95" s="49"/>
      <c r="G95" s="49"/>
      <c r="H95" s="49"/>
      <c r="I95" s="49"/>
      <c r="J95" s="49"/>
      <c r="K95" s="49"/>
      <c r="L95" s="49"/>
      <c r="M95" s="49"/>
      <c r="N95" s="49"/>
      <c r="O95" s="49"/>
      <c r="P95" s="49"/>
      <c r="Q95" s="49"/>
      <c r="R95" s="49"/>
      <c r="S95" s="50"/>
    </row>
    <row r="96" spans="1:19" ht="14.25" customHeight="1" x14ac:dyDescent="0.3">
      <c r="A96" s="48"/>
      <c r="B96" s="49"/>
      <c r="C96" s="49"/>
      <c r="D96" s="49"/>
      <c r="E96" s="49"/>
      <c r="F96" s="49"/>
      <c r="G96" s="49"/>
      <c r="H96" s="49"/>
      <c r="I96" s="49"/>
      <c r="J96" s="49"/>
      <c r="K96" s="49"/>
      <c r="L96" s="49"/>
      <c r="M96" s="49"/>
      <c r="N96" s="49"/>
      <c r="O96" s="49"/>
      <c r="P96" s="49"/>
      <c r="Q96" s="49"/>
      <c r="R96" s="49"/>
      <c r="S96" s="50"/>
    </row>
    <row r="97" spans="1:19" ht="14.25" customHeight="1" x14ac:dyDescent="0.3">
      <c r="A97" s="48"/>
      <c r="B97" s="49"/>
      <c r="C97" s="49"/>
      <c r="D97" s="49"/>
      <c r="E97" s="49"/>
      <c r="F97" s="49"/>
      <c r="G97" s="49"/>
      <c r="H97" s="49"/>
      <c r="I97" s="49"/>
      <c r="J97" s="49"/>
      <c r="K97" s="49"/>
      <c r="L97" s="49"/>
      <c r="M97" s="49"/>
      <c r="N97" s="49"/>
      <c r="O97" s="49"/>
      <c r="P97" s="49"/>
      <c r="Q97" s="49"/>
      <c r="R97" s="49"/>
      <c r="S97" s="50"/>
    </row>
    <row r="98" spans="1:19" ht="14.25" customHeight="1" x14ac:dyDescent="0.3">
      <c r="A98" s="48"/>
      <c r="B98" s="49"/>
      <c r="C98" s="49"/>
      <c r="D98" s="49"/>
      <c r="E98" s="49"/>
      <c r="F98" s="49"/>
      <c r="G98" s="49"/>
      <c r="H98" s="49"/>
      <c r="I98" s="49"/>
      <c r="J98" s="49"/>
      <c r="K98" s="49"/>
      <c r="L98" s="49"/>
      <c r="M98" s="49"/>
      <c r="N98" s="49"/>
      <c r="O98" s="49"/>
      <c r="P98" s="49"/>
      <c r="Q98" s="49"/>
      <c r="R98" s="49"/>
      <c r="S98" s="50"/>
    </row>
    <row r="99" spans="1:19" ht="14.25" customHeight="1" x14ac:dyDescent="0.3">
      <c r="A99" s="48"/>
      <c r="B99" s="49"/>
      <c r="C99" s="49"/>
      <c r="D99" s="49"/>
      <c r="E99" s="49"/>
      <c r="F99" s="49"/>
      <c r="G99" s="49"/>
      <c r="H99" s="49"/>
      <c r="I99" s="49"/>
      <c r="J99" s="49"/>
      <c r="K99" s="49"/>
      <c r="L99" s="49"/>
      <c r="M99" s="49"/>
      <c r="N99" s="49"/>
      <c r="O99" s="49"/>
      <c r="P99" s="49"/>
      <c r="Q99" s="49"/>
      <c r="R99" s="49"/>
      <c r="S99" s="50"/>
    </row>
    <row r="100" spans="1:19" ht="14.25" customHeight="1" x14ac:dyDescent="0.3">
      <c r="A100" s="48"/>
      <c r="B100" s="49"/>
      <c r="C100" s="49"/>
      <c r="D100" s="49"/>
      <c r="E100" s="49"/>
      <c r="F100" s="49"/>
      <c r="G100" s="49"/>
      <c r="H100" s="49"/>
      <c r="I100" s="49"/>
      <c r="J100" s="49"/>
      <c r="K100" s="49"/>
      <c r="L100" s="49"/>
      <c r="M100" s="49"/>
      <c r="N100" s="49"/>
      <c r="O100" s="49"/>
      <c r="P100" s="49"/>
      <c r="Q100" s="49"/>
      <c r="R100" s="49"/>
      <c r="S100" s="50"/>
    </row>
    <row r="101" spans="1:19" ht="14.25" customHeight="1" x14ac:dyDescent="0.3">
      <c r="A101" s="48"/>
      <c r="B101" s="49"/>
      <c r="C101" s="49"/>
      <c r="D101" s="49"/>
      <c r="E101" s="49"/>
      <c r="F101" s="49"/>
      <c r="G101" s="49"/>
      <c r="H101" s="49"/>
      <c r="I101" s="49"/>
      <c r="J101" s="49"/>
      <c r="K101" s="49"/>
      <c r="L101" s="49"/>
      <c r="M101" s="49"/>
      <c r="N101" s="49"/>
      <c r="O101" s="49"/>
      <c r="P101" s="49"/>
      <c r="Q101" s="49"/>
      <c r="R101" s="49"/>
      <c r="S101" s="50"/>
    </row>
    <row r="102" spans="1:19" ht="14.25" customHeight="1" x14ac:dyDescent="0.3">
      <c r="A102" s="48"/>
      <c r="B102" s="49"/>
      <c r="C102" s="49"/>
      <c r="D102" s="49"/>
      <c r="E102" s="49"/>
      <c r="F102" s="49"/>
      <c r="G102" s="49"/>
      <c r="H102" s="49"/>
      <c r="I102" s="49"/>
      <c r="J102" s="49"/>
      <c r="K102" s="49"/>
      <c r="L102" s="49"/>
      <c r="M102" s="49"/>
      <c r="N102" s="49"/>
      <c r="O102" s="49"/>
      <c r="P102" s="49"/>
      <c r="Q102" s="49"/>
      <c r="R102" s="49"/>
      <c r="S102" s="50"/>
    </row>
    <row r="103" spans="1:19" ht="14.25" customHeight="1" x14ac:dyDescent="0.3">
      <c r="A103" s="48"/>
      <c r="B103" s="49"/>
      <c r="C103" s="49"/>
      <c r="D103" s="49"/>
      <c r="E103" s="49"/>
      <c r="F103" s="49"/>
      <c r="G103" s="49"/>
      <c r="H103" s="49"/>
      <c r="I103" s="49"/>
      <c r="J103" s="49"/>
      <c r="K103" s="49"/>
      <c r="L103" s="49"/>
      <c r="M103" s="49"/>
      <c r="N103" s="49"/>
      <c r="O103" s="49"/>
      <c r="P103" s="49"/>
      <c r="Q103" s="49"/>
      <c r="R103" s="49"/>
      <c r="S103" s="50"/>
    </row>
    <row r="104" spans="1:19" ht="14.25" customHeight="1" x14ac:dyDescent="0.3">
      <c r="A104" s="48"/>
      <c r="B104" s="49"/>
      <c r="C104" s="49"/>
      <c r="D104" s="49"/>
      <c r="E104" s="49"/>
      <c r="F104" s="49"/>
      <c r="G104" s="49"/>
      <c r="H104" s="49"/>
      <c r="I104" s="49"/>
      <c r="J104" s="49"/>
      <c r="K104" s="49"/>
      <c r="L104" s="49"/>
      <c r="M104" s="49"/>
      <c r="N104" s="49"/>
      <c r="O104" s="49"/>
      <c r="P104" s="49"/>
      <c r="Q104" s="49"/>
      <c r="R104" s="49"/>
      <c r="S104" s="50"/>
    </row>
    <row r="105" spans="1:19" ht="14.25" customHeight="1" x14ac:dyDescent="0.3">
      <c r="A105" s="48"/>
      <c r="B105" s="49"/>
      <c r="C105" s="49"/>
      <c r="D105" s="49"/>
      <c r="E105" s="49"/>
      <c r="F105" s="49"/>
      <c r="G105" s="49"/>
      <c r="H105" s="49"/>
      <c r="I105" s="49"/>
      <c r="J105" s="49"/>
      <c r="K105" s="49"/>
      <c r="L105" s="49"/>
      <c r="M105" s="49"/>
      <c r="N105" s="49"/>
      <c r="O105" s="49"/>
      <c r="P105" s="49"/>
      <c r="Q105" s="49"/>
      <c r="R105" s="49"/>
      <c r="S105" s="50"/>
    </row>
    <row r="106" spans="1:19" ht="14.25" customHeight="1" x14ac:dyDescent="0.3">
      <c r="A106" s="48"/>
      <c r="B106" s="49"/>
      <c r="C106" s="49"/>
      <c r="D106" s="49"/>
      <c r="E106" s="49"/>
      <c r="F106" s="49"/>
      <c r="G106" s="49"/>
      <c r="H106" s="49"/>
      <c r="I106" s="49"/>
      <c r="J106" s="49"/>
      <c r="K106" s="49"/>
      <c r="L106" s="49"/>
      <c r="M106" s="49"/>
      <c r="N106" s="49"/>
      <c r="O106" s="49"/>
      <c r="P106" s="49"/>
      <c r="Q106" s="49"/>
      <c r="R106" s="49"/>
      <c r="S106" s="50"/>
    </row>
    <row r="107" spans="1:19" ht="14.25" customHeight="1" x14ac:dyDescent="0.3">
      <c r="A107" s="48"/>
      <c r="B107" s="49"/>
      <c r="C107" s="49"/>
      <c r="D107" s="49"/>
      <c r="E107" s="49"/>
      <c r="F107" s="49"/>
      <c r="G107" s="49"/>
      <c r="H107" s="49"/>
      <c r="I107" s="49"/>
      <c r="J107" s="49"/>
      <c r="K107" s="49"/>
      <c r="L107" s="49"/>
      <c r="M107" s="49"/>
      <c r="N107" s="49"/>
      <c r="O107" s="49"/>
      <c r="P107" s="49"/>
      <c r="Q107" s="49"/>
      <c r="R107" s="49"/>
      <c r="S107" s="50"/>
    </row>
    <row r="108" spans="1:19" ht="14.25" customHeight="1" x14ac:dyDescent="0.3">
      <c r="A108" s="48"/>
      <c r="B108" s="49"/>
      <c r="C108" s="49"/>
      <c r="D108" s="49"/>
      <c r="E108" s="49"/>
      <c r="F108" s="49"/>
      <c r="G108" s="49"/>
      <c r="H108" s="49"/>
      <c r="I108" s="49"/>
      <c r="J108" s="49"/>
      <c r="K108" s="49"/>
      <c r="L108" s="49"/>
      <c r="M108" s="49"/>
      <c r="N108" s="49"/>
      <c r="O108" s="49"/>
      <c r="P108" s="49"/>
      <c r="Q108" s="49"/>
      <c r="R108" s="49"/>
      <c r="S108" s="50"/>
    </row>
    <row r="109" spans="1:19" ht="14.25" customHeight="1" x14ac:dyDescent="0.3">
      <c r="A109" s="48"/>
      <c r="B109" s="49"/>
      <c r="C109" s="49"/>
      <c r="D109" s="49"/>
      <c r="E109" s="49"/>
      <c r="F109" s="49"/>
      <c r="G109" s="49"/>
      <c r="H109" s="49"/>
      <c r="I109" s="49"/>
      <c r="J109" s="49"/>
      <c r="K109" s="49"/>
      <c r="L109" s="49"/>
      <c r="M109" s="49"/>
      <c r="N109" s="49"/>
      <c r="O109" s="49"/>
      <c r="P109" s="49"/>
      <c r="Q109" s="49"/>
      <c r="R109" s="49"/>
      <c r="S109" s="50"/>
    </row>
    <row r="110" spans="1:19" ht="14.25" customHeight="1" x14ac:dyDescent="0.3">
      <c r="A110" s="48"/>
      <c r="B110" s="49"/>
      <c r="C110" s="49"/>
      <c r="D110" s="49"/>
      <c r="E110" s="49"/>
      <c r="F110" s="49"/>
      <c r="G110" s="49"/>
      <c r="H110" s="49"/>
      <c r="I110" s="49"/>
      <c r="J110" s="49"/>
      <c r="K110" s="49"/>
      <c r="L110" s="49"/>
      <c r="M110" s="49"/>
      <c r="N110" s="49"/>
      <c r="O110" s="49"/>
      <c r="P110" s="49"/>
      <c r="Q110" s="49"/>
      <c r="R110" s="49"/>
      <c r="S110" s="50"/>
    </row>
    <row r="111" spans="1:19" ht="14.25" customHeight="1" x14ac:dyDescent="0.3">
      <c r="A111" s="48"/>
      <c r="B111" s="49"/>
      <c r="C111" s="49"/>
      <c r="D111" s="49"/>
      <c r="E111" s="49"/>
      <c r="F111" s="49"/>
      <c r="G111" s="49"/>
      <c r="H111" s="49"/>
      <c r="I111" s="49"/>
      <c r="J111" s="49"/>
      <c r="K111" s="49"/>
      <c r="L111" s="49"/>
      <c r="M111" s="49"/>
      <c r="N111" s="49"/>
      <c r="O111" s="49"/>
      <c r="P111" s="49"/>
      <c r="Q111" s="49"/>
      <c r="R111" s="49"/>
      <c r="S111" s="50"/>
    </row>
    <row r="112" spans="1:19" ht="14.25" customHeight="1" x14ac:dyDescent="0.3">
      <c r="A112" s="48"/>
      <c r="B112" s="49"/>
      <c r="C112" s="49"/>
      <c r="D112" s="49"/>
      <c r="E112" s="49"/>
      <c r="F112" s="49"/>
      <c r="G112" s="49"/>
      <c r="H112" s="49"/>
      <c r="I112" s="49"/>
      <c r="J112" s="49"/>
      <c r="K112" s="49"/>
      <c r="L112" s="49"/>
      <c r="M112" s="49"/>
      <c r="N112" s="49"/>
      <c r="O112" s="49"/>
      <c r="P112" s="49"/>
      <c r="Q112" s="49"/>
      <c r="R112" s="49"/>
      <c r="S112" s="50"/>
    </row>
    <row r="113" spans="1:19" ht="14.25" customHeight="1" x14ac:dyDescent="0.3">
      <c r="A113" s="48"/>
      <c r="B113" s="49"/>
      <c r="C113" s="49"/>
      <c r="D113" s="49"/>
      <c r="E113" s="49"/>
      <c r="F113" s="49"/>
      <c r="G113" s="49"/>
      <c r="H113" s="49"/>
      <c r="I113" s="49"/>
      <c r="J113" s="49"/>
      <c r="K113" s="49"/>
      <c r="L113" s="49"/>
      <c r="M113" s="49"/>
      <c r="N113" s="49"/>
      <c r="O113" s="49"/>
      <c r="P113" s="49"/>
      <c r="Q113" s="49"/>
      <c r="R113" s="49"/>
      <c r="S113" s="50"/>
    </row>
    <row r="114" spans="1:19" ht="14.25" customHeight="1" x14ac:dyDescent="0.3">
      <c r="A114" s="48"/>
      <c r="B114" s="49"/>
      <c r="C114" s="49"/>
      <c r="D114" s="49"/>
      <c r="E114" s="49"/>
      <c r="F114" s="49"/>
      <c r="G114" s="49"/>
      <c r="H114" s="49"/>
      <c r="I114" s="49"/>
      <c r="J114" s="49"/>
      <c r="K114" s="49"/>
      <c r="L114" s="49"/>
      <c r="M114" s="49"/>
      <c r="N114" s="49"/>
      <c r="O114" s="49"/>
      <c r="P114" s="49"/>
      <c r="Q114" s="49"/>
      <c r="R114" s="49"/>
      <c r="S114" s="50"/>
    </row>
    <row r="115" spans="1:19" ht="14.25" customHeight="1" x14ac:dyDescent="0.3">
      <c r="A115" s="48"/>
      <c r="B115" s="49"/>
      <c r="C115" s="49"/>
      <c r="D115" s="49"/>
      <c r="E115" s="49"/>
      <c r="F115" s="49"/>
      <c r="G115" s="49"/>
      <c r="H115" s="49"/>
      <c r="I115" s="49"/>
      <c r="J115" s="49"/>
      <c r="K115" s="49"/>
      <c r="L115" s="49"/>
      <c r="M115" s="49"/>
      <c r="N115" s="49"/>
      <c r="O115" s="49"/>
      <c r="P115" s="49"/>
      <c r="Q115" s="49"/>
      <c r="R115" s="49"/>
      <c r="S115" s="50"/>
    </row>
    <row r="116" spans="1:19" ht="14.25" customHeight="1" x14ac:dyDescent="0.3">
      <c r="A116" s="48"/>
      <c r="B116" s="49"/>
      <c r="C116" s="49"/>
      <c r="D116" s="49"/>
      <c r="E116" s="49"/>
      <c r="F116" s="49"/>
      <c r="G116" s="49"/>
      <c r="H116" s="49"/>
      <c r="I116" s="49"/>
      <c r="J116" s="49"/>
      <c r="K116" s="49"/>
      <c r="L116" s="49"/>
      <c r="M116" s="49"/>
      <c r="N116" s="49"/>
      <c r="O116" s="49"/>
      <c r="P116" s="49"/>
      <c r="Q116" s="49"/>
      <c r="R116" s="49"/>
      <c r="S116" s="50"/>
    </row>
    <row r="117" spans="1:19" ht="14.25" customHeight="1" x14ac:dyDescent="0.3">
      <c r="A117" s="48"/>
      <c r="B117" s="49"/>
      <c r="C117" s="49"/>
      <c r="D117" s="49"/>
      <c r="E117" s="49"/>
      <c r="F117" s="49"/>
      <c r="G117" s="49"/>
      <c r="H117" s="49"/>
      <c r="I117" s="49"/>
      <c r="J117" s="49"/>
      <c r="K117" s="49"/>
      <c r="L117" s="49"/>
      <c r="M117" s="49"/>
      <c r="N117" s="49"/>
      <c r="O117" s="49"/>
      <c r="P117" s="49"/>
      <c r="Q117" s="49"/>
      <c r="R117" s="49"/>
      <c r="S117" s="50"/>
    </row>
    <row r="118" spans="1:19" ht="14.25" customHeight="1" x14ac:dyDescent="0.3">
      <c r="A118" s="48"/>
      <c r="B118" s="49"/>
      <c r="C118" s="49"/>
      <c r="D118" s="49"/>
      <c r="E118" s="49"/>
      <c r="F118" s="49"/>
      <c r="G118" s="49"/>
      <c r="H118" s="49"/>
      <c r="I118" s="49"/>
      <c r="J118" s="49"/>
      <c r="K118" s="49"/>
      <c r="L118" s="49"/>
      <c r="M118" s="49"/>
      <c r="N118" s="49"/>
      <c r="O118" s="49"/>
      <c r="P118" s="49"/>
      <c r="Q118" s="49"/>
      <c r="R118" s="49"/>
      <c r="S118" s="50"/>
    </row>
    <row r="119" spans="1:19" ht="14.25" customHeight="1" x14ac:dyDescent="0.3">
      <c r="A119" s="48"/>
      <c r="B119" s="49"/>
      <c r="C119" s="49"/>
      <c r="D119" s="49"/>
      <c r="E119" s="49"/>
      <c r="F119" s="49"/>
      <c r="G119" s="49"/>
      <c r="H119" s="49"/>
      <c r="I119" s="49"/>
      <c r="J119" s="49"/>
      <c r="K119" s="49"/>
      <c r="L119" s="49"/>
      <c r="M119" s="49"/>
      <c r="N119" s="49"/>
      <c r="O119" s="49"/>
      <c r="P119" s="49"/>
      <c r="Q119" s="49"/>
      <c r="R119" s="49"/>
      <c r="S119" s="50"/>
    </row>
    <row r="120" spans="1:19" ht="14.25" customHeight="1" x14ac:dyDescent="0.3">
      <c r="A120" s="48"/>
      <c r="B120" s="49"/>
      <c r="C120" s="49"/>
      <c r="D120" s="49"/>
      <c r="E120" s="49"/>
      <c r="F120" s="49"/>
      <c r="G120" s="49"/>
      <c r="H120" s="49"/>
      <c r="I120" s="49"/>
      <c r="J120" s="49"/>
      <c r="K120" s="49"/>
      <c r="L120" s="49"/>
      <c r="M120" s="49"/>
      <c r="N120" s="49"/>
      <c r="O120" s="49"/>
      <c r="P120" s="49"/>
      <c r="Q120" s="49"/>
      <c r="R120" s="49"/>
      <c r="S120" s="50"/>
    </row>
    <row r="121" spans="1:19" ht="14.25" customHeight="1" x14ac:dyDescent="0.3">
      <c r="A121" s="48"/>
      <c r="B121" s="49"/>
      <c r="C121" s="49"/>
      <c r="D121" s="49"/>
      <c r="E121" s="49"/>
      <c r="F121" s="49"/>
      <c r="G121" s="49"/>
      <c r="H121" s="49"/>
      <c r="I121" s="49"/>
      <c r="J121" s="49"/>
      <c r="K121" s="49"/>
      <c r="L121" s="49"/>
      <c r="M121" s="49"/>
      <c r="N121" s="49"/>
      <c r="O121" s="49"/>
      <c r="P121" s="49"/>
      <c r="Q121" s="49"/>
      <c r="R121" s="49"/>
      <c r="S121" s="50"/>
    </row>
    <row r="122" spans="1:19" ht="14.25" customHeight="1" x14ac:dyDescent="0.3">
      <c r="A122" s="48"/>
      <c r="B122" s="49"/>
      <c r="C122" s="49"/>
      <c r="D122" s="49"/>
      <c r="E122" s="49"/>
      <c r="F122" s="49"/>
      <c r="G122" s="49"/>
      <c r="H122" s="49"/>
      <c r="I122" s="49"/>
      <c r="J122" s="49"/>
      <c r="K122" s="49"/>
      <c r="L122" s="49"/>
      <c r="M122" s="49"/>
      <c r="N122" s="49"/>
      <c r="O122" s="49"/>
      <c r="P122" s="49"/>
      <c r="Q122" s="49"/>
      <c r="R122" s="49"/>
      <c r="S122" s="50"/>
    </row>
    <row r="123" spans="1:19" ht="14.25" customHeight="1" x14ac:dyDescent="0.3">
      <c r="A123" s="48"/>
      <c r="B123" s="49"/>
      <c r="C123" s="49"/>
      <c r="D123" s="49"/>
      <c r="E123" s="49"/>
      <c r="F123" s="49"/>
      <c r="G123" s="49"/>
      <c r="H123" s="49"/>
      <c r="I123" s="49"/>
      <c r="J123" s="49"/>
      <c r="K123" s="49"/>
      <c r="L123" s="49"/>
      <c r="M123" s="49"/>
      <c r="N123" s="49"/>
      <c r="O123" s="49"/>
      <c r="P123" s="49"/>
      <c r="Q123" s="49"/>
      <c r="R123" s="49"/>
      <c r="S123" s="50"/>
    </row>
    <row r="124" spans="1:19" ht="14.25" customHeight="1" x14ac:dyDescent="0.3">
      <c r="A124" s="48"/>
      <c r="B124" s="49"/>
      <c r="C124" s="49"/>
      <c r="D124" s="49"/>
      <c r="E124" s="49"/>
      <c r="F124" s="49"/>
      <c r="G124" s="49"/>
      <c r="H124" s="49"/>
      <c r="I124" s="49"/>
      <c r="J124" s="49"/>
      <c r="K124" s="49"/>
      <c r="L124" s="49"/>
      <c r="M124" s="49"/>
      <c r="N124" s="49"/>
      <c r="O124" s="49"/>
      <c r="P124" s="49"/>
      <c r="Q124" s="49"/>
      <c r="R124" s="49"/>
      <c r="S124" s="50"/>
    </row>
    <row r="125" spans="1:19" ht="14.25" customHeight="1" x14ac:dyDescent="0.3">
      <c r="A125" s="48"/>
      <c r="B125" s="49"/>
      <c r="C125" s="49"/>
      <c r="D125" s="49"/>
      <c r="E125" s="49"/>
      <c r="F125" s="49"/>
      <c r="G125" s="49"/>
      <c r="H125" s="49"/>
      <c r="I125" s="49"/>
      <c r="J125" s="49"/>
      <c r="K125" s="49"/>
      <c r="L125" s="49"/>
      <c r="M125" s="49"/>
      <c r="N125" s="49"/>
      <c r="O125" s="49"/>
      <c r="P125" s="49"/>
      <c r="Q125" s="49"/>
      <c r="R125" s="49"/>
      <c r="S125" s="50"/>
    </row>
    <row r="126" spans="1:19" ht="14.25" customHeight="1" x14ac:dyDescent="0.3">
      <c r="A126" s="48"/>
      <c r="B126" s="49"/>
      <c r="C126" s="49"/>
      <c r="D126" s="49"/>
      <c r="E126" s="49"/>
      <c r="F126" s="49"/>
      <c r="G126" s="49"/>
      <c r="H126" s="49"/>
      <c r="I126" s="49"/>
      <c r="J126" s="49"/>
      <c r="K126" s="49"/>
      <c r="L126" s="49"/>
      <c r="M126" s="49"/>
      <c r="N126" s="49"/>
      <c r="O126" s="49"/>
      <c r="P126" s="49"/>
      <c r="Q126" s="49"/>
      <c r="R126" s="49"/>
      <c r="S126" s="50"/>
    </row>
    <row r="127" spans="1:19" ht="14.25" customHeight="1" x14ac:dyDescent="0.3">
      <c r="A127" s="48"/>
      <c r="B127" s="49"/>
      <c r="C127" s="49"/>
      <c r="D127" s="49"/>
      <c r="E127" s="49"/>
      <c r="F127" s="49"/>
      <c r="G127" s="49"/>
      <c r="H127" s="49"/>
      <c r="I127" s="49"/>
      <c r="J127" s="49"/>
      <c r="K127" s="49"/>
      <c r="L127" s="49"/>
      <c r="M127" s="49"/>
      <c r="N127" s="49"/>
      <c r="O127" s="49"/>
      <c r="P127" s="49"/>
      <c r="Q127" s="49"/>
      <c r="R127" s="49"/>
      <c r="S127" s="50"/>
    </row>
    <row r="128" spans="1:19" ht="14.25" customHeight="1" x14ac:dyDescent="0.3">
      <c r="A128" s="48"/>
      <c r="B128" s="49"/>
      <c r="C128" s="49"/>
      <c r="D128" s="49"/>
      <c r="E128" s="49"/>
      <c r="F128" s="49"/>
      <c r="G128" s="49"/>
      <c r="H128" s="49"/>
      <c r="I128" s="49"/>
      <c r="J128" s="49"/>
      <c r="K128" s="49"/>
      <c r="L128" s="49"/>
      <c r="M128" s="49"/>
      <c r="N128" s="49"/>
      <c r="O128" s="49"/>
      <c r="P128" s="49"/>
      <c r="Q128" s="49"/>
      <c r="R128" s="49"/>
      <c r="S128" s="50"/>
    </row>
    <row r="129" spans="1:19" ht="14.25" customHeight="1" x14ac:dyDescent="0.3">
      <c r="A129" s="48"/>
      <c r="B129" s="49"/>
      <c r="C129" s="49"/>
      <c r="D129" s="49"/>
      <c r="E129" s="49"/>
      <c r="F129" s="49"/>
      <c r="G129" s="49"/>
      <c r="H129" s="49"/>
      <c r="I129" s="49"/>
      <c r="J129" s="49"/>
      <c r="K129" s="49"/>
      <c r="L129" s="49"/>
      <c r="M129" s="49"/>
      <c r="N129" s="49"/>
      <c r="O129" s="49"/>
      <c r="P129" s="49"/>
      <c r="Q129" s="49"/>
      <c r="R129" s="49"/>
      <c r="S129" s="50"/>
    </row>
    <row r="130" spans="1:19" ht="14.25" customHeight="1" x14ac:dyDescent="0.3">
      <c r="A130" s="48"/>
      <c r="B130" s="49"/>
      <c r="C130" s="49"/>
      <c r="D130" s="49"/>
      <c r="E130" s="49"/>
      <c r="F130" s="49"/>
      <c r="G130" s="49"/>
      <c r="H130" s="49"/>
      <c r="I130" s="49"/>
      <c r="J130" s="49"/>
      <c r="K130" s="49"/>
      <c r="L130" s="49"/>
      <c r="M130" s="49"/>
      <c r="N130" s="49"/>
      <c r="O130" s="49"/>
      <c r="P130" s="49"/>
      <c r="Q130" s="49"/>
      <c r="R130" s="49"/>
      <c r="S130" s="50"/>
    </row>
    <row r="131" spans="1:19" ht="14.25" customHeight="1" x14ac:dyDescent="0.3">
      <c r="A131" s="48"/>
      <c r="B131" s="49"/>
      <c r="C131" s="49"/>
      <c r="D131" s="49"/>
      <c r="E131" s="49"/>
      <c r="F131" s="49"/>
      <c r="G131" s="49"/>
      <c r="H131" s="49"/>
      <c r="I131" s="49"/>
      <c r="J131" s="49"/>
      <c r="K131" s="49"/>
      <c r="L131" s="49"/>
      <c r="M131" s="49"/>
      <c r="N131" s="49"/>
      <c r="O131" s="49"/>
      <c r="P131" s="49"/>
      <c r="Q131" s="49"/>
      <c r="R131" s="49"/>
      <c r="S131" s="50"/>
    </row>
    <row r="132" spans="1:19" ht="14.25" customHeight="1" x14ac:dyDescent="0.3">
      <c r="A132" s="48"/>
      <c r="B132" s="49"/>
      <c r="C132" s="49"/>
      <c r="D132" s="49"/>
      <c r="E132" s="49"/>
      <c r="F132" s="49"/>
      <c r="G132" s="49"/>
      <c r="H132" s="49"/>
      <c r="I132" s="49"/>
      <c r="J132" s="49"/>
      <c r="K132" s="49"/>
      <c r="L132" s="49"/>
      <c r="M132" s="49"/>
      <c r="N132" s="49"/>
      <c r="O132" s="49"/>
      <c r="P132" s="49"/>
      <c r="Q132" s="49"/>
      <c r="R132" s="49"/>
      <c r="S132" s="50"/>
    </row>
    <row r="133" spans="1:19" ht="14.25" customHeight="1" x14ac:dyDescent="0.3">
      <c r="A133" s="48"/>
      <c r="B133" s="49"/>
      <c r="C133" s="49"/>
      <c r="D133" s="49"/>
      <c r="E133" s="49"/>
      <c r="F133" s="49"/>
      <c r="G133" s="49"/>
      <c r="H133" s="49"/>
      <c r="I133" s="49"/>
      <c r="J133" s="49"/>
      <c r="K133" s="49"/>
      <c r="L133" s="49"/>
      <c r="M133" s="49"/>
      <c r="N133" s="49"/>
      <c r="O133" s="49"/>
      <c r="P133" s="49"/>
      <c r="Q133" s="49"/>
      <c r="R133" s="49"/>
      <c r="S133" s="50"/>
    </row>
    <row r="134" spans="1:19" ht="14.25" customHeight="1" x14ac:dyDescent="0.3">
      <c r="A134" s="48"/>
      <c r="B134" s="49"/>
      <c r="C134" s="49"/>
      <c r="D134" s="49"/>
      <c r="E134" s="49"/>
      <c r="F134" s="49"/>
      <c r="G134" s="49"/>
      <c r="H134" s="49"/>
      <c r="I134" s="49"/>
      <c r="J134" s="49"/>
      <c r="K134" s="49"/>
      <c r="L134" s="49"/>
      <c r="M134" s="49"/>
      <c r="N134" s="49"/>
      <c r="O134" s="49"/>
      <c r="P134" s="49"/>
      <c r="Q134" s="49"/>
      <c r="R134" s="49"/>
      <c r="S134" s="50"/>
    </row>
    <row r="135" spans="1:19" ht="14.25" customHeight="1" x14ac:dyDescent="0.3">
      <c r="A135" s="48"/>
      <c r="B135" s="49"/>
      <c r="C135" s="49"/>
      <c r="D135" s="49"/>
      <c r="E135" s="49"/>
      <c r="F135" s="49"/>
      <c r="G135" s="49"/>
      <c r="H135" s="49"/>
      <c r="I135" s="49"/>
      <c r="J135" s="49"/>
      <c r="K135" s="49"/>
      <c r="L135" s="49"/>
      <c r="M135" s="49"/>
      <c r="N135" s="49"/>
      <c r="O135" s="49"/>
      <c r="P135" s="49"/>
      <c r="Q135" s="49"/>
      <c r="R135" s="49"/>
      <c r="S135" s="50"/>
    </row>
    <row r="136" spans="1:19" ht="14.25" customHeight="1" x14ac:dyDescent="0.3">
      <c r="A136" s="48"/>
      <c r="B136" s="49"/>
      <c r="C136" s="49"/>
      <c r="D136" s="49"/>
      <c r="E136" s="49"/>
      <c r="F136" s="49"/>
      <c r="G136" s="49"/>
      <c r="H136" s="49"/>
      <c r="I136" s="49"/>
      <c r="J136" s="49"/>
      <c r="K136" s="49"/>
      <c r="L136" s="49"/>
      <c r="M136" s="49"/>
      <c r="N136" s="49"/>
      <c r="O136" s="49"/>
      <c r="P136" s="49"/>
      <c r="Q136" s="49"/>
      <c r="R136" s="49"/>
      <c r="S136" s="50"/>
    </row>
    <row r="137" spans="1:19" ht="14.25" customHeight="1" x14ac:dyDescent="0.3">
      <c r="A137" s="48"/>
      <c r="B137" s="49"/>
      <c r="C137" s="49"/>
      <c r="D137" s="49"/>
      <c r="E137" s="49"/>
      <c r="F137" s="49"/>
      <c r="G137" s="49"/>
      <c r="H137" s="49"/>
      <c r="I137" s="49"/>
      <c r="J137" s="49"/>
      <c r="K137" s="49"/>
      <c r="L137" s="49"/>
      <c r="M137" s="49"/>
      <c r="N137" s="49"/>
      <c r="O137" s="49"/>
      <c r="P137" s="49"/>
      <c r="Q137" s="49"/>
      <c r="R137" s="49"/>
      <c r="S137" s="50"/>
    </row>
    <row r="138" spans="1:19" ht="14.25" customHeight="1" x14ac:dyDescent="0.3">
      <c r="A138" s="48"/>
      <c r="B138" s="49"/>
      <c r="C138" s="49"/>
      <c r="D138" s="49"/>
      <c r="E138" s="49"/>
      <c r="F138" s="49"/>
      <c r="G138" s="49"/>
      <c r="H138" s="49"/>
      <c r="I138" s="49"/>
      <c r="J138" s="49"/>
      <c r="K138" s="49"/>
      <c r="L138" s="49"/>
      <c r="M138" s="49"/>
      <c r="N138" s="49"/>
      <c r="O138" s="49"/>
      <c r="P138" s="49"/>
      <c r="Q138" s="49"/>
      <c r="R138" s="49"/>
      <c r="S138" s="50"/>
    </row>
    <row r="139" spans="1:19" ht="14.25" customHeight="1" x14ac:dyDescent="0.3">
      <c r="A139" s="48"/>
      <c r="B139" s="49"/>
      <c r="C139" s="49"/>
      <c r="D139" s="49"/>
      <c r="E139" s="49"/>
      <c r="F139" s="49"/>
      <c r="G139" s="49"/>
      <c r="H139" s="49"/>
      <c r="I139" s="49"/>
      <c r="J139" s="49"/>
      <c r="K139" s="49"/>
      <c r="L139" s="49"/>
      <c r="M139" s="49"/>
      <c r="N139" s="49"/>
      <c r="O139" s="49"/>
      <c r="P139" s="49"/>
      <c r="Q139" s="49"/>
      <c r="R139" s="49"/>
      <c r="S139" s="50"/>
    </row>
    <row r="140" spans="1:19" ht="14.25" customHeight="1" x14ac:dyDescent="0.3">
      <c r="A140" s="48"/>
      <c r="B140" s="49"/>
      <c r="C140" s="49"/>
      <c r="D140" s="49"/>
      <c r="E140" s="49"/>
      <c r="F140" s="49"/>
      <c r="G140" s="49"/>
      <c r="H140" s="49"/>
      <c r="I140" s="49"/>
      <c r="J140" s="49"/>
      <c r="K140" s="49"/>
      <c r="L140" s="49"/>
      <c r="M140" s="49"/>
      <c r="N140" s="49"/>
      <c r="O140" s="49"/>
      <c r="P140" s="49"/>
      <c r="Q140" s="49"/>
      <c r="R140" s="49"/>
      <c r="S140" s="50"/>
    </row>
    <row r="141" spans="1:19" ht="14.25" customHeight="1" x14ac:dyDescent="0.3">
      <c r="A141" s="48"/>
      <c r="B141" s="49"/>
      <c r="C141" s="49"/>
      <c r="D141" s="49"/>
      <c r="E141" s="49"/>
      <c r="F141" s="49"/>
      <c r="G141" s="49"/>
      <c r="H141" s="49"/>
      <c r="I141" s="49"/>
      <c r="J141" s="49"/>
      <c r="K141" s="49"/>
      <c r="L141" s="49"/>
      <c r="M141" s="49"/>
      <c r="N141" s="49"/>
      <c r="O141" s="49"/>
      <c r="P141" s="49"/>
      <c r="Q141" s="49"/>
      <c r="R141" s="49"/>
      <c r="S141" s="50"/>
    </row>
    <row r="142" spans="1:19" ht="14.25" customHeight="1" x14ac:dyDescent="0.3">
      <c r="A142" s="48"/>
      <c r="B142" s="49"/>
      <c r="C142" s="49"/>
      <c r="D142" s="49"/>
      <c r="E142" s="49"/>
      <c r="F142" s="49"/>
      <c r="G142" s="49"/>
      <c r="H142" s="49"/>
      <c r="I142" s="49"/>
      <c r="J142" s="49"/>
      <c r="K142" s="49"/>
      <c r="L142" s="49"/>
      <c r="M142" s="49"/>
      <c r="N142" s="49"/>
      <c r="O142" s="49"/>
      <c r="P142" s="49"/>
      <c r="Q142" s="49"/>
      <c r="R142" s="49"/>
      <c r="S142" s="50"/>
    </row>
    <row r="143" spans="1:19" ht="14.25" customHeight="1" x14ac:dyDescent="0.3">
      <c r="A143" s="48"/>
      <c r="B143" s="49"/>
      <c r="C143" s="49"/>
      <c r="D143" s="49"/>
      <c r="E143" s="49"/>
      <c r="F143" s="49"/>
      <c r="G143" s="49"/>
      <c r="H143" s="49"/>
      <c r="I143" s="49"/>
      <c r="J143" s="49"/>
      <c r="K143" s="49"/>
      <c r="L143" s="49"/>
      <c r="M143" s="49"/>
      <c r="N143" s="49"/>
      <c r="O143" s="49"/>
      <c r="P143" s="49"/>
      <c r="Q143" s="49"/>
      <c r="R143" s="49"/>
      <c r="S143" s="50"/>
    </row>
    <row r="144" spans="1:19" ht="14.25" customHeight="1" x14ac:dyDescent="0.3">
      <c r="A144" s="48"/>
      <c r="B144" s="49"/>
      <c r="C144" s="49"/>
      <c r="D144" s="49"/>
      <c r="E144" s="49"/>
      <c r="F144" s="49"/>
      <c r="G144" s="49"/>
      <c r="H144" s="49"/>
      <c r="I144" s="49"/>
      <c r="J144" s="49"/>
      <c r="K144" s="49"/>
      <c r="L144" s="49"/>
      <c r="M144" s="49"/>
      <c r="N144" s="49"/>
      <c r="O144" s="49"/>
      <c r="P144" s="49"/>
      <c r="Q144" s="49"/>
      <c r="R144" s="49"/>
      <c r="S144" s="50"/>
    </row>
    <row r="145" spans="1:19" ht="14.25" customHeight="1" x14ac:dyDescent="0.3">
      <c r="A145" s="48"/>
      <c r="B145" s="49"/>
      <c r="C145" s="49"/>
      <c r="D145" s="49"/>
      <c r="E145" s="49"/>
      <c r="F145" s="49"/>
      <c r="G145" s="49"/>
      <c r="H145" s="49"/>
      <c r="I145" s="49"/>
      <c r="J145" s="49"/>
      <c r="K145" s="49"/>
      <c r="L145" s="49"/>
      <c r="M145" s="49"/>
      <c r="N145" s="49"/>
      <c r="O145" s="49"/>
      <c r="P145" s="49"/>
      <c r="Q145" s="49"/>
      <c r="R145" s="49"/>
      <c r="S145" s="50"/>
    </row>
    <row r="146" spans="1:19" ht="14.25" customHeight="1" x14ac:dyDescent="0.3">
      <c r="A146" s="48"/>
      <c r="B146" s="49"/>
      <c r="C146" s="49"/>
      <c r="D146" s="49"/>
      <c r="E146" s="49"/>
      <c r="F146" s="49"/>
      <c r="G146" s="49"/>
      <c r="H146" s="49"/>
      <c r="I146" s="49"/>
      <c r="J146" s="49"/>
      <c r="K146" s="49"/>
      <c r="L146" s="49"/>
      <c r="M146" s="49"/>
      <c r="N146" s="49"/>
      <c r="O146" s="49"/>
      <c r="P146" s="49"/>
      <c r="Q146" s="49"/>
      <c r="R146" s="49"/>
      <c r="S146" s="50"/>
    </row>
    <row r="147" spans="1:19" ht="14.25" customHeight="1" x14ac:dyDescent="0.3">
      <c r="A147" s="48"/>
      <c r="B147" s="49"/>
      <c r="C147" s="49"/>
      <c r="D147" s="49"/>
      <c r="E147" s="49"/>
      <c r="F147" s="49"/>
      <c r="G147" s="49"/>
      <c r="H147" s="49"/>
      <c r="I147" s="49"/>
      <c r="J147" s="49"/>
      <c r="K147" s="49"/>
      <c r="L147" s="49"/>
      <c r="M147" s="49"/>
      <c r="N147" s="49"/>
      <c r="O147" s="49"/>
      <c r="P147" s="49"/>
      <c r="Q147" s="49"/>
      <c r="R147" s="49"/>
      <c r="S147" s="50"/>
    </row>
    <row r="148" spans="1:19" ht="14.25" customHeight="1" x14ac:dyDescent="0.3">
      <c r="A148" s="48"/>
      <c r="B148" s="49"/>
      <c r="C148" s="49"/>
      <c r="D148" s="49"/>
      <c r="E148" s="49"/>
      <c r="F148" s="49"/>
      <c r="G148" s="49"/>
      <c r="H148" s="49"/>
      <c r="I148" s="49"/>
      <c r="J148" s="49"/>
      <c r="K148" s="49"/>
      <c r="L148" s="49"/>
      <c r="M148" s="49"/>
      <c r="N148" s="49"/>
      <c r="O148" s="49"/>
      <c r="P148" s="49"/>
      <c r="Q148" s="49"/>
      <c r="R148" s="49"/>
      <c r="S148" s="50"/>
    </row>
    <row r="149" spans="1:19" ht="14.25" customHeight="1" x14ac:dyDescent="0.3">
      <c r="A149" s="48"/>
      <c r="B149" s="49"/>
      <c r="C149" s="49"/>
      <c r="D149" s="49"/>
      <c r="E149" s="49"/>
      <c r="F149" s="49"/>
      <c r="G149" s="49"/>
      <c r="H149" s="49"/>
      <c r="I149" s="49"/>
      <c r="J149" s="49"/>
      <c r="K149" s="49"/>
      <c r="L149" s="49"/>
      <c r="M149" s="49"/>
      <c r="N149" s="49"/>
      <c r="O149" s="49"/>
      <c r="P149" s="49"/>
      <c r="Q149" s="49"/>
      <c r="R149" s="49"/>
      <c r="S149" s="50"/>
    </row>
    <row r="150" spans="1:19" ht="14.25" customHeight="1" x14ac:dyDescent="0.3">
      <c r="A150" s="48"/>
      <c r="B150" s="49"/>
      <c r="C150" s="49"/>
      <c r="D150" s="49"/>
      <c r="E150" s="49"/>
      <c r="F150" s="49"/>
      <c r="G150" s="49"/>
      <c r="H150" s="49"/>
      <c r="I150" s="49"/>
      <c r="J150" s="49"/>
      <c r="K150" s="49"/>
      <c r="L150" s="49"/>
      <c r="M150" s="49"/>
      <c r="N150" s="49"/>
      <c r="O150" s="49"/>
      <c r="P150" s="49"/>
      <c r="Q150" s="49"/>
      <c r="R150" s="49"/>
      <c r="S150" s="50"/>
    </row>
    <row r="151" spans="1:19" ht="14.25" customHeight="1" x14ac:dyDescent="0.3">
      <c r="A151" s="48"/>
      <c r="B151" s="49"/>
      <c r="C151" s="49"/>
      <c r="D151" s="49"/>
      <c r="E151" s="49"/>
      <c r="F151" s="49"/>
      <c r="G151" s="49"/>
      <c r="H151" s="49"/>
      <c r="I151" s="49"/>
      <c r="J151" s="49"/>
      <c r="K151" s="49"/>
      <c r="L151" s="49"/>
      <c r="M151" s="49"/>
      <c r="N151" s="49"/>
      <c r="O151" s="49"/>
      <c r="P151" s="49"/>
      <c r="Q151" s="49"/>
      <c r="R151" s="49"/>
      <c r="S151" s="50"/>
    </row>
    <row r="152" spans="1:19" ht="14.25" customHeight="1" x14ac:dyDescent="0.3">
      <c r="A152" s="48"/>
      <c r="B152" s="49"/>
      <c r="C152" s="49"/>
      <c r="D152" s="49"/>
      <c r="E152" s="49"/>
      <c r="F152" s="49"/>
      <c r="G152" s="49"/>
      <c r="H152" s="49"/>
      <c r="I152" s="49"/>
      <c r="J152" s="49"/>
      <c r="K152" s="49"/>
      <c r="L152" s="49"/>
      <c r="M152" s="49"/>
      <c r="N152" s="49"/>
      <c r="O152" s="49"/>
      <c r="P152" s="49"/>
      <c r="Q152" s="49"/>
      <c r="R152" s="49"/>
      <c r="S152" s="50"/>
    </row>
    <row r="153" spans="1:19" ht="14.25" customHeight="1" x14ac:dyDescent="0.3">
      <c r="A153" s="48"/>
      <c r="B153" s="49"/>
      <c r="C153" s="49"/>
      <c r="D153" s="49"/>
      <c r="E153" s="49"/>
      <c r="F153" s="49"/>
      <c r="G153" s="49"/>
      <c r="H153" s="49"/>
      <c r="I153" s="49"/>
      <c r="J153" s="49"/>
      <c r="K153" s="49"/>
      <c r="L153" s="49"/>
      <c r="M153" s="49"/>
      <c r="N153" s="49"/>
      <c r="O153" s="49"/>
      <c r="P153" s="49"/>
      <c r="Q153" s="49"/>
      <c r="R153" s="49"/>
      <c r="S153" s="50"/>
    </row>
    <row r="154" spans="1:19" ht="14.25" customHeight="1" x14ac:dyDescent="0.3">
      <c r="A154" s="48"/>
      <c r="B154" s="49"/>
      <c r="C154" s="49"/>
      <c r="D154" s="49"/>
      <c r="E154" s="49"/>
      <c r="F154" s="49"/>
      <c r="G154" s="49"/>
      <c r="H154" s="49"/>
      <c r="I154" s="49"/>
      <c r="J154" s="49"/>
      <c r="K154" s="49"/>
      <c r="L154" s="49"/>
      <c r="M154" s="49"/>
      <c r="N154" s="49"/>
      <c r="O154" s="49"/>
      <c r="P154" s="49"/>
      <c r="Q154" s="49"/>
      <c r="R154" s="49"/>
      <c r="S154" s="50"/>
    </row>
    <row r="155" spans="1:19" ht="14.25" customHeight="1" x14ac:dyDescent="0.3">
      <c r="A155" s="48"/>
      <c r="B155" s="49"/>
      <c r="C155" s="49"/>
      <c r="D155" s="49"/>
      <c r="E155" s="49"/>
      <c r="F155" s="49"/>
      <c r="G155" s="49"/>
      <c r="H155" s="49"/>
      <c r="I155" s="49"/>
      <c r="J155" s="49"/>
      <c r="K155" s="49"/>
      <c r="L155" s="49"/>
      <c r="M155" s="49"/>
      <c r="N155" s="49"/>
      <c r="O155" s="49"/>
      <c r="P155" s="49"/>
      <c r="Q155" s="49"/>
      <c r="R155" s="49"/>
      <c r="S155" s="50"/>
    </row>
    <row r="156" spans="1:19" ht="14.25" customHeight="1" x14ac:dyDescent="0.3">
      <c r="A156" s="48"/>
      <c r="B156" s="49"/>
      <c r="C156" s="49"/>
      <c r="D156" s="49"/>
      <c r="E156" s="49"/>
      <c r="F156" s="49"/>
      <c r="G156" s="49"/>
      <c r="H156" s="49"/>
      <c r="I156" s="49"/>
      <c r="J156" s="49"/>
      <c r="K156" s="49"/>
      <c r="L156" s="49"/>
      <c r="M156" s="49"/>
      <c r="N156" s="49"/>
      <c r="O156" s="49"/>
      <c r="P156" s="49"/>
      <c r="Q156" s="49"/>
      <c r="R156" s="49"/>
      <c r="S156" s="50"/>
    </row>
    <row r="157" spans="1:19" ht="14.25" customHeight="1" x14ac:dyDescent="0.3">
      <c r="A157" s="48"/>
      <c r="B157" s="49"/>
      <c r="C157" s="49"/>
      <c r="D157" s="49"/>
      <c r="E157" s="49"/>
      <c r="F157" s="49"/>
      <c r="G157" s="49"/>
      <c r="H157" s="49"/>
      <c r="I157" s="49"/>
      <c r="J157" s="49"/>
      <c r="K157" s="49"/>
      <c r="L157" s="49"/>
      <c r="M157" s="49"/>
      <c r="N157" s="49"/>
      <c r="O157" s="49"/>
      <c r="P157" s="49"/>
      <c r="Q157" s="49"/>
      <c r="R157" s="49"/>
      <c r="S157" s="50"/>
    </row>
    <row r="158" spans="1:19" ht="14.25" customHeight="1" x14ac:dyDescent="0.3">
      <c r="A158" s="48"/>
      <c r="B158" s="49"/>
      <c r="C158" s="49"/>
      <c r="D158" s="49"/>
      <c r="E158" s="49"/>
      <c r="F158" s="49"/>
      <c r="G158" s="49"/>
      <c r="H158" s="49"/>
      <c r="I158" s="49"/>
      <c r="J158" s="49"/>
      <c r="K158" s="49"/>
      <c r="L158" s="49"/>
      <c r="M158" s="49"/>
      <c r="N158" s="49"/>
      <c r="O158" s="49"/>
      <c r="P158" s="49"/>
      <c r="Q158" s="49"/>
      <c r="R158" s="49"/>
      <c r="S158" s="50"/>
    </row>
    <row r="159" spans="1:19" ht="14.25" customHeight="1" x14ac:dyDescent="0.3">
      <c r="A159" s="48"/>
      <c r="B159" s="49"/>
      <c r="C159" s="49"/>
      <c r="D159" s="49"/>
      <c r="E159" s="49"/>
      <c r="F159" s="49"/>
      <c r="G159" s="49"/>
      <c r="H159" s="49"/>
      <c r="I159" s="49"/>
      <c r="J159" s="49"/>
      <c r="K159" s="49"/>
      <c r="L159" s="49"/>
      <c r="M159" s="49"/>
      <c r="N159" s="49"/>
      <c r="O159" s="49"/>
      <c r="P159" s="49"/>
      <c r="Q159" s="49"/>
      <c r="R159" s="49"/>
      <c r="S159" s="50"/>
    </row>
    <row r="160" spans="1:19" ht="14.25" customHeight="1" x14ac:dyDescent="0.3">
      <c r="A160" s="48"/>
      <c r="B160" s="49"/>
      <c r="C160" s="49"/>
      <c r="D160" s="49"/>
      <c r="E160" s="49"/>
      <c r="F160" s="49"/>
      <c r="G160" s="49"/>
      <c r="H160" s="49"/>
      <c r="I160" s="49"/>
      <c r="J160" s="49"/>
      <c r="K160" s="49"/>
      <c r="L160" s="49"/>
      <c r="M160" s="49"/>
      <c r="N160" s="49"/>
      <c r="O160" s="49"/>
      <c r="P160" s="49"/>
      <c r="Q160" s="49"/>
      <c r="R160" s="49"/>
      <c r="S160" s="50"/>
    </row>
    <row r="161" spans="1:19" ht="14.25" customHeight="1" x14ac:dyDescent="0.3">
      <c r="A161" s="48"/>
      <c r="B161" s="49"/>
      <c r="C161" s="49"/>
      <c r="D161" s="49"/>
      <c r="E161" s="49"/>
      <c r="F161" s="49"/>
      <c r="G161" s="49"/>
      <c r="H161" s="49"/>
      <c r="I161" s="49"/>
      <c r="J161" s="49"/>
      <c r="K161" s="49"/>
      <c r="L161" s="49"/>
      <c r="M161" s="49"/>
      <c r="N161" s="49"/>
      <c r="O161" s="49"/>
      <c r="P161" s="49"/>
      <c r="Q161" s="49"/>
      <c r="R161" s="49"/>
      <c r="S161" s="50"/>
    </row>
    <row r="162" spans="1:19" ht="14.25" customHeight="1" x14ac:dyDescent="0.3">
      <c r="A162" s="48"/>
      <c r="B162" s="49"/>
      <c r="C162" s="49"/>
      <c r="D162" s="49"/>
      <c r="E162" s="49"/>
      <c r="F162" s="49"/>
      <c r="G162" s="49"/>
      <c r="H162" s="49"/>
      <c r="I162" s="49"/>
      <c r="J162" s="49"/>
      <c r="K162" s="49"/>
      <c r="L162" s="49"/>
      <c r="M162" s="49"/>
      <c r="N162" s="49"/>
      <c r="O162" s="49"/>
      <c r="P162" s="49"/>
      <c r="Q162" s="49"/>
      <c r="R162" s="49"/>
      <c r="S162" s="50"/>
    </row>
    <row r="163" spans="1:19" ht="14.25" customHeight="1" x14ac:dyDescent="0.3">
      <c r="A163" s="48"/>
      <c r="B163" s="49"/>
      <c r="C163" s="49"/>
      <c r="D163" s="49"/>
      <c r="E163" s="49"/>
      <c r="F163" s="49"/>
      <c r="G163" s="49"/>
      <c r="H163" s="49"/>
      <c r="I163" s="49"/>
      <c r="J163" s="49"/>
      <c r="K163" s="49"/>
      <c r="L163" s="49"/>
      <c r="M163" s="49"/>
      <c r="N163" s="49"/>
      <c r="O163" s="49"/>
      <c r="P163" s="49"/>
      <c r="Q163" s="49"/>
      <c r="R163" s="49"/>
      <c r="S163" s="50"/>
    </row>
    <row r="164" spans="1:19" ht="14.25" customHeight="1" x14ac:dyDescent="0.3">
      <c r="A164" s="48"/>
      <c r="B164" s="49"/>
      <c r="C164" s="49"/>
      <c r="D164" s="49"/>
      <c r="E164" s="49"/>
      <c r="F164" s="49"/>
      <c r="G164" s="49"/>
      <c r="H164" s="49"/>
      <c r="I164" s="49"/>
      <c r="J164" s="49"/>
      <c r="K164" s="49"/>
      <c r="L164" s="49"/>
      <c r="M164" s="49"/>
      <c r="N164" s="49"/>
      <c r="O164" s="49"/>
      <c r="P164" s="49"/>
      <c r="Q164" s="49"/>
      <c r="R164" s="49"/>
      <c r="S164" s="50"/>
    </row>
    <row r="165" spans="1:19" ht="14.25" customHeight="1" x14ac:dyDescent="0.3">
      <c r="A165" s="48"/>
      <c r="B165" s="49"/>
      <c r="C165" s="49"/>
      <c r="D165" s="49"/>
      <c r="E165" s="49"/>
      <c r="F165" s="49"/>
      <c r="G165" s="49"/>
      <c r="H165" s="49"/>
      <c r="I165" s="49"/>
      <c r="J165" s="49"/>
      <c r="K165" s="49"/>
      <c r="L165" s="49"/>
      <c r="M165" s="49"/>
      <c r="N165" s="49"/>
      <c r="O165" s="49"/>
      <c r="P165" s="49"/>
      <c r="Q165" s="49"/>
      <c r="R165" s="49"/>
      <c r="S165" s="50"/>
    </row>
    <row r="166" spans="1:19" ht="14.25" customHeight="1" x14ac:dyDescent="0.3">
      <c r="A166" s="48"/>
      <c r="B166" s="49"/>
      <c r="C166" s="49"/>
      <c r="D166" s="49"/>
      <c r="E166" s="49"/>
      <c r="F166" s="49"/>
      <c r="G166" s="49"/>
      <c r="H166" s="49"/>
      <c r="I166" s="49"/>
      <c r="J166" s="49"/>
      <c r="K166" s="49"/>
      <c r="L166" s="49"/>
      <c r="M166" s="49"/>
      <c r="N166" s="49"/>
      <c r="O166" s="49"/>
      <c r="P166" s="49"/>
      <c r="Q166" s="49"/>
      <c r="R166" s="49"/>
      <c r="S166" s="50"/>
    </row>
    <row r="167" spans="1:19" ht="14.25" customHeight="1" x14ac:dyDescent="0.3">
      <c r="A167" s="48"/>
      <c r="B167" s="49"/>
      <c r="C167" s="49"/>
      <c r="D167" s="49"/>
      <c r="E167" s="49"/>
      <c r="F167" s="49"/>
      <c r="G167" s="49"/>
      <c r="H167" s="49"/>
      <c r="I167" s="49"/>
      <c r="J167" s="49"/>
      <c r="K167" s="49"/>
      <c r="L167" s="49"/>
      <c r="M167" s="49"/>
      <c r="N167" s="49"/>
      <c r="O167" s="49"/>
      <c r="P167" s="49"/>
      <c r="Q167" s="49"/>
      <c r="R167" s="49"/>
      <c r="S167" s="50"/>
    </row>
    <row r="168" spans="1:19" ht="14.25" customHeight="1" x14ac:dyDescent="0.3">
      <c r="A168" s="48"/>
      <c r="B168" s="49"/>
      <c r="C168" s="49"/>
      <c r="D168" s="49"/>
      <c r="E168" s="49"/>
      <c r="F168" s="49"/>
      <c r="G168" s="49"/>
      <c r="H168" s="49"/>
      <c r="I168" s="49"/>
      <c r="J168" s="49"/>
      <c r="K168" s="49"/>
      <c r="L168" s="49"/>
      <c r="M168" s="49"/>
      <c r="N168" s="49"/>
      <c r="O168" s="49"/>
      <c r="P168" s="49"/>
      <c r="Q168" s="49"/>
      <c r="R168" s="49"/>
      <c r="S168" s="50"/>
    </row>
    <row r="169" spans="1:19" ht="14.25" customHeight="1" x14ac:dyDescent="0.3">
      <c r="A169" s="48"/>
      <c r="B169" s="49"/>
      <c r="C169" s="49"/>
      <c r="D169" s="49"/>
      <c r="E169" s="49"/>
      <c r="F169" s="49"/>
      <c r="G169" s="49"/>
      <c r="H169" s="49"/>
      <c r="I169" s="49"/>
      <c r="J169" s="49"/>
      <c r="K169" s="49"/>
      <c r="L169" s="49"/>
      <c r="M169" s="49"/>
      <c r="N169" s="49"/>
      <c r="O169" s="49"/>
      <c r="P169" s="49"/>
      <c r="Q169" s="49"/>
      <c r="R169" s="49"/>
      <c r="S169" s="50"/>
    </row>
    <row r="170" spans="1:19" ht="14.25" customHeight="1" x14ac:dyDescent="0.3">
      <c r="A170" s="48"/>
      <c r="B170" s="49"/>
      <c r="C170" s="49"/>
      <c r="D170" s="49"/>
      <c r="E170" s="49"/>
      <c r="F170" s="49"/>
      <c r="G170" s="49"/>
      <c r="H170" s="49"/>
      <c r="I170" s="49"/>
      <c r="J170" s="49"/>
      <c r="K170" s="49"/>
      <c r="L170" s="49"/>
      <c r="M170" s="49"/>
      <c r="N170" s="49"/>
      <c r="O170" s="49"/>
      <c r="P170" s="49"/>
      <c r="Q170" s="49"/>
      <c r="R170" s="49"/>
      <c r="S170" s="50"/>
    </row>
    <row r="171" spans="1:19" ht="14.25" customHeight="1" x14ac:dyDescent="0.3">
      <c r="A171" s="48"/>
      <c r="B171" s="49"/>
      <c r="C171" s="49"/>
      <c r="D171" s="49"/>
      <c r="E171" s="49"/>
      <c r="F171" s="49"/>
      <c r="G171" s="49"/>
      <c r="H171" s="49"/>
      <c r="I171" s="49"/>
      <c r="J171" s="49"/>
      <c r="K171" s="49"/>
      <c r="L171" s="49"/>
      <c r="M171" s="49"/>
      <c r="N171" s="49"/>
      <c r="O171" s="49"/>
      <c r="P171" s="49"/>
      <c r="Q171" s="49"/>
      <c r="R171" s="49"/>
      <c r="S171" s="50"/>
    </row>
    <row r="172" spans="1:19" ht="14.25" customHeight="1" x14ac:dyDescent="0.3">
      <c r="A172" s="48"/>
      <c r="B172" s="49"/>
      <c r="C172" s="49"/>
      <c r="D172" s="49"/>
      <c r="E172" s="49"/>
      <c r="F172" s="49"/>
      <c r="G172" s="49"/>
      <c r="H172" s="49"/>
      <c r="I172" s="49"/>
      <c r="J172" s="49"/>
      <c r="K172" s="49"/>
      <c r="L172" s="49"/>
      <c r="M172" s="49"/>
      <c r="N172" s="49"/>
      <c r="O172" s="49"/>
      <c r="P172" s="49"/>
      <c r="Q172" s="49"/>
      <c r="R172" s="49"/>
      <c r="S172" s="50"/>
    </row>
    <row r="173" spans="1:19" ht="14.25" customHeight="1" x14ac:dyDescent="0.3">
      <c r="A173" s="48"/>
      <c r="B173" s="49"/>
      <c r="C173" s="49"/>
      <c r="D173" s="49"/>
      <c r="E173" s="49"/>
      <c r="F173" s="49"/>
      <c r="G173" s="49"/>
      <c r="H173" s="49"/>
      <c r="I173" s="49"/>
      <c r="J173" s="49"/>
      <c r="K173" s="49"/>
      <c r="L173" s="49"/>
      <c r="M173" s="49"/>
      <c r="N173" s="49"/>
      <c r="O173" s="49"/>
      <c r="P173" s="49"/>
      <c r="Q173" s="49"/>
      <c r="R173" s="49"/>
      <c r="S173" s="50"/>
    </row>
    <row r="174" spans="1:19" ht="14.25" customHeight="1" x14ac:dyDescent="0.3">
      <c r="A174" s="48"/>
      <c r="B174" s="49"/>
      <c r="C174" s="49"/>
      <c r="D174" s="49"/>
      <c r="E174" s="49"/>
      <c r="F174" s="49"/>
      <c r="G174" s="49"/>
      <c r="H174" s="49"/>
      <c r="I174" s="49"/>
      <c r="J174" s="49"/>
      <c r="K174" s="49"/>
      <c r="L174" s="49"/>
      <c r="M174" s="49"/>
      <c r="N174" s="49"/>
      <c r="O174" s="49"/>
      <c r="P174" s="49"/>
      <c r="Q174" s="49"/>
      <c r="R174" s="49"/>
      <c r="S174" s="50"/>
    </row>
    <row r="175" spans="1:19" ht="14.25" customHeight="1" x14ac:dyDescent="0.3">
      <c r="A175" s="48"/>
      <c r="B175" s="49"/>
      <c r="C175" s="49"/>
      <c r="D175" s="49"/>
      <c r="E175" s="49"/>
      <c r="F175" s="49"/>
      <c r="G175" s="49"/>
      <c r="H175" s="49"/>
      <c r="I175" s="49"/>
      <c r="J175" s="49"/>
      <c r="K175" s="49"/>
      <c r="L175" s="49"/>
      <c r="M175" s="49"/>
      <c r="N175" s="49"/>
      <c r="O175" s="49"/>
      <c r="P175" s="49"/>
      <c r="Q175" s="49"/>
      <c r="R175" s="49"/>
      <c r="S175" s="50"/>
    </row>
    <row r="176" spans="1:19" ht="14.25" customHeight="1" x14ac:dyDescent="0.3">
      <c r="A176" s="48"/>
      <c r="B176" s="49"/>
      <c r="C176" s="49"/>
      <c r="D176" s="49"/>
      <c r="E176" s="49"/>
      <c r="F176" s="49"/>
      <c r="G176" s="49"/>
      <c r="H176" s="49"/>
      <c r="I176" s="49"/>
      <c r="J176" s="49"/>
      <c r="K176" s="49"/>
      <c r="L176" s="49"/>
      <c r="M176" s="49"/>
      <c r="N176" s="49"/>
      <c r="O176" s="49"/>
      <c r="P176" s="49"/>
      <c r="Q176" s="49"/>
      <c r="R176" s="49"/>
      <c r="S176" s="50"/>
    </row>
    <row r="177" spans="1:19" ht="14.25" customHeight="1" x14ac:dyDescent="0.3">
      <c r="A177" s="48"/>
      <c r="B177" s="49"/>
      <c r="C177" s="49"/>
      <c r="D177" s="49"/>
      <c r="E177" s="49"/>
      <c r="F177" s="49"/>
      <c r="G177" s="49"/>
      <c r="H177" s="49"/>
      <c r="I177" s="49"/>
      <c r="J177" s="49"/>
      <c r="K177" s="49"/>
      <c r="L177" s="49"/>
      <c r="M177" s="49"/>
      <c r="N177" s="49"/>
      <c r="O177" s="49"/>
      <c r="P177" s="49"/>
      <c r="Q177" s="49"/>
      <c r="R177" s="49"/>
      <c r="S177" s="50"/>
    </row>
    <row r="178" spans="1:19" ht="14.25" customHeight="1" x14ac:dyDescent="0.3">
      <c r="A178" s="48"/>
      <c r="B178" s="49"/>
      <c r="C178" s="49"/>
      <c r="D178" s="49"/>
      <c r="E178" s="49"/>
      <c r="F178" s="49"/>
      <c r="G178" s="49"/>
      <c r="H178" s="49"/>
      <c r="I178" s="49"/>
      <c r="J178" s="49"/>
      <c r="K178" s="49"/>
      <c r="L178" s="49"/>
      <c r="M178" s="49"/>
      <c r="N178" s="49"/>
      <c r="O178" s="49"/>
      <c r="P178" s="49"/>
      <c r="Q178" s="49"/>
      <c r="R178" s="49"/>
      <c r="S178" s="50"/>
    </row>
    <row r="179" spans="1:19" ht="14.25" customHeight="1" x14ac:dyDescent="0.3">
      <c r="A179" s="48"/>
      <c r="B179" s="49"/>
      <c r="C179" s="49"/>
      <c r="D179" s="49"/>
      <c r="E179" s="49"/>
      <c r="F179" s="49"/>
      <c r="G179" s="49"/>
      <c r="H179" s="49"/>
      <c r="I179" s="49"/>
      <c r="J179" s="49"/>
      <c r="K179" s="49"/>
      <c r="L179" s="49"/>
      <c r="M179" s="49"/>
      <c r="N179" s="49"/>
      <c r="O179" s="49"/>
      <c r="P179" s="49"/>
      <c r="Q179" s="49"/>
      <c r="R179" s="49"/>
      <c r="S179" s="50"/>
    </row>
    <row r="180" spans="1:19" ht="14.25" customHeight="1" x14ac:dyDescent="0.3">
      <c r="A180" s="48"/>
      <c r="B180" s="49"/>
      <c r="C180" s="49"/>
      <c r="D180" s="49"/>
      <c r="E180" s="49"/>
      <c r="F180" s="49"/>
      <c r="G180" s="49"/>
      <c r="H180" s="49"/>
      <c r="I180" s="49"/>
      <c r="J180" s="49"/>
      <c r="K180" s="49"/>
      <c r="L180" s="49"/>
      <c r="M180" s="49"/>
      <c r="N180" s="49"/>
      <c r="O180" s="49"/>
      <c r="P180" s="49"/>
      <c r="Q180" s="49"/>
      <c r="R180" s="49"/>
      <c r="S180" s="50"/>
    </row>
    <row r="181" spans="1:19" ht="14.25" customHeight="1" x14ac:dyDescent="0.3">
      <c r="A181" s="48"/>
      <c r="B181" s="49"/>
      <c r="C181" s="49"/>
      <c r="D181" s="49"/>
      <c r="E181" s="49"/>
      <c r="F181" s="49"/>
      <c r="G181" s="49"/>
      <c r="H181" s="49"/>
      <c r="I181" s="49"/>
      <c r="J181" s="49"/>
      <c r="K181" s="49"/>
      <c r="L181" s="49"/>
      <c r="M181" s="49"/>
      <c r="N181" s="49"/>
      <c r="O181" s="49"/>
      <c r="P181" s="49"/>
      <c r="Q181" s="49"/>
      <c r="R181" s="49"/>
      <c r="S181" s="50"/>
    </row>
    <row r="182" spans="1:19" ht="14.25" customHeight="1" x14ac:dyDescent="0.3">
      <c r="A182" s="48"/>
      <c r="B182" s="49"/>
      <c r="C182" s="49"/>
      <c r="D182" s="49"/>
      <c r="E182" s="49"/>
      <c r="F182" s="49"/>
      <c r="G182" s="49"/>
      <c r="H182" s="49"/>
      <c r="I182" s="49"/>
      <c r="J182" s="49"/>
      <c r="K182" s="49"/>
      <c r="L182" s="49"/>
      <c r="M182" s="49"/>
      <c r="N182" s="49"/>
      <c r="O182" s="49"/>
      <c r="P182" s="49"/>
      <c r="Q182" s="49"/>
      <c r="R182" s="49"/>
      <c r="S182" s="50"/>
    </row>
    <row r="183" spans="1:19" ht="14.25" customHeight="1" x14ac:dyDescent="0.3">
      <c r="A183" s="48"/>
      <c r="B183" s="49"/>
      <c r="C183" s="49"/>
      <c r="D183" s="49"/>
      <c r="E183" s="49"/>
      <c r="F183" s="49"/>
      <c r="G183" s="49"/>
      <c r="H183" s="49"/>
      <c r="I183" s="49"/>
      <c r="J183" s="49"/>
      <c r="K183" s="49"/>
      <c r="L183" s="49"/>
      <c r="M183" s="49"/>
      <c r="N183" s="49"/>
      <c r="O183" s="49"/>
      <c r="P183" s="49"/>
      <c r="Q183" s="49"/>
      <c r="R183" s="49"/>
      <c r="S183" s="50"/>
    </row>
    <row r="184" spans="1:19" ht="14.25" customHeight="1" x14ac:dyDescent="0.3">
      <c r="A184" s="48"/>
      <c r="B184" s="49"/>
      <c r="C184" s="49"/>
      <c r="D184" s="49"/>
      <c r="E184" s="49"/>
      <c r="F184" s="49"/>
      <c r="G184" s="49"/>
      <c r="H184" s="49"/>
      <c r="I184" s="49"/>
      <c r="J184" s="49"/>
      <c r="K184" s="49"/>
      <c r="L184" s="49"/>
      <c r="M184" s="49"/>
      <c r="N184" s="49"/>
      <c r="O184" s="49"/>
      <c r="P184" s="49"/>
      <c r="Q184" s="49"/>
      <c r="R184" s="49"/>
      <c r="S184" s="50"/>
    </row>
    <row r="185" spans="1:19" ht="14.25" customHeight="1" x14ac:dyDescent="0.3">
      <c r="A185" s="48"/>
      <c r="B185" s="49"/>
      <c r="C185" s="49"/>
      <c r="D185" s="49"/>
      <c r="E185" s="49"/>
      <c r="F185" s="49"/>
      <c r="G185" s="49"/>
      <c r="H185" s="49"/>
      <c r="I185" s="49"/>
      <c r="J185" s="49"/>
      <c r="K185" s="49"/>
      <c r="L185" s="49"/>
      <c r="M185" s="49"/>
      <c r="N185" s="49"/>
      <c r="O185" s="49"/>
      <c r="P185" s="49"/>
      <c r="Q185" s="49"/>
      <c r="R185" s="49"/>
      <c r="S185" s="50"/>
    </row>
    <row r="186" spans="1:19" ht="14.25" customHeight="1" x14ac:dyDescent="0.3">
      <c r="A186" s="48"/>
      <c r="B186" s="49"/>
      <c r="C186" s="49"/>
      <c r="D186" s="49"/>
      <c r="E186" s="49"/>
      <c r="F186" s="49"/>
      <c r="G186" s="49"/>
      <c r="H186" s="49"/>
      <c r="I186" s="49"/>
      <c r="J186" s="49"/>
      <c r="K186" s="49"/>
      <c r="L186" s="49"/>
      <c r="M186" s="49"/>
      <c r="N186" s="49"/>
      <c r="O186" s="49"/>
      <c r="P186" s="49"/>
      <c r="Q186" s="49"/>
      <c r="R186" s="49"/>
      <c r="S186" s="50"/>
    </row>
    <row r="187" spans="1:19" ht="14.25" customHeight="1" x14ac:dyDescent="0.3">
      <c r="A187" s="48"/>
      <c r="B187" s="49"/>
      <c r="C187" s="49"/>
      <c r="D187" s="49"/>
      <c r="E187" s="49"/>
      <c r="F187" s="49"/>
      <c r="G187" s="49"/>
      <c r="H187" s="49"/>
      <c r="I187" s="49"/>
      <c r="J187" s="49"/>
      <c r="K187" s="49"/>
      <c r="L187" s="49"/>
      <c r="M187" s="49"/>
      <c r="N187" s="49"/>
      <c r="O187" s="49"/>
      <c r="P187" s="49"/>
      <c r="Q187" s="49"/>
      <c r="R187" s="49"/>
      <c r="S187" s="50"/>
    </row>
    <row r="188" spans="1:19" ht="14.25" customHeight="1" x14ac:dyDescent="0.3">
      <c r="A188" s="48"/>
      <c r="B188" s="49"/>
      <c r="C188" s="49"/>
      <c r="D188" s="49"/>
      <c r="E188" s="49"/>
      <c r="F188" s="49"/>
      <c r="G188" s="49"/>
      <c r="H188" s="49"/>
      <c r="I188" s="49"/>
      <c r="J188" s="49"/>
      <c r="K188" s="49"/>
      <c r="L188" s="49"/>
      <c r="M188" s="49"/>
      <c r="N188" s="49"/>
      <c r="O188" s="49"/>
      <c r="P188" s="49"/>
      <c r="Q188" s="49"/>
      <c r="R188" s="49"/>
      <c r="S188" s="50"/>
    </row>
    <row r="189" spans="1:19" ht="14.25" customHeight="1" x14ac:dyDescent="0.3">
      <c r="A189" s="48"/>
      <c r="B189" s="49"/>
      <c r="C189" s="49"/>
      <c r="D189" s="49"/>
      <c r="E189" s="49"/>
      <c r="F189" s="49"/>
      <c r="G189" s="49"/>
      <c r="H189" s="49"/>
      <c r="I189" s="49"/>
      <c r="J189" s="49"/>
      <c r="K189" s="49"/>
      <c r="L189" s="49"/>
      <c r="M189" s="49"/>
      <c r="N189" s="49"/>
      <c r="O189" s="49"/>
      <c r="P189" s="49"/>
      <c r="Q189" s="49"/>
      <c r="R189" s="49"/>
      <c r="S189" s="50"/>
    </row>
    <row r="190" spans="1:19" ht="14.25" customHeight="1" x14ac:dyDescent="0.3">
      <c r="A190" s="48"/>
      <c r="B190" s="49"/>
      <c r="C190" s="49"/>
      <c r="D190" s="49"/>
      <c r="E190" s="49"/>
      <c r="F190" s="49"/>
      <c r="G190" s="49"/>
      <c r="H190" s="49"/>
      <c r="I190" s="49"/>
      <c r="J190" s="49"/>
      <c r="K190" s="49"/>
      <c r="L190" s="49"/>
      <c r="M190" s="49"/>
      <c r="N190" s="49"/>
      <c r="O190" s="49"/>
      <c r="P190" s="49"/>
      <c r="Q190" s="49"/>
      <c r="R190" s="49"/>
      <c r="S190" s="50"/>
    </row>
    <row r="191" spans="1:19" ht="14.25" customHeight="1" x14ac:dyDescent="0.3">
      <c r="A191" s="48"/>
      <c r="B191" s="49"/>
      <c r="C191" s="49"/>
      <c r="D191" s="49"/>
      <c r="E191" s="49"/>
      <c r="F191" s="49"/>
      <c r="G191" s="49"/>
      <c r="H191" s="49"/>
      <c r="I191" s="49"/>
      <c r="J191" s="49"/>
      <c r="K191" s="49"/>
      <c r="L191" s="49"/>
      <c r="M191" s="49"/>
      <c r="N191" s="49"/>
      <c r="O191" s="49"/>
      <c r="P191" s="49"/>
      <c r="Q191" s="49"/>
      <c r="R191" s="49"/>
      <c r="S191" s="50"/>
    </row>
    <row r="192" spans="1:19" ht="14.25" customHeight="1" x14ac:dyDescent="0.3">
      <c r="A192" s="48"/>
      <c r="B192" s="49"/>
      <c r="C192" s="49"/>
      <c r="D192" s="49"/>
      <c r="E192" s="49"/>
      <c r="F192" s="49"/>
      <c r="G192" s="49"/>
      <c r="H192" s="49"/>
      <c r="I192" s="49"/>
      <c r="J192" s="49"/>
      <c r="K192" s="49"/>
      <c r="L192" s="49"/>
      <c r="M192" s="49"/>
      <c r="N192" s="49"/>
      <c r="O192" s="49"/>
      <c r="P192" s="49"/>
      <c r="Q192" s="49"/>
      <c r="R192" s="49"/>
      <c r="S192" s="50"/>
    </row>
    <row r="193" spans="1:19" ht="14.25" customHeight="1" x14ac:dyDescent="0.3">
      <c r="A193" s="48"/>
      <c r="B193" s="49"/>
      <c r="C193" s="49"/>
      <c r="D193" s="49"/>
      <c r="E193" s="49"/>
      <c r="F193" s="49"/>
      <c r="G193" s="49"/>
      <c r="H193" s="49"/>
      <c r="I193" s="49"/>
      <c r="J193" s="49"/>
      <c r="K193" s="49"/>
      <c r="L193" s="49"/>
      <c r="M193" s="49"/>
      <c r="N193" s="49"/>
      <c r="O193" s="49"/>
      <c r="P193" s="49"/>
      <c r="Q193" s="49"/>
      <c r="R193" s="49"/>
      <c r="S193" s="50"/>
    </row>
    <row r="194" spans="1:19" ht="14.25" customHeight="1" x14ac:dyDescent="0.3">
      <c r="A194" s="48"/>
      <c r="B194" s="49"/>
      <c r="C194" s="49"/>
      <c r="D194" s="49"/>
      <c r="E194" s="49"/>
      <c r="F194" s="49"/>
      <c r="G194" s="49"/>
      <c r="H194" s="49"/>
      <c r="I194" s="49"/>
      <c r="J194" s="49"/>
      <c r="K194" s="49"/>
      <c r="L194" s="49"/>
      <c r="M194" s="49"/>
      <c r="N194" s="49"/>
      <c r="O194" s="49"/>
      <c r="P194" s="49"/>
      <c r="Q194" s="49"/>
      <c r="R194" s="49"/>
      <c r="S194" s="50"/>
    </row>
    <row r="195" spans="1:19" ht="14.25" customHeight="1" x14ac:dyDescent="0.3">
      <c r="A195" s="48"/>
      <c r="B195" s="49"/>
      <c r="C195" s="49"/>
      <c r="D195" s="49"/>
      <c r="E195" s="49"/>
      <c r="F195" s="49"/>
      <c r="G195" s="49"/>
      <c r="H195" s="49"/>
      <c r="I195" s="49"/>
      <c r="J195" s="49"/>
      <c r="K195" s="49"/>
      <c r="L195" s="49"/>
      <c r="M195" s="49"/>
      <c r="N195" s="49"/>
      <c r="O195" s="49"/>
      <c r="P195" s="49"/>
      <c r="Q195" s="49"/>
      <c r="R195" s="49"/>
      <c r="S195" s="50"/>
    </row>
    <row r="196" spans="1:19" ht="14.25" customHeight="1" x14ac:dyDescent="0.3">
      <c r="A196" s="48"/>
      <c r="B196" s="49"/>
      <c r="C196" s="49"/>
      <c r="D196" s="49"/>
      <c r="E196" s="49"/>
      <c r="F196" s="49"/>
      <c r="G196" s="49"/>
      <c r="H196" s="49"/>
      <c r="I196" s="49"/>
      <c r="J196" s="49"/>
      <c r="K196" s="49"/>
      <c r="L196" s="49"/>
      <c r="M196" s="49"/>
      <c r="N196" s="49"/>
      <c r="O196" s="49"/>
      <c r="P196" s="49"/>
      <c r="Q196" s="49"/>
      <c r="R196" s="49"/>
      <c r="S196" s="50"/>
    </row>
    <row r="197" spans="1:19" ht="14.25" customHeight="1" x14ac:dyDescent="0.3">
      <c r="A197" s="48"/>
      <c r="B197" s="49"/>
      <c r="C197" s="49"/>
      <c r="D197" s="49"/>
      <c r="E197" s="49"/>
      <c r="F197" s="49"/>
      <c r="G197" s="49"/>
      <c r="H197" s="49"/>
      <c r="I197" s="49"/>
      <c r="J197" s="49"/>
      <c r="K197" s="49"/>
      <c r="L197" s="49"/>
      <c r="M197" s="49"/>
      <c r="N197" s="49"/>
      <c r="O197" s="49"/>
      <c r="P197" s="49"/>
      <c r="Q197" s="49"/>
      <c r="R197" s="49"/>
      <c r="S197" s="50"/>
    </row>
    <row r="198" spans="1:19" ht="14.25" customHeight="1" x14ac:dyDescent="0.3">
      <c r="A198" s="48"/>
      <c r="B198" s="49"/>
      <c r="C198" s="49"/>
      <c r="D198" s="49"/>
      <c r="E198" s="49"/>
      <c r="F198" s="49"/>
      <c r="G198" s="49"/>
      <c r="H198" s="49"/>
      <c r="I198" s="49"/>
      <c r="J198" s="49"/>
      <c r="K198" s="49"/>
      <c r="L198" s="49"/>
      <c r="M198" s="49"/>
      <c r="N198" s="49"/>
      <c r="O198" s="49"/>
      <c r="P198" s="49"/>
      <c r="Q198" s="49"/>
      <c r="R198" s="49"/>
      <c r="S198" s="50"/>
    </row>
    <row r="199" spans="1:19" ht="14.25" customHeight="1" x14ac:dyDescent="0.3">
      <c r="A199" s="48"/>
      <c r="B199" s="49"/>
      <c r="C199" s="49"/>
      <c r="D199" s="49"/>
      <c r="E199" s="49"/>
      <c r="F199" s="49"/>
      <c r="G199" s="49"/>
      <c r="H199" s="49"/>
      <c r="I199" s="49"/>
      <c r="J199" s="49"/>
      <c r="K199" s="49"/>
      <c r="L199" s="49"/>
      <c r="M199" s="49"/>
      <c r="N199" s="49"/>
      <c r="O199" s="49"/>
      <c r="P199" s="49"/>
      <c r="Q199" s="49"/>
      <c r="R199" s="49"/>
      <c r="S199" s="50"/>
    </row>
    <row r="200" spans="1:19" ht="14.25" customHeight="1" x14ac:dyDescent="0.3">
      <c r="A200" s="48"/>
      <c r="B200" s="49"/>
      <c r="C200" s="49"/>
      <c r="D200" s="49"/>
      <c r="E200" s="49"/>
      <c r="F200" s="49"/>
      <c r="G200" s="49"/>
      <c r="H200" s="49"/>
      <c r="I200" s="49"/>
      <c r="J200" s="49"/>
      <c r="K200" s="49"/>
      <c r="L200" s="49"/>
      <c r="M200" s="49"/>
      <c r="N200" s="49"/>
      <c r="O200" s="49"/>
      <c r="P200" s="49"/>
      <c r="Q200" s="49"/>
      <c r="R200" s="49"/>
      <c r="S200" s="50"/>
    </row>
    <row r="201" spans="1:19" ht="14.25" customHeight="1" x14ac:dyDescent="0.3">
      <c r="A201" s="48"/>
      <c r="B201" s="49"/>
      <c r="C201" s="49"/>
      <c r="D201" s="49"/>
      <c r="E201" s="49"/>
      <c r="F201" s="49"/>
      <c r="G201" s="49"/>
      <c r="H201" s="49"/>
      <c r="I201" s="49"/>
      <c r="J201" s="49"/>
      <c r="K201" s="49"/>
      <c r="L201" s="49"/>
      <c r="M201" s="49"/>
      <c r="N201" s="49"/>
      <c r="O201" s="49"/>
      <c r="P201" s="49"/>
      <c r="Q201" s="49"/>
      <c r="R201" s="49"/>
      <c r="S201" s="50"/>
    </row>
    <row r="202" spans="1:19" ht="14.25" customHeight="1" x14ac:dyDescent="0.3">
      <c r="A202" s="48"/>
      <c r="B202" s="49"/>
      <c r="C202" s="49"/>
      <c r="D202" s="49"/>
      <c r="E202" s="49"/>
      <c r="F202" s="49"/>
      <c r="G202" s="49"/>
      <c r="H202" s="49"/>
      <c r="I202" s="49"/>
      <c r="J202" s="49"/>
      <c r="K202" s="49"/>
      <c r="L202" s="49"/>
      <c r="M202" s="49"/>
      <c r="N202" s="49"/>
      <c r="O202" s="49"/>
      <c r="P202" s="49"/>
      <c r="Q202" s="49"/>
      <c r="R202" s="49"/>
      <c r="S202" s="50"/>
    </row>
    <row r="203" spans="1:19" ht="14.25" customHeight="1" x14ac:dyDescent="0.3">
      <c r="A203" s="48"/>
      <c r="B203" s="49"/>
      <c r="C203" s="49"/>
      <c r="D203" s="49"/>
      <c r="E203" s="49"/>
      <c r="F203" s="49"/>
      <c r="G203" s="49"/>
      <c r="H203" s="49"/>
      <c r="I203" s="49"/>
      <c r="J203" s="49"/>
      <c r="K203" s="49"/>
      <c r="L203" s="49"/>
      <c r="M203" s="49"/>
      <c r="N203" s="49"/>
      <c r="O203" s="49"/>
      <c r="P203" s="49"/>
      <c r="Q203" s="49"/>
      <c r="R203" s="49"/>
      <c r="S203" s="50"/>
    </row>
    <row r="204" spans="1:19" ht="14.25" customHeight="1" x14ac:dyDescent="0.3">
      <c r="A204" s="48"/>
      <c r="B204" s="49"/>
      <c r="C204" s="49"/>
      <c r="D204" s="49"/>
      <c r="E204" s="49"/>
      <c r="F204" s="49"/>
      <c r="G204" s="49"/>
      <c r="H204" s="49"/>
      <c r="I204" s="49"/>
      <c r="J204" s="49"/>
      <c r="K204" s="49"/>
      <c r="L204" s="49"/>
      <c r="M204" s="49"/>
      <c r="N204" s="49"/>
      <c r="O204" s="49"/>
      <c r="P204" s="49"/>
      <c r="Q204" s="49"/>
      <c r="R204" s="49"/>
      <c r="S204" s="50"/>
    </row>
    <row r="205" spans="1:19" ht="14.25" customHeight="1" x14ac:dyDescent="0.3">
      <c r="A205" s="48"/>
      <c r="B205" s="49"/>
      <c r="C205" s="49"/>
      <c r="D205" s="49"/>
      <c r="E205" s="49"/>
      <c r="F205" s="49"/>
      <c r="G205" s="49"/>
      <c r="H205" s="49"/>
      <c r="I205" s="49"/>
      <c r="J205" s="49"/>
      <c r="K205" s="49"/>
      <c r="L205" s="49"/>
      <c r="M205" s="49"/>
      <c r="N205" s="49"/>
      <c r="O205" s="49"/>
      <c r="P205" s="49"/>
      <c r="Q205" s="49"/>
      <c r="R205" s="49"/>
      <c r="S205" s="50"/>
    </row>
    <row r="206" spans="1:19" ht="14.25" customHeight="1" x14ac:dyDescent="0.3">
      <c r="A206" s="48"/>
      <c r="B206" s="49"/>
      <c r="C206" s="49"/>
      <c r="D206" s="49"/>
      <c r="E206" s="49"/>
      <c r="F206" s="49"/>
      <c r="G206" s="49"/>
      <c r="H206" s="49"/>
      <c r="I206" s="49"/>
      <c r="J206" s="49"/>
      <c r="K206" s="49"/>
      <c r="L206" s="49"/>
      <c r="M206" s="49"/>
      <c r="N206" s="49"/>
      <c r="O206" s="49"/>
      <c r="P206" s="49"/>
      <c r="Q206" s="49"/>
      <c r="R206" s="49"/>
      <c r="S206" s="50"/>
    </row>
    <row r="207" spans="1:19" ht="14.25" customHeight="1" x14ac:dyDescent="0.3">
      <c r="A207" s="48"/>
      <c r="B207" s="49"/>
      <c r="C207" s="49"/>
      <c r="D207" s="49"/>
      <c r="E207" s="49"/>
      <c r="F207" s="49"/>
      <c r="G207" s="49"/>
      <c r="H207" s="49"/>
      <c r="I207" s="49"/>
      <c r="J207" s="49"/>
      <c r="K207" s="49"/>
      <c r="L207" s="49"/>
      <c r="M207" s="49"/>
      <c r="N207" s="49"/>
      <c r="O207" s="49"/>
      <c r="P207" s="49"/>
      <c r="Q207" s="49"/>
      <c r="R207" s="49"/>
      <c r="S207" s="50"/>
    </row>
    <row r="208" spans="1:19" ht="14.25" customHeight="1" x14ac:dyDescent="0.3">
      <c r="A208" s="48"/>
      <c r="B208" s="49"/>
      <c r="C208" s="49"/>
      <c r="D208" s="49"/>
      <c r="E208" s="49"/>
      <c r="F208" s="49"/>
      <c r="G208" s="49"/>
      <c r="H208" s="49"/>
      <c r="I208" s="49"/>
      <c r="J208" s="49"/>
      <c r="K208" s="49"/>
      <c r="L208" s="49"/>
      <c r="M208" s="49"/>
      <c r="N208" s="49"/>
      <c r="O208" s="49"/>
      <c r="P208" s="49"/>
      <c r="Q208" s="49"/>
      <c r="R208" s="49"/>
      <c r="S208" s="50"/>
    </row>
    <row r="209" spans="1:19" ht="14.25" customHeight="1" x14ac:dyDescent="0.3">
      <c r="A209" s="48"/>
      <c r="B209" s="49"/>
      <c r="C209" s="49"/>
      <c r="D209" s="49"/>
      <c r="E209" s="49"/>
      <c r="F209" s="49"/>
      <c r="G209" s="49"/>
      <c r="H209" s="49"/>
      <c r="I209" s="49"/>
      <c r="J209" s="49"/>
      <c r="K209" s="49"/>
      <c r="L209" s="49"/>
      <c r="M209" s="49"/>
      <c r="N209" s="49"/>
      <c r="O209" s="49"/>
      <c r="P209" s="49"/>
      <c r="Q209" s="49"/>
      <c r="R209" s="49"/>
      <c r="S209" s="50"/>
    </row>
    <row r="210" spans="1:19" ht="14.25" customHeight="1" x14ac:dyDescent="0.3">
      <c r="A210" s="48"/>
      <c r="B210" s="49"/>
      <c r="C210" s="49"/>
      <c r="D210" s="49"/>
      <c r="E210" s="49"/>
      <c r="F210" s="49"/>
      <c r="G210" s="49"/>
      <c r="H210" s="49"/>
      <c r="I210" s="49"/>
      <c r="J210" s="49"/>
      <c r="K210" s="49"/>
      <c r="L210" s="49"/>
      <c r="M210" s="49"/>
      <c r="N210" s="49"/>
      <c r="O210" s="49"/>
      <c r="P210" s="49"/>
      <c r="Q210" s="49"/>
      <c r="R210" s="49"/>
      <c r="S210" s="50"/>
    </row>
    <row r="211" spans="1:19" ht="14.25" customHeight="1" x14ac:dyDescent="0.3">
      <c r="A211" s="48"/>
      <c r="B211" s="49"/>
      <c r="C211" s="49"/>
      <c r="D211" s="49"/>
      <c r="E211" s="49"/>
      <c r="F211" s="49"/>
      <c r="G211" s="49"/>
      <c r="H211" s="49"/>
      <c r="I211" s="49"/>
      <c r="J211" s="49"/>
      <c r="K211" s="49"/>
      <c r="L211" s="49"/>
      <c r="M211" s="49"/>
      <c r="N211" s="49"/>
      <c r="O211" s="49"/>
      <c r="P211" s="49"/>
      <c r="Q211" s="49"/>
      <c r="R211" s="49"/>
      <c r="S211" s="50"/>
    </row>
    <row r="212" spans="1:19" ht="14.25" customHeight="1" x14ac:dyDescent="0.3">
      <c r="A212" s="48"/>
      <c r="B212" s="49"/>
      <c r="C212" s="49"/>
      <c r="D212" s="49"/>
      <c r="E212" s="49"/>
      <c r="F212" s="49"/>
      <c r="G212" s="49"/>
      <c r="H212" s="49"/>
      <c r="I212" s="49"/>
      <c r="J212" s="49"/>
      <c r="K212" s="49"/>
      <c r="L212" s="49"/>
      <c r="M212" s="49"/>
      <c r="N212" s="49"/>
      <c r="O212" s="49"/>
      <c r="P212" s="49"/>
      <c r="Q212" s="49"/>
      <c r="R212" s="49"/>
      <c r="S212" s="50"/>
    </row>
    <row r="213" spans="1:19" ht="14.25" customHeight="1" x14ac:dyDescent="0.3">
      <c r="A213" s="48"/>
      <c r="B213" s="49"/>
      <c r="C213" s="49"/>
      <c r="D213" s="49"/>
      <c r="E213" s="49"/>
      <c r="F213" s="49"/>
      <c r="G213" s="49"/>
      <c r="H213" s="49"/>
      <c r="I213" s="49"/>
      <c r="J213" s="49"/>
      <c r="K213" s="49"/>
      <c r="L213" s="49"/>
      <c r="M213" s="49"/>
      <c r="N213" s="49"/>
      <c r="O213" s="49"/>
      <c r="P213" s="49"/>
      <c r="Q213" s="49"/>
      <c r="R213" s="49"/>
      <c r="S213" s="50"/>
    </row>
    <row r="214" spans="1:19" ht="14.25" customHeight="1" x14ac:dyDescent="0.3">
      <c r="A214" s="48"/>
      <c r="B214" s="49"/>
      <c r="C214" s="49"/>
      <c r="D214" s="49"/>
      <c r="E214" s="49"/>
      <c r="F214" s="49"/>
      <c r="G214" s="49"/>
      <c r="H214" s="49"/>
      <c r="I214" s="49"/>
      <c r="J214" s="49"/>
      <c r="K214" s="49"/>
      <c r="L214" s="49"/>
      <c r="M214" s="49"/>
      <c r="N214" s="49"/>
      <c r="O214" s="49"/>
      <c r="P214" s="49"/>
      <c r="Q214" s="49"/>
      <c r="R214" s="49"/>
      <c r="S214" s="50"/>
    </row>
    <row r="215" spans="1:19" ht="14.25" customHeight="1" x14ac:dyDescent="0.3">
      <c r="A215" s="48"/>
      <c r="B215" s="49"/>
      <c r="C215" s="49"/>
      <c r="D215" s="49"/>
      <c r="E215" s="49"/>
      <c r="F215" s="49"/>
      <c r="G215" s="49"/>
      <c r="H215" s="49"/>
      <c r="I215" s="49"/>
      <c r="J215" s="49"/>
      <c r="K215" s="49"/>
      <c r="L215" s="49"/>
      <c r="M215" s="49"/>
      <c r="N215" s="49"/>
      <c r="O215" s="49"/>
      <c r="P215" s="49"/>
      <c r="Q215" s="49"/>
      <c r="R215" s="49"/>
      <c r="S215" s="50"/>
    </row>
    <row r="216" spans="1:19" ht="14.25" customHeight="1" x14ac:dyDescent="0.3">
      <c r="A216" s="48"/>
      <c r="B216" s="49"/>
      <c r="C216" s="49"/>
      <c r="D216" s="49"/>
      <c r="E216" s="49"/>
      <c r="F216" s="49"/>
      <c r="G216" s="49"/>
      <c r="H216" s="49"/>
      <c r="I216" s="49"/>
      <c r="J216" s="49"/>
      <c r="K216" s="49"/>
      <c r="L216" s="49"/>
      <c r="M216" s="49"/>
      <c r="N216" s="49"/>
      <c r="O216" s="49"/>
      <c r="P216" s="49"/>
      <c r="Q216" s="49"/>
      <c r="R216" s="49"/>
      <c r="S216" s="50"/>
    </row>
    <row r="217" spans="1:19" ht="14.25" customHeight="1" x14ac:dyDescent="0.3">
      <c r="A217" s="48"/>
      <c r="B217" s="49"/>
      <c r="C217" s="49"/>
      <c r="D217" s="49"/>
      <c r="E217" s="49"/>
      <c r="F217" s="49"/>
      <c r="G217" s="49"/>
      <c r="H217" s="49"/>
      <c r="I217" s="49"/>
      <c r="J217" s="49"/>
      <c r="K217" s="49"/>
      <c r="L217" s="49"/>
      <c r="M217" s="49"/>
      <c r="N217" s="49"/>
      <c r="O217" s="49"/>
      <c r="P217" s="49"/>
      <c r="Q217" s="49"/>
      <c r="R217" s="49"/>
      <c r="S217" s="50"/>
    </row>
    <row r="218" spans="1:19" ht="14.25" customHeight="1" x14ac:dyDescent="0.3">
      <c r="A218" s="48"/>
      <c r="B218" s="49"/>
      <c r="C218" s="49"/>
      <c r="D218" s="49"/>
      <c r="E218" s="49"/>
      <c r="F218" s="49"/>
      <c r="G218" s="49"/>
      <c r="H218" s="49"/>
      <c r="I218" s="49"/>
      <c r="J218" s="49"/>
      <c r="K218" s="49"/>
      <c r="L218" s="49"/>
      <c r="M218" s="49"/>
      <c r="N218" s="49"/>
      <c r="O218" s="49"/>
      <c r="P218" s="49"/>
      <c r="Q218" s="49"/>
      <c r="R218" s="49"/>
      <c r="S218" s="50"/>
    </row>
    <row r="219" spans="1:19" ht="14.25" customHeight="1" x14ac:dyDescent="0.3">
      <c r="A219" s="48"/>
      <c r="B219" s="49"/>
      <c r="C219" s="49"/>
      <c r="D219" s="49"/>
      <c r="E219" s="49"/>
      <c r="F219" s="49"/>
      <c r="G219" s="49"/>
      <c r="H219" s="49"/>
      <c r="I219" s="49"/>
      <c r="J219" s="49"/>
      <c r="K219" s="49"/>
      <c r="L219" s="49"/>
      <c r="M219" s="49"/>
      <c r="N219" s="49"/>
      <c r="O219" s="49"/>
      <c r="P219" s="49"/>
      <c r="Q219" s="49"/>
      <c r="R219" s="49"/>
      <c r="S219" s="50"/>
    </row>
    <row r="220" spans="1:19" ht="14.25" customHeight="1" x14ac:dyDescent="0.3">
      <c r="A220" s="48"/>
      <c r="B220" s="49"/>
      <c r="C220" s="49"/>
      <c r="D220" s="49"/>
      <c r="E220" s="49"/>
      <c r="F220" s="49"/>
      <c r="G220" s="49"/>
      <c r="H220" s="49"/>
      <c r="I220" s="49"/>
      <c r="J220" s="49"/>
      <c r="K220" s="49"/>
      <c r="L220" s="49"/>
      <c r="M220" s="49"/>
      <c r="N220" s="49"/>
      <c r="O220" s="49"/>
      <c r="P220" s="49"/>
      <c r="Q220" s="49"/>
      <c r="R220" s="49"/>
      <c r="S220" s="50"/>
    </row>
    <row r="221" spans="1:19" ht="14.25" customHeight="1" x14ac:dyDescent="0.3">
      <c r="A221" s="48"/>
      <c r="B221" s="49"/>
      <c r="C221" s="49"/>
      <c r="D221" s="49"/>
      <c r="E221" s="49"/>
      <c r="F221" s="49"/>
      <c r="G221" s="49"/>
      <c r="H221" s="49"/>
      <c r="I221" s="49"/>
      <c r="J221" s="49"/>
      <c r="K221" s="49"/>
      <c r="L221" s="49"/>
      <c r="M221" s="49"/>
      <c r="N221" s="49"/>
      <c r="O221" s="49"/>
      <c r="P221" s="49"/>
      <c r="Q221" s="49"/>
      <c r="R221" s="49"/>
      <c r="S221" s="50"/>
    </row>
    <row r="222" spans="1:19" ht="14.25" customHeight="1" x14ac:dyDescent="0.3">
      <c r="A222" s="48"/>
      <c r="B222" s="49"/>
      <c r="C222" s="49"/>
      <c r="D222" s="49"/>
      <c r="E222" s="49"/>
      <c r="F222" s="49"/>
      <c r="G222" s="49"/>
      <c r="H222" s="49"/>
      <c r="I222" s="49"/>
      <c r="J222" s="49"/>
      <c r="K222" s="49"/>
      <c r="L222" s="49"/>
      <c r="M222" s="49"/>
      <c r="N222" s="49"/>
      <c r="O222" s="49"/>
      <c r="P222" s="49"/>
      <c r="Q222" s="49"/>
      <c r="R222" s="49"/>
      <c r="S222" s="50"/>
    </row>
    <row r="223" spans="1:19" ht="14.25" customHeight="1" x14ac:dyDescent="0.3">
      <c r="A223" s="48"/>
      <c r="B223" s="49"/>
      <c r="C223" s="49"/>
      <c r="D223" s="49"/>
      <c r="E223" s="49"/>
      <c r="F223" s="49"/>
      <c r="G223" s="49"/>
      <c r="H223" s="49"/>
      <c r="I223" s="49"/>
      <c r="J223" s="49"/>
      <c r="K223" s="49"/>
      <c r="L223" s="49"/>
      <c r="M223" s="49"/>
      <c r="N223" s="49"/>
      <c r="O223" s="49"/>
      <c r="P223" s="49"/>
      <c r="Q223" s="49"/>
      <c r="R223" s="49"/>
      <c r="S223" s="50"/>
    </row>
    <row r="224" spans="1:19" ht="14.25" customHeight="1" x14ac:dyDescent="0.3">
      <c r="A224" s="48"/>
      <c r="B224" s="49"/>
      <c r="C224" s="49"/>
      <c r="D224" s="49"/>
      <c r="E224" s="49"/>
      <c r="F224" s="49"/>
      <c r="G224" s="49"/>
      <c r="H224" s="49"/>
      <c r="I224" s="49"/>
      <c r="J224" s="49"/>
      <c r="K224" s="49"/>
      <c r="L224" s="49"/>
      <c r="M224" s="49"/>
      <c r="N224" s="49"/>
      <c r="O224" s="49"/>
      <c r="P224" s="49"/>
      <c r="Q224" s="49"/>
      <c r="R224" s="49"/>
      <c r="S224" s="50"/>
    </row>
    <row r="225" spans="1:19" ht="14.25" customHeight="1" x14ac:dyDescent="0.3">
      <c r="A225" s="48"/>
      <c r="B225" s="49"/>
      <c r="C225" s="49"/>
      <c r="D225" s="49"/>
      <c r="E225" s="49"/>
      <c r="F225" s="49"/>
      <c r="G225" s="49"/>
      <c r="H225" s="49"/>
      <c r="I225" s="49"/>
      <c r="J225" s="49"/>
      <c r="K225" s="49"/>
      <c r="L225" s="49"/>
      <c r="M225" s="49"/>
      <c r="N225" s="49"/>
      <c r="O225" s="49"/>
      <c r="P225" s="49"/>
      <c r="Q225" s="49"/>
      <c r="R225" s="49"/>
      <c r="S225" s="50"/>
    </row>
    <row r="226" spans="1:19" ht="14.25" customHeight="1" x14ac:dyDescent="0.3">
      <c r="A226" s="48"/>
      <c r="B226" s="49"/>
      <c r="C226" s="49"/>
      <c r="D226" s="49"/>
      <c r="E226" s="49"/>
      <c r="F226" s="49"/>
      <c r="G226" s="49"/>
      <c r="H226" s="49"/>
      <c r="I226" s="49"/>
      <c r="J226" s="49"/>
      <c r="K226" s="49"/>
      <c r="L226" s="49"/>
      <c r="M226" s="49"/>
      <c r="N226" s="49"/>
      <c r="O226" s="49"/>
      <c r="P226" s="49"/>
      <c r="Q226" s="49"/>
      <c r="R226" s="49"/>
      <c r="S226" s="50"/>
    </row>
    <row r="227" spans="1:19" ht="14.25" customHeight="1" x14ac:dyDescent="0.3">
      <c r="A227" s="48"/>
      <c r="B227" s="49"/>
      <c r="C227" s="49"/>
      <c r="D227" s="49"/>
      <c r="E227" s="49"/>
      <c r="F227" s="49"/>
      <c r="G227" s="49"/>
      <c r="H227" s="49"/>
      <c r="I227" s="49"/>
      <c r="J227" s="49"/>
      <c r="K227" s="49"/>
      <c r="L227" s="49"/>
      <c r="M227" s="49"/>
      <c r="N227" s="49"/>
      <c r="O227" s="49"/>
      <c r="P227" s="49"/>
      <c r="Q227" s="49"/>
      <c r="R227" s="49"/>
      <c r="S227" s="50"/>
    </row>
    <row r="228" spans="1:19" ht="14.25" customHeight="1" x14ac:dyDescent="0.3">
      <c r="A228" s="48"/>
      <c r="B228" s="49"/>
      <c r="C228" s="49"/>
      <c r="D228" s="49"/>
      <c r="E228" s="49"/>
      <c r="F228" s="49"/>
      <c r="G228" s="49"/>
      <c r="H228" s="49"/>
      <c r="I228" s="49"/>
      <c r="J228" s="49"/>
      <c r="K228" s="49"/>
      <c r="L228" s="49"/>
      <c r="M228" s="49"/>
      <c r="N228" s="49"/>
      <c r="O228" s="49"/>
      <c r="P228" s="49"/>
      <c r="Q228" s="49"/>
      <c r="R228" s="49"/>
      <c r="S228" s="50"/>
    </row>
    <row r="229" spans="1:19" ht="14.25" customHeight="1" x14ac:dyDescent="0.3">
      <c r="A229" s="48"/>
      <c r="B229" s="49"/>
      <c r="C229" s="49"/>
      <c r="D229" s="49"/>
      <c r="E229" s="49"/>
      <c r="F229" s="49"/>
      <c r="G229" s="49"/>
      <c r="H229" s="49"/>
      <c r="I229" s="49"/>
      <c r="J229" s="49"/>
      <c r="K229" s="49"/>
      <c r="L229" s="49"/>
      <c r="M229" s="49"/>
      <c r="N229" s="49"/>
      <c r="O229" s="49"/>
      <c r="P229" s="49"/>
      <c r="Q229" s="49"/>
      <c r="R229" s="49"/>
      <c r="S229" s="50"/>
    </row>
    <row r="230" spans="1:19" ht="14.25" customHeight="1" x14ac:dyDescent="0.3">
      <c r="A230" s="48"/>
      <c r="B230" s="49"/>
      <c r="C230" s="49"/>
      <c r="D230" s="49"/>
      <c r="E230" s="49"/>
      <c r="F230" s="49"/>
      <c r="G230" s="49"/>
      <c r="H230" s="49"/>
      <c r="I230" s="49"/>
      <c r="J230" s="49"/>
      <c r="K230" s="49"/>
      <c r="L230" s="49"/>
      <c r="M230" s="49"/>
      <c r="N230" s="49"/>
      <c r="O230" s="49"/>
      <c r="P230" s="49"/>
      <c r="Q230" s="49"/>
      <c r="R230" s="49"/>
      <c r="S230" s="50"/>
    </row>
    <row r="231" spans="1:19" ht="14.25" customHeight="1" x14ac:dyDescent="0.3">
      <c r="A231" s="48"/>
      <c r="B231" s="49"/>
      <c r="C231" s="49"/>
      <c r="D231" s="49"/>
      <c r="E231" s="49"/>
      <c r="F231" s="49"/>
      <c r="G231" s="49"/>
      <c r="H231" s="49"/>
      <c r="I231" s="49"/>
      <c r="J231" s="49"/>
      <c r="K231" s="49"/>
      <c r="L231" s="49"/>
      <c r="M231" s="49"/>
      <c r="N231" s="49"/>
      <c r="O231" s="49"/>
      <c r="P231" s="49"/>
      <c r="Q231" s="49"/>
      <c r="R231" s="49"/>
      <c r="S231" s="50"/>
    </row>
    <row r="232" spans="1:19" ht="14.25" customHeight="1" x14ac:dyDescent="0.3">
      <c r="A232" s="48"/>
      <c r="B232" s="49"/>
      <c r="C232" s="49"/>
      <c r="D232" s="49"/>
      <c r="E232" s="49"/>
      <c r="F232" s="49"/>
      <c r="G232" s="49"/>
      <c r="H232" s="49"/>
      <c r="I232" s="49"/>
      <c r="J232" s="49"/>
      <c r="K232" s="49"/>
      <c r="L232" s="49"/>
      <c r="M232" s="49"/>
      <c r="N232" s="49"/>
      <c r="O232" s="49"/>
      <c r="P232" s="49"/>
      <c r="Q232" s="49"/>
      <c r="R232" s="49"/>
      <c r="S232" s="50"/>
    </row>
    <row r="233" spans="1:19" ht="14.25" customHeight="1" x14ac:dyDescent="0.3">
      <c r="A233" s="48"/>
      <c r="B233" s="49"/>
      <c r="C233" s="49"/>
      <c r="D233" s="49"/>
      <c r="E233" s="49"/>
      <c r="F233" s="49"/>
      <c r="G233" s="49"/>
      <c r="H233" s="49"/>
      <c r="I233" s="49"/>
      <c r="J233" s="49"/>
      <c r="K233" s="49"/>
      <c r="L233" s="49"/>
      <c r="M233" s="49"/>
      <c r="N233" s="49"/>
      <c r="O233" s="49"/>
      <c r="P233" s="49"/>
      <c r="Q233" s="49"/>
      <c r="R233" s="49"/>
      <c r="S233" s="50"/>
    </row>
    <row r="234" spans="1:19" ht="14.25" customHeight="1" x14ac:dyDescent="0.3">
      <c r="A234" s="48"/>
      <c r="B234" s="49"/>
      <c r="C234" s="49"/>
      <c r="D234" s="49"/>
      <c r="E234" s="49"/>
      <c r="F234" s="49"/>
      <c r="G234" s="49"/>
      <c r="H234" s="49"/>
      <c r="I234" s="49"/>
      <c r="J234" s="49"/>
      <c r="K234" s="49"/>
      <c r="L234" s="49"/>
      <c r="M234" s="49"/>
      <c r="N234" s="49"/>
      <c r="O234" s="49"/>
      <c r="P234" s="49"/>
      <c r="Q234" s="49"/>
      <c r="R234" s="49"/>
      <c r="S234" s="50"/>
    </row>
    <row r="235" spans="1:19" ht="14.25" customHeight="1" x14ac:dyDescent="0.3">
      <c r="A235" s="48"/>
      <c r="B235" s="49"/>
      <c r="C235" s="49"/>
      <c r="D235" s="49"/>
      <c r="E235" s="49"/>
      <c r="F235" s="49"/>
      <c r="G235" s="49"/>
      <c r="H235" s="49"/>
      <c r="I235" s="49"/>
      <c r="J235" s="49"/>
      <c r="K235" s="49"/>
      <c r="L235" s="49"/>
      <c r="M235" s="49"/>
      <c r="N235" s="49"/>
      <c r="O235" s="49"/>
      <c r="P235" s="49"/>
      <c r="Q235" s="49"/>
      <c r="R235" s="49"/>
      <c r="S235" s="50"/>
    </row>
    <row r="236" spans="1:19" ht="14.25" customHeight="1" x14ac:dyDescent="0.3">
      <c r="A236" s="48"/>
      <c r="B236" s="49"/>
      <c r="C236" s="49"/>
      <c r="D236" s="49"/>
      <c r="E236" s="49"/>
      <c r="F236" s="49"/>
      <c r="G236" s="49"/>
      <c r="H236" s="49"/>
      <c r="I236" s="49"/>
      <c r="J236" s="49"/>
      <c r="K236" s="49"/>
      <c r="L236" s="49"/>
      <c r="M236" s="49"/>
      <c r="N236" s="49"/>
      <c r="O236" s="49"/>
      <c r="P236" s="49"/>
      <c r="Q236" s="49"/>
      <c r="R236" s="49"/>
      <c r="S236" s="50"/>
    </row>
    <row r="237" spans="1:19" ht="14.25" customHeight="1" x14ac:dyDescent="0.3">
      <c r="A237" s="48"/>
      <c r="B237" s="49"/>
      <c r="C237" s="49"/>
      <c r="D237" s="49"/>
      <c r="E237" s="49"/>
      <c r="F237" s="49"/>
      <c r="G237" s="49"/>
      <c r="H237" s="49"/>
      <c r="I237" s="49"/>
      <c r="J237" s="49"/>
      <c r="K237" s="49"/>
      <c r="L237" s="49"/>
      <c r="M237" s="49"/>
      <c r="N237" s="49"/>
      <c r="O237" s="49"/>
      <c r="P237" s="49"/>
      <c r="Q237" s="49"/>
      <c r="R237" s="49"/>
      <c r="S237" s="50"/>
    </row>
    <row r="238" spans="1:19" ht="14.25" customHeight="1" x14ac:dyDescent="0.3">
      <c r="A238" s="48"/>
      <c r="B238" s="49"/>
      <c r="C238" s="49"/>
      <c r="D238" s="49"/>
      <c r="E238" s="49"/>
      <c r="F238" s="49"/>
      <c r="G238" s="49"/>
      <c r="H238" s="49"/>
      <c r="I238" s="49"/>
      <c r="J238" s="49"/>
      <c r="K238" s="49"/>
      <c r="L238" s="49"/>
      <c r="M238" s="49"/>
      <c r="N238" s="49"/>
      <c r="O238" s="49"/>
      <c r="P238" s="49"/>
      <c r="Q238" s="49"/>
      <c r="R238" s="49"/>
      <c r="S238" s="50"/>
    </row>
    <row r="239" spans="1:19" ht="14.25" customHeight="1" x14ac:dyDescent="0.3">
      <c r="A239" s="48"/>
      <c r="B239" s="49"/>
      <c r="C239" s="49"/>
      <c r="D239" s="49"/>
      <c r="E239" s="49"/>
      <c r="F239" s="49"/>
      <c r="G239" s="49"/>
      <c r="H239" s="49"/>
      <c r="I239" s="49"/>
      <c r="J239" s="49"/>
      <c r="K239" s="49"/>
      <c r="L239" s="49"/>
      <c r="M239" s="49"/>
      <c r="N239" s="49"/>
      <c r="O239" s="49"/>
      <c r="P239" s="49"/>
      <c r="Q239" s="49"/>
      <c r="R239" s="49"/>
      <c r="S239" s="50"/>
    </row>
    <row r="240" spans="1:19" ht="14.25" customHeight="1" x14ac:dyDescent="0.3">
      <c r="A240" s="48"/>
      <c r="B240" s="49"/>
      <c r="C240" s="49"/>
      <c r="D240" s="49"/>
      <c r="E240" s="49"/>
      <c r="F240" s="49"/>
      <c r="G240" s="49"/>
      <c r="H240" s="49"/>
      <c r="I240" s="49"/>
      <c r="J240" s="49"/>
      <c r="K240" s="49"/>
      <c r="L240" s="49"/>
      <c r="M240" s="49"/>
      <c r="N240" s="49"/>
      <c r="O240" s="49"/>
      <c r="P240" s="49"/>
      <c r="Q240" s="49"/>
      <c r="R240" s="49"/>
      <c r="S240" s="50"/>
    </row>
    <row r="241" spans="1:19" ht="14.25" customHeight="1" x14ac:dyDescent="0.3">
      <c r="A241" s="48"/>
      <c r="B241" s="49"/>
      <c r="C241" s="49"/>
      <c r="D241" s="49"/>
      <c r="E241" s="49"/>
      <c r="F241" s="49"/>
      <c r="G241" s="49"/>
      <c r="H241" s="49"/>
      <c r="I241" s="49"/>
      <c r="J241" s="49"/>
      <c r="K241" s="49"/>
      <c r="L241" s="49"/>
      <c r="M241" s="49"/>
      <c r="N241" s="49"/>
      <c r="O241" s="49"/>
      <c r="P241" s="49"/>
      <c r="Q241" s="49"/>
      <c r="R241" s="49"/>
      <c r="S241" s="50"/>
    </row>
    <row r="242" spans="1:19" ht="14.25" customHeight="1" x14ac:dyDescent="0.3">
      <c r="A242" s="48"/>
      <c r="B242" s="49"/>
      <c r="C242" s="49"/>
      <c r="D242" s="49"/>
      <c r="E242" s="49"/>
      <c r="F242" s="49"/>
      <c r="G242" s="49"/>
      <c r="H242" s="49"/>
      <c r="I242" s="49"/>
      <c r="J242" s="49"/>
      <c r="K242" s="49"/>
      <c r="L242" s="49"/>
      <c r="M242" s="49"/>
      <c r="N242" s="49"/>
      <c r="O242" s="49"/>
      <c r="P242" s="49"/>
      <c r="Q242" s="49"/>
      <c r="R242" s="49"/>
      <c r="S242" s="50"/>
    </row>
    <row r="243" spans="1:19" ht="14.25" customHeight="1" x14ac:dyDescent="0.3">
      <c r="A243" s="48"/>
      <c r="B243" s="49"/>
      <c r="C243" s="49"/>
      <c r="D243" s="49"/>
      <c r="E243" s="49"/>
      <c r="F243" s="49"/>
      <c r="G243" s="49"/>
      <c r="H243" s="49"/>
      <c r="I243" s="49"/>
      <c r="J243" s="49"/>
      <c r="K243" s="49"/>
      <c r="L243" s="49"/>
      <c r="M243" s="49"/>
      <c r="N243" s="49"/>
      <c r="O243" s="49"/>
      <c r="P243" s="49"/>
      <c r="Q243" s="49"/>
      <c r="R243" s="49"/>
      <c r="S243" s="50"/>
    </row>
    <row r="244" spans="1:19" ht="14.25" customHeight="1" x14ac:dyDescent="0.3">
      <c r="A244" s="48"/>
      <c r="B244" s="49"/>
      <c r="C244" s="49"/>
      <c r="D244" s="49"/>
      <c r="E244" s="49"/>
      <c r="F244" s="49"/>
      <c r="G244" s="49"/>
      <c r="H244" s="49"/>
      <c r="I244" s="49"/>
      <c r="J244" s="49"/>
      <c r="K244" s="49"/>
      <c r="L244" s="49"/>
      <c r="M244" s="49"/>
      <c r="N244" s="49"/>
      <c r="O244" s="49"/>
      <c r="P244" s="49"/>
      <c r="Q244" s="49"/>
      <c r="R244" s="49"/>
      <c r="S244" s="50"/>
    </row>
    <row r="245" spans="1:19" ht="14.25" customHeight="1" x14ac:dyDescent="0.3">
      <c r="A245" s="48"/>
      <c r="B245" s="49"/>
      <c r="C245" s="49"/>
      <c r="D245" s="49"/>
      <c r="E245" s="49"/>
      <c r="F245" s="49"/>
      <c r="G245" s="49"/>
      <c r="H245" s="49"/>
      <c r="I245" s="49"/>
      <c r="J245" s="49"/>
      <c r="K245" s="49"/>
      <c r="L245" s="49"/>
      <c r="M245" s="49"/>
      <c r="N245" s="49"/>
      <c r="O245" s="49"/>
      <c r="P245" s="49"/>
      <c r="Q245" s="49"/>
      <c r="R245" s="49"/>
      <c r="S245" s="50"/>
    </row>
    <row r="246" spans="1:19" ht="14.25" customHeight="1" x14ac:dyDescent="0.3">
      <c r="A246" s="48"/>
      <c r="B246" s="49"/>
      <c r="C246" s="49"/>
      <c r="D246" s="49"/>
      <c r="E246" s="49"/>
      <c r="F246" s="49"/>
      <c r="G246" s="49"/>
      <c r="H246" s="49"/>
      <c r="I246" s="49"/>
      <c r="J246" s="49"/>
      <c r="K246" s="49"/>
      <c r="L246" s="49"/>
      <c r="M246" s="49"/>
      <c r="N246" s="49"/>
      <c r="O246" s="49"/>
      <c r="P246" s="49"/>
      <c r="Q246" s="49"/>
      <c r="R246" s="49"/>
      <c r="S246" s="50"/>
    </row>
    <row r="247" spans="1:19" ht="14.25" customHeight="1" x14ac:dyDescent="0.3">
      <c r="A247" s="48"/>
      <c r="B247" s="49"/>
      <c r="C247" s="49"/>
      <c r="D247" s="49"/>
      <c r="E247" s="49"/>
      <c r="F247" s="49"/>
      <c r="G247" s="49"/>
      <c r="H247" s="49"/>
      <c r="I247" s="49"/>
      <c r="J247" s="49"/>
      <c r="K247" s="49"/>
      <c r="L247" s="49"/>
      <c r="M247" s="49"/>
      <c r="N247" s="49"/>
      <c r="O247" s="49"/>
      <c r="P247" s="49"/>
      <c r="Q247" s="49"/>
      <c r="R247" s="49"/>
      <c r="S247" s="50"/>
    </row>
    <row r="248" spans="1:19" ht="14.25" customHeight="1" x14ac:dyDescent="0.3">
      <c r="A248" s="48"/>
      <c r="B248" s="49"/>
      <c r="C248" s="49"/>
      <c r="D248" s="49"/>
      <c r="E248" s="49"/>
      <c r="F248" s="49"/>
      <c r="G248" s="49"/>
      <c r="H248" s="49"/>
      <c r="I248" s="49"/>
      <c r="J248" s="49"/>
      <c r="K248" s="49"/>
      <c r="L248" s="49"/>
      <c r="M248" s="49"/>
      <c r="N248" s="49"/>
      <c r="O248" s="49"/>
      <c r="P248" s="49"/>
      <c r="Q248" s="49"/>
      <c r="R248" s="49"/>
      <c r="S248" s="50"/>
    </row>
    <row r="249" spans="1:19" ht="14.25" customHeight="1" x14ac:dyDescent="0.3">
      <c r="A249" s="48"/>
      <c r="B249" s="49"/>
      <c r="C249" s="49"/>
      <c r="D249" s="49"/>
      <c r="E249" s="49"/>
      <c r="F249" s="49"/>
      <c r="G249" s="49"/>
      <c r="H249" s="49"/>
      <c r="I249" s="49"/>
      <c r="J249" s="49"/>
      <c r="K249" s="49"/>
      <c r="L249" s="49"/>
      <c r="M249" s="49"/>
      <c r="N249" s="49"/>
      <c r="O249" s="49"/>
      <c r="P249" s="49"/>
      <c r="Q249" s="49"/>
      <c r="R249" s="49"/>
      <c r="S249" s="50"/>
    </row>
    <row r="250" spans="1:19" ht="14.25" customHeight="1" x14ac:dyDescent="0.3">
      <c r="A250" s="48"/>
      <c r="B250" s="49"/>
      <c r="C250" s="49"/>
      <c r="D250" s="49"/>
      <c r="E250" s="49"/>
      <c r="F250" s="49"/>
      <c r="G250" s="49"/>
      <c r="H250" s="49"/>
      <c r="I250" s="49"/>
      <c r="J250" s="49"/>
      <c r="K250" s="49"/>
      <c r="L250" s="49"/>
      <c r="M250" s="49"/>
      <c r="N250" s="49"/>
      <c r="O250" s="49"/>
      <c r="P250" s="49"/>
      <c r="Q250" s="49"/>
      <c r="R250" s="49"/>
      <c r="S250" s="50"/>
    </row>
    <row r="251" spans="1:19" ht="14.25" customHeight="1" x14ac:dyDescent="0.3">
      <c r="A251" s="48"/>
      <c r="B251" s="49"/>
      <c r="C251" s="49"/>
      <c r="D251" s="49"/>
      <c r="E251" s="49"/>
      <c r="F251" s="49"/>
      <c r="G251" s="49"/>
      <c r="H251" s="49"/>
      <c r="I251" s="49"/>
      <c r="J251" s="49"/>
      <c r="K251" s="49"/>
      <c r="L251" s="49"/>
      <c r="M251" s="49"/>
      <c r="N251" s="49"/>
      <c r="O251" s="49"/>
      <c r="P251" s="49"/>
      <c r="Q251" s="49"/>
      <c r="R251" s="49"/>
      <c r="S251" s="50"/>
    </row>
    <row r="252" spans="1:19" ht="14.25" customHeight="1" x14ac:dyDescent="0.3">
      <c r="A252" s="48"/>
      <c r="B252" s="49"/>
      <c r="C252" s="49"/>
      <c r="D252" s="49"/>
      <c r="E252" s="49"/>
      <c r="F252" s="49"/>
      <c r="G252" s="49"/>
      <c r="H252" s="49"/>
      <c r="I252" s="49"/>
      <c r="J252" s="49"/>
      <c r="K252" s="49"/>
      <c r="L252" s="49"/>
      <c r="M252" s="49"/>
      <c r="N252" s="49"/>
      <c r="O252" s="49"/>
      <c r="P252" s="49"/>
      <c r="Q252" s="49"/>
      <c r="R252" s="49"/>
      <c r="S252" s="50"/>
    </row>
    <row r="253" spans="1:19" ht="14.25" customHeight="1" x14ac:dyDescent="0.3">
      <c r="A253" s="48"/>
      <c r="B253" s="49"/>
      <c r="C253" s="49"/>
      <c r="D253" s="49"/>
      <c r="E253" s="49"/>
      <c r="F253" s="49"/>
      <c r="G253" s="49"/>
      <c r="H253" s="49"/>
      <c r="I253" s="49"/>
      <c r="J253" s="49"/>
      <c r="K253" s="49"/>
      <c r="L253" s="49"/>
      <c r="M253" s="49"/>
      <c r="N253" s="49"/>
      <c r="O253" s="49"/>
      <c r="P253" s="49"/>
      <c r="Q253" s="49"/>
      <c r="R253" s="49"/>
      <c r="S253" s="50"/>
    </row>
    <row r="254" spans="1:19" ht="14.25" customHeight="1" x14ac:dyDescent="0.3">
      <c r="A254" s="48"/>
      <c r="B254" s="49"/>
      <c r="C254" s="49"/>
      <c r="D254" s="49"/>
      <c r="E254" s="49"/>
      <c r="F254" s="49"/>
      <c r="G254" s="49"/>
      <c r="H254" s="49"/>
      <c r="I254" s="49"/>
      <c r="J254" s="49"/>
      <c r="K254" s="49"/>
      <c r="L254" s="49"/>
      <c r="M254" s="49"/>
      <c r="N254" s="49"/>
      <c r="O254" s="49"/>
      <c r="P254" s="49"/>
      <c r="Q254" s="49"/>
      <c r="R254" s="49"/>
      <c r="S254" s="50"/>
    </row>
    <row r="255" spans="1:19" ht="14.25" customHeight="1" x14ac:dyDescent="0.3">
      <c r="A255" s="48"/>
      <c r="B255" s="49"/>
      <c r="C255" s="49"/>
      <c r="D255" s="49"/>
      <c r="E255" s="49"/>
      <c r="F255" s="49"/>
      <c r="G255" s="49"/>
      <c r="H255" s="49"/>
      <c r="I255" s="49"/>
      <c r="J255" s="49"/>
      <c r="K255" s="49"/>
      <c r="L255" s="49"/>
      <c r="M255" s="49"/>
      <c r="N255" s="49"/>
      <c r="O255" s="49"/>
      <c r="P255" s="49"/>
      <c r="Q255" s="49"/>
      <c r="R255" s="49"/>
      <c r="S255" s="50"/>
    </row>
    <row r="256" spans="1:19" ht="14.25" customHeight="1" x14ac:dyDescent="0.3">
      <c r="A256" s="48"/>
      <c r="B256" s="49"/>
      <c r="C256" s="49"/>
      <c r="D256" s="49"/>
      <c r="E256" s="49"/>
      <c r="F256" s="49"/>
      <c r="G256" s="49"/>
      <c r="H256" s="49"/>
      <c r="I256" s="49"/>
      <c r="J256" s="49"/>
      <c r="K256" s="49"/>
      <c r="L256" s="49"/>
      <c r="M256" s="49"/>
      <c r="N256" s="49"/>
      <c r="O256" s="49"/>
      <c r="P256" s="49"/>
      <c r="Q256" s="49"/>
      <c r="R256" s="49"/>
      <c r="S256" s="50"/>
    </row>
    <row r="257" spans="1:19" ht="14.25" customHeight="1" x14ac:dyDescent="0.3">
      <c r="A257" s="48"/>
      <c r="B257" s="49"/>
      <c r="C257" s="49"/>
      <c r="D257" s="49"/>
      <c r="E257" s="49"/>
      <c r="F257" s="49"/>
      <c r="G257" s="49"/>
      <c r="H257" s="49"/>
      <c r="I257" s="49"/>
      <c r="J257" s="49"/>
      <c r="K257" s="49"/>
      <c r="L257" s="49"/>
      <c r="M257" s="49"/>
      <c r="N257" s="49"/>
      <c r="O257" s="49"/>
      <c r="P257" s="49"/>
      <c r="Q257" s="49"/>
      <c r="R257" s="49"/>
      <c r="S257" s="50"/>
    </row>
    <row r="258" spans="1:19" ht="14.25" customHeight="1" x14ac:dyDescent="0.3">
      <c r="A258" s="48"/>
      <c r="B258" s="49"/>
      <c r="C258" s="49"/>
      <c r="D258" s="49"/>
      <c r="E258" s="49"/>
      <c r="F258" s="49"/>
      <c r="G258" s="49"/>
      <c r="H258" s="49"/>
      <c r="I258" s="49"/>
      <c r="J258" s="49"/>
      <c r="K258" s="49"/>
      <c r="L258" s="49"/>
      <c r="M258" s="49"/>
      <c r="N258" s="49"/>
      <c r="O258" s="49"/>
      <c r="P258" s="49"/>
      <c r="Q258" s="49"/>
      <c r="R258" s="49"/>
      <c r="S258" s="50"/>
    </row>
    <row r="259" spans="1:19" ht="14.25" customHeight="1" x14ac:dyDescent="0.3">
      <c r="A259" s="48"/>
      <c r="B259" s="49"/>
      <c r="C259" s="49"/>
      <c r="D259" s="49"/>
      <c r="E259" s="49"/>
      <c r="F259" s="49"/>
      <c r="G259" s="49"/>
      <c r="H259" s="49"/>
      <c r="I259" s="49"/>
      <c r="J259" s="49"/>
      <c r="K259" s="49"/>
      <c r="L259" s="49"/>
      <c r="M259" s="49"/>
      <c r="N259" s="49"/>
      <c r="O259" s="49"/>
      <c r="P259" s="49"/>
      <c r="Q259" s="49"/>
      <c r="R259" s="49"/>
      <c r="S259" s="50"/>
    </row>
    <row r="260" spans="1:19" ht="14.25" customHeight="1" x14ac:dyDescent="0.3">
      <c r="A260" s="48"/>
      <c r="B260" s="49"/>
      <c r="C260" s="49"/>
      <c r="D260" s="49"/>
      <c r="E260" s="49"/>
      <c r="F260" s="49"/>
      <c r="G260" s="49"/>
      <c r="H260" s="49"/>
      <c r="I260" s="49"/>
      <c r="J260" s="49"/>
      <c r="K260" s="49"/>
      <c r="L260" s="49"/>
      <c r="M260" s="49"/>
      <c r="N260" s="49"/>
      <c r="O260" s="49"/>
      <c r="P260" s="49"/>
      <c r="Q260" s="49"/>
      <c r="R260" s="49"/>
      <c r="S260" s="50"/>
    </row>
    <row r="261" spans="1:19" ht="14.25" customHeight="1" x14ac:dyDescent="0.3">
      <c r="A261" s="48"/>
      <c r="B261" s="49"/>
      <c r="C261" s="49"/>
      <c r="D261" s="49"/>
      <c r="E261" s="49"/>
      <c r="F261" s="49"/>
      <c r="G261" s="49"/>
      <c r="H261" s="49"/>
      <c r="I261" s="49"/>
      <c r="J261" s="49"/>
      <c r="K261" s="49"/>
      <c r="L261" s="49"/>
      <c r="M261" s="49"/>
      <c r="N261" s="49"/>
      <c r="O261" s="49"/>
      <c r="P261" s="49"/>
      <c r="Q261" s="49"/>
      <c r="R261" s="49"/>
      <c r="S261" s="50"/>
    </row>
    <row r="262" spans="1:19" ht="14.25" customHeight="1" x14ac:dyDescent="0.3">
      <c r="A262" s="48"/>
      <c r="B262" s="49"/>
      <c r="C262" s="49"/>
      <c r="D262" s="49"/>
      <c r="E262" s="49"/>
      <c r="F262" s="49"/>
      <c r="G262" s="49"/>
      <c r="H262" s="49"/>
      <c r="I262" s="49"/>
      <c r="J262" s="49"/>
      <c r="K262" s="49"/>
      <c r="L262" s="49"/>
      <c r="M262" s="49"/>
      <c r="N262" s="49"/>
      <c r="O262" s="49"/>
      <c r="P262" s="49"/>
      <c r="Q262" s="49"/>
      <c r="R262" s="49"/>
      <c r="S262" s="50"/>
    </row>
    <row r="263" spans="1:19" ht="14.25" customHeight="1" x14ac:dyDescent="0.3">
      <c r="A263" s="48"/>
      <c r="B263" s="49"/>
      <c r="C263" s="49"/>
      <c r="D263" s="49"/>
      <c r="E263" s="49"/>
      <c r="F263" s="49"/>
      <c r="G263" s="49"/>
      <c r="H263" s="49"/>
      <c r="I263" s="49"/>
      <c r="J263" s="49"/>
      <c r="K263" s="49"/>
      <c r="L263" s="49"/>
      <c r="M263" s="49"/>
      <c r="N263" s="49"/>
      <c r="O263" s="49"/>
      <c r="P263" s="49"/>
      <c r="Q263" s="49"/>
      <c r="R263" s="49"/>
      <c r="S263" s="50"/>
    </row>
    <row r="264" spans="1:19" ht="14.25" customHeight="1" x14ac:dyDescent="0.3">
      <c r="A264" s="48"/>
      <c r="B264" s="49"/>
      <c r="C264" s="49"/>
      <c r="D264" s="49"/>
      <c r="E264" s="49"/>
      <c r="F264" s="49"/>
      <c r="G264" s="49"/>
      <c r="H264" s="49"/>
      <c r="I264" s="49"/>
      <c r="J264" s="49"/>
      <c r="K264" s="49"/>
      <c r="L264" s="49"/>
      <c r="M264" s="49"/>
      <c r="N264" s="49"/>
      <c r="O264" s="49"/>
      <c r="P264" s="49"/>
      <c r="Q264" s="49"/>
      <c r="R264" s="49"/>
      <c r="S264" s="50"/>
    </row>
    <row r="265" spans="1:19" ht="14.25" customHeight="1" x14ac:dyDescent="0.3">
      <c r="A265" s="48"/>
      <c r="B265" s="49"/>
      <c r="C265" s="49"/>
      <c r="D265" s="49"/>
      <c r="E265" s="49"/>
      <c r="F265" s="49"/>
      <c r="G265" s="49"/>
      <c r="H265" s="49"/>
      <c r="I265" s="49"/>
      <c r="J265" s="49"/>
      <c r="K265" s="49"/>
      <c r="L265" s="49"/>
      <c r="M265" s="49"/>
      <c r="N265" s="49"/>
      <c r="O265" s="49"/>
      <c r="P265" s="49"/>
      <c r="Q265" s="49"/>
      <c r="R265" s="49"/>
      <c r="S265" s="50"/>
    </row>
    <row r="266" spans="1:19" ht="14.25" customHeight="1" x14ac:dyDescent="0.3">
      <c r="A266" s="48"/>
      <c r="B266" s="49"/>
      <c r="C266" s="49"/>
      <c r="D266" s="49"/>
      <c r="E266" s="49"/>
      <c r="F266" s="49"/>
      <c r="G266" s="49"/>
      <c r="H266" s="49"/>
      <c r="I266" s="49"/>
      <c r="J266" s="49"/>
      <c r="K266" s="49"/>
      <c r="L266" s="49"/>
      <c r="M266" s="49"/>
      <c r="N266" s="49"/>
      <c r="O266" s="49"/>
      <c r="P266" s="49"/>
      <c r="Q266" s="49"/>
      <c r="R266" s="49"/>
      <c r="S266" s="50"/>
    </row>
    <row r="267" spans="1:19" ht="14.25" customHeight="1" x14ac:dyDescent="0.3">
      <c r="A267" s="48"/>
      <c r="B267" s="49"/>
      <c r="C267" s="49"/>
      <c r="D267" s="49"/>
      <c r="E267" s="49"/>
      <c r="F267" s="49"/>
      <c r="G267" s="49"/>
      <c r="H267" s="49"/>
      <c r="I267" s="49"/>
      <c r="J267" s="49"/>
      <c r="K267" s="49"/>
      <c r="L267" s="49"/>
      <c r="M267" s="49"/>
      <c r="N267" s="49"/>
      <c r="O267" s="49"/>
      <c r="P267" s="49"/>
      <c r="Q267" s="49"/>
      <c r="R267" s="49"/>
      <c r="S267" s="50"/>
    </row>
    <row r="268" spans="1:19" ht="14.25" customHeight="1" x14ac:dyDescent="0.3">
      <c r="A268" s="48"/>
      <c r="B268" s="49"/>
      <c r="C268" s="49"/>
      <c r="D268" s="49"/>
      <c r="E268" s="49"/>
      <c r="F268" s="49"/>
      <c r="G268" s="49"/>
      <c r="H268" s="49"/>
      <c r="I268" s="49"/>
      <c r="J268" s="49"/>
      <c r="K268" s="49"/>
      <c r="L268" s="49"/>
      <c r="M268" s="49"/>
      <c r="N268" s="49"/>
      <c r="O268" s="49"/>
      <c r="P268" s="49"/>
      <c r="Q268" s="49"/>
      <c r="R268" s="49"/>
      <c r="S268" s="50"/>
    </row>
    <row r="269" spans="1:19" ht="14.25" customHeight="1" x14ac:dyDescent="0.3">
      <c r="A269" s="48"/>
      <c r="B269" s="49"/>
      <c r="C269" s="49"/>
      <c r="D269" s="49"/>
      <c r="E269" s="49"/>
      <c r="F269" s="49"/>
      <c r="G269" s="49"/>
      <c r="H269" s="49"/>
      <c r="I269" s="49"/>
      <c r="J269" s="49"/>
      <c r="K269" s="49"/>
      <c r="L269" s="49"/>
      <c r="M269" s="49"/>
      <c r="N269" s="49"/>
      <c r="O269" s="49"/>
      <c r="P269" s="49"/>
      <c r="Q269" s="49"/>
      <c r="R269" s="49"/>
      <c r="S269" s="50"/>
    </row>
    <row r="270" spans="1:19" ht="14.25" customHeight="1" x14ac:dyDescent="0.3">
      <c r="A270" s="48"/>
      <c r="B270" s="49"/>
      <c r="C270" s="49"/>
      <c r="D270" s="49"/>
      <c r="E270" s="49"/>
      <c r="F270" s="49"/>
      <c r="G270" s="49"/>
      <c r="H270" s="49"/>
      <c r="I270" s="49"/>
      <c r="J270" s="49"/>
      <c r="K270" s="49"/>
      <c r="L270" s="49"/>
      <c r="M270" s="49"/>
      <c r="N270" s="49"/>
      <c r="O270" s="49"/>
      <c r="P270" s="49"/>
      <c r="Q270" s="49"/>
      <c r="R270" s="49"/>
      <c r="S270" s="50"/>
    </row>
    <row r="271" spans="1:19" ht="14.25" customHeight="1" x14ac:dyDescent="0.3">
      <c r="A271" s="48"/>
      <c r="B271" s="49"/>
      <c r="C271" s="49"/>
      <c r="D271" s="49"/>
      <c r="E271" s="49"/>
      <c r="F271" s="49"/>
      <c r="G271" s="49"/>
      <c r="H271" s="49"/>
      <c r="I271" s="49"/>
      <c r="J271" s="49"/>
      <c r="K271" s="49"/>
      <c r="L271" s="49"/>
      <c r="M271" s="49"/>
      <c r="N271" s="49"/>
      <c r="O271" s="49"/>
      <c r="P271" s="49"/>
      <c r="Q271" s="49"/>
      <c r="R271" s="49"/>
      <c r="S271" s="50"/>
    </row>
    <row r="272" spans="1:19" ht="14.25" customHeight="1" x14ac:dyDescent="0.3">
      <c r="A272" s="48"/>
      <c r="B272" s="49"/>
      <c r="C272" s="49"/>
      <c r="D272" s="49"/>
      <c r="E272" s="49"/>
      <c r="F272" s="49"/>
      <c r="G272" s="49"/>
      <c r="H272" s="49"/>
      <c r="I272" s="49"/>
      <c r="J272" s="49"/>
      <c r="K272" s="49"/>
      <c r="L272" s="49"/>
      <c r="M272" s="49"/>
      <c r="N272" s="49"/>
      <c r="O272" s="49"/>
      <c r="P272" s="49"/>
      <c r="Q272" s="49"/>
      <c r="R272" s="49"/>
      <c r="S272" s="50"/>
    </row>
    <row r="273" spans="1:19" ht="14.25" customHeight="1" x14ac:dyDescent="0.3">
      <c r="A273" s="48"/>
      <c r="B273" s="49"/>
      <c r="C273" s="49"/>
      <c r="D273" s="49"/>
      <c r="E273" s="49"/>
      <c r="F273" s="49"/>
      <c r="G273" s="49"/>
      <c r="H273" s="49"/>
      <c r="I273" s="49"/>
      <c r="J273" s="49"/>
      <c r="K273" s="49"/>
      <c r="L273" s="49"/>
      <c r="M273" s="49"/>
      <c r="N273" s="49"/>
      <c r="O273" s="49"/>
      <c r="P273" s="49"/>
      <c r="Q273" s="49"/>
      <c r="R273" s="49"/>
      <c r="S273" s="50"/>
    </row>
    <row r="274" spans="1:19" ht="14.25" customHeight="1" x14ac:dyDescent="0.3">
      <c r="A274" s="48"/>
      <c r="B274" s="49"/>
      <c r="C274" s="49"/>
      <c r="D274" s="49"/>
      <c r="E274" s="49"/>
      <c r="F274" s="49"/>
      <c r="G274" s="49"/>
      <c r="H274" s="49"/>
      <c r="I274" s="49"/>
      <c r="J274" s="49"/>
      <c r="K274" s="49"/>
      <c r="L274" s="49"/>
      <c r="M274" s="49"/>
      <c r="N274" s="49"/>
      <c r="O274" s="49"/>
      <c r="P274" s="49"/>
      <c r="Q274" s="49"/>
      <c r="R274" s="49"/>
      <c r="S274" s="50"/>
    </row>
    <row r="275" spans="1:19" ht="14.25" customHeight="1" x14ac:dyDescent="0.3">
      <c r="A275" s="48"/>
      <c r="B275" s="49"/>
      <c r="C275" s="49"/>
      <c r="D275" s="49"/>
      <c r="E275" s="49"/>
      <c r="F275" s="49"/>
      <c r="G275" s="49"/>
      <c r="H275" s="49"/>
      <c r="I275" s="49"/>
      <c r="J275" s="49"/>
      <c r="K275" s="49"/>
      <c r="L275" s="49"/>
      <c r="M275" s="49"/>
      <c r="N275" s="49"/>
      <c r="O275" s="49"/>
      <c r="P275" s="49"/>
      <c r="Q275" s="49"/>
      <c r="R275" s="49"/>
      <c r="S275" s="50"/>
    </row>
    <row r="276" spans="1:19" ht="14.25" customHeight="1" x14ac:dyDescent="0.3">
      <c r="A276" s="48"/>
      <c r="B276" s="49"/>
      <c r="C276" s="49"/>
      <c r="D276" s="49"/>
      <c r="E276" s="49"/>
      <c r="F276" s="49"/>
      <c r="G276" s="49"/>
      <c r="H276" s="49"/>
      <c r="I276" s="49"/>
      <c r="J276" s="49"/>
      <c r="K276" s="49"/>
      <c r="L276" s="49"/>
      <c r="M276" s="49"/>
      <c r="N276" s="49"/>
      <c r="O276" s="49"/>
      <c r="P276" s="49"/>
      <c r="Q276" s="49"/>
      <c r="R276" s="49"/>
      <c r="S276" s="50"/>
    </row>
    <row r="277" spans="1:19" ht="14.25" customHeight="1" x14ac:dyDescent="0.3">
      <c r="A277" s="48"/>
      <c r="B277" s="49"/>
      <c r="C277" s="49"/>
      <c r="D277" s="49"/>
      <c r="E277" s="49"/>
      <c r="F277" s="49"/>
      <c r="G277" s="49"/>
      <c r="H277" s="49"/>
      <c r="I277" s="49"/>
      <c r="J277" s="49"/>
      <c r="K277" s="49"/>
      <c r="L277" s="49"/>
      <c r="M277" s="49"/>
      <c r="N277" s="49"/>
      <c r="O277" s="49"/>
      <c r="P277" s="49"/>
      <c r="Q277" s="49"/>
      <c r="R277" s="49"/>
      <c r="S277" s="50"/>
    </row>
    <row r="278" spans="1:19" ht="14.25" customHeight="1" x14ac:dyDescent="0.3">
      <c r="A278" s="48"/>
      <c r="B278" s="49"/>
      <c r="C278" s="49"/>
      <c r="D278" s="49"/>
      <c r="E278" s="49"/>
      <c r="F278" s="49"/>
      <c r="G278" s="49"/>
      <c r="H278" s="49"/>
      <c r="I278" s="49"/>
      <c r="J278" s="49"/>
      <c r="K278" s="49"/>
      <c r="L278" s="49"/>
      <c r="M278" s="49"/>
      <c r="N278" s="49"/>
      <c r="O278" s="49"/>
      <c r="P278" s="49"/>
      <c r="Q278" s="49"/>
      <c r="R278" s="49"/>
      <c r="S278" s="50"/>
    </row>
    <row r="279" spans="1:19" ht="14.25" customHeight="1" x14ac:dyDescent="0.3">
      <c r="A279" s="48"/>
      <c r="B279" s="49"/>
      <c r="C279" s="49"/>
      <c r="D279" s="49"/>
      <c r="E279" s="49"/>
      <c r="F279" s="49"/>
      <c r="G279" s="49"/>
      <c r="H279" s="49"/>
      <c r="I279" s="49"/>
      <c r="J279" s="49"/>
      <c r="K279" s="49"/>
      <c r="L279" s="49"/>
      <c r="M279" s="49"/>
      <c r="N279" s="49"/>
      <c r="O279" s="49"/>
      <c r="P279" s="49"/>
      <c r="Q279" s="49"/>
      <c r="R279" s="49"/>
      <c r="S279" s="50"/>
    </row>
    <row r="280" spans="1:19" ht="14.25" customHeight="1" x14ac:dyDescent="0.3">
      <c r="A280" s="48"/>
      <c r="B280" s="49"/>
      <c r="C280" s="49"/>
      <c r="D280" s="49"/>
      <c r="E280" s="49"/>
      <c r="F280" s="49"/>
      <c r="G280" s="49"/>
      <c r="H280" s="49"/>
      <c r="I280" s="49"/>
      <c r="J280" s="49"/>
      <c r="K280" s="49"/>
      <c r="L280" s="49"/>
      <c r="M280" s="49"/>
      <c r="N280" s="49"/>
      <c r="O280" s="49"/>
      <c r="P280" s="49"/>
      <c r="Q280" s="49"/>
      <c r="R280" s="49"/>
      <c r="S280" s="50"/>
    </row>
    <row r="281" spans="1:19" ht="14.25" customHeight="1" x14ac:dyDescent="0.3">
      <c r="A281" s="48"/>
      <c r="B281" s="49"/>
      <c r="C281" s="49"/>
      <c r="D281" s="49"/>
      <c r="E281" s="49"/>
      <c r="F281" s="49"/>
      <c r="G281" s="49"/>
      <c r="H281" s="49"/>
      <c r="I281" s="49"/>
      <c r="J281" s="49"/>
      <c r="K281" s="49"/>
      <c r="L281" s="49"/>
      <c r="M281" s="49"/>
      <c r="N281" s="49"/>
      <c r="O281" s="49"/>
      <c r="P281" s="49"/>
      <c r="Q281" s="49"/>
      <c r="R281" s="49"/>
      <c r="S281" s="50"/>
    </row>
    <row r="282" spans="1:19" ht="14.25" customHeight="1" x14ac:dyDescent="0.3">
      <c r="A282" s="48"/>
      <c r="B282" s="49"/>
      <c r="C282" s="49"/>
      <c r="D282" s="49"/>
      <c r="E282" s="49"/>
      <c r="F282" s="49"/>
      <c r="G282" s="49"/>
      <c r="H282" s="49"/>
      <c r="I282" s="49"/>
      <c r="J282" s="49"/>
      <c r="K282" s="49"/>
      <c r="L282" s="49"/>
      <c r="M282" s="49"/>
      <c r="N282" s="49"/>
      <c r="O282" s="49"/>
      <c r="P282" s="49"/>
      <c r="Q282" s="49"/>
      <c r="R282" s="49"/>
      <c r="S282" s="50"/>
    </row>
    <row r="283" spans="1:19" ht="14.25" customHeight="1" x14ac:dyDescent="0.3">
      <c r="A283" s="48"/>
      <c r="B283" s="49"/>
      <c r="C283" s="49"/>
      <c r="D283" s="49"/>
      <c r="E283" s="49"/>
      <c r="F283" s="49"/>
      <c r="G283" s="49"/>
      <c r="H283" s="49"/>
      <c r="I283" s="49"/>
      <c r="J283" s="49"/>
      <c r="K283" s="49"/>
      <c r="L283" s="49"/>
      <c r="M283" s="49"/>
      <c r="N283" s="49"/>
      <c r="O283" s="49"/>
      <c r="P283" s="49"/>
      <c r="Q283" s="49"/>
      <c r="R283" s="49"/>
      <c r="S283" s="50"/>
    </row>
    <row r="284" spans="1:19" ht="14.25" customHeight="1" x14ac:dyDescent="0.3">
      <c r="A284" s="48"/>
      <c r="B284" s="49"/>
      <c r="C284" s="49"/>
      <c r="D284" s="49"/>
      <c r="E284" s="49"/>
      <c r="F284" s="49"/>
      <c r="G284" s="49"/>
      <c r="H284" s="49"/>
      <c r="I284" s="49"/>
      <c r="J284" s="49"/>
      <c r="K284" s="49"/>
      <c r="L284" s="49"/>
      <c r="M284" s="49"/>
      <c r="N284" s="49"/>
      <c r="O284" s="49"/>
      <c r="P284" s="49"/>
      <c r="Q284" s="49"/>
      <c r="R284" s="49"/>
      <c r="S284" s="50"/>
    </row>
    <row r="285" spans="1:19" ht="14.25" customHeight="1" x14ac:dyDescent="0.3">
      <c r="A285" s="48"/>
      <c r="B285" s="49"/>
      <c r="C285" s="49"/>
      <c r="D285" s="49"/>
      <c r="E285" s="49"/>
      <c r="F285" s="49"/>
      <c r="G285" s="49"/>
      <c r="H285" s="49"/>
      <c r="I285" s="49"/>
      <c r="J285" s="49"/>
      <c r="K285" s="49"/>
      <c r="L285" s="49"/>
      <c r="M285" s="49"/>
      <c r="N285" s="49"/>
      <c r="O285" s="49"/>
      <c r="P285" s="49"/>
      <c r="Q285" s="49"/>
      <c r="R285" s="49"/>
      <c r="S285" s="50"/>
    </row>
    <row r="286" spans="1:19" ht="14.25" customHeight="1" x14ac:dyDescent="0.3">
      <c r="A286" s="48"/>
      <c r="B286" s="49"/>
      <c r="C286" s="49"/>
      <c r="D286" s="49"/>
      <c r="E286" s="49"/>
      <c r="F286" s="49"/>
      <c r="G286" s="49"/>
      <c r="H286" s="49"/>
      <c r="I286" s="49"/>
      <c r="J286" s="49"/>
      <c r="K286" s="49"/>
      <c r="L286" s="49"/>
      <c r="M286" s="49"/>
      <c r="N286" s="49"/>
      <c r="O286" s="49"/>
      <c r="P286" s="49"/>
      <c r="Q286" s="49"/>
      <c r="R286" s="49"/>
      <c r="S286" s="50"/>
    </row>
    <row r="287" spans="1:19" ht="14.25" customHeight="1" x14ac:dyDescent="0.3">
      <c r="A287" s="48"/>
      <c r="B287" s="49"/>
      <c r="C287" s="49"/>
      <c r="D287" s="49"/>
      <c r="E287" s="49"/>
      <c r="F287" s="49"/>
      <c r="G287" s="49"/>
      <c r="H287" s="49"/>
      <c r="I287" s="49"/>
      <c r="J287" s="49"/>
      <c r="K287" s="49"/>
      <c r="L287" s="49"/>
      <c r="M287" s="49"/>
      <c r="N287" s="49"/>
      <c r="O287" s="49"/>
      <c r="P287" s="49"/>
      <c r="Q287" s="49"/>
      <c r="R287" s="49"/>
      <c r="S287" s="50"/>
    </row>
    <row r="288" spans="1:19" ht="14.25" customHeight="1" x14ac:dyDescent="0.3">
      <c r="A288" s="48"/>
      <c r="B288" s="49"/>
      <c r="C288" s="49"/>
      <c r="D288" s="49"/>
      <c r="E288" s="49"/>
      <c r="F288" s="49"/>
      <c r="G288" s="49"/>
      <c r="H288" s="49"/>
      <c r="I288" s="49"/>
      <c r="J288" s="49"/>
      <c r="K288" s="49"/>
      <c r="L288" s="49"/>
      <c r="M288" s="49"/>
      <c r="N288" s="49"/>
      <c r="O288" s="49"/>
      <c r="P288" s="49"/>
      <c r="Q288" s="49"/>
      <c r="R288" s="49"/>
      <c r="S288" s="50"/>
    </row>
    <row r="289" spans="1:19" ht="14.25" customHeight="1" x14ac:dyDescent="0.3">
      <c r="A289" s="48"/>
      <c r="B289" s="49"/>
      <c r="C289" s="49"/>
      <c r="D289" s="49"/>
      <c r="E289" s="49"/>
      <c r="F289" s="49"/>
      <c r="G289" s="49"/>
      <c r="H289" s="49"/>
      <c r="I289" s="49"/>
      <c r="J289" s="49"/>
      <c r="K289" s="49"/>
      <c r="L289" s="49"/>
      <c r="M289" s="49"/>
      <c r="N289" s="49"/>
      <c r="O289" s="49"/>
      <c r="P289" s="49"/>
      <c r="Q289" s="49"/>
      <c r="R289" s="49"/>
      <c r="S289" s="50"/>
    </row>
    <row r="290" spans="1:19" ht="14.25" customHeight="1" x14ac:dyDescent="0.3">
      <c r="A290" s="48"/>
      <c r="B290" s="49"/>
      <c r="C290" s="49"/>
      <c r="D290" s="49"/>
      <c r="E290" s="49"/>
      <c r="F290" s="49"/>
      <c r="G290" s="49"/>
      <c r="H290" s="49"/>
      <c r="I290" s="49"/>
      <c r="J290" s="49"/>
      <c r="K290" s="49"/>
      <c r="L290" s="49"/>
      <c r="M290" s="49"/>
      <c r="N290" s="49"/>
      <c r="O290" s="49"/>
      <c r="P290" s="49"/>
      <c r="Q290" s="49"/>
      <c r="R290" s="49"/>
      <c r="S290" s="50"/>
    </row>
    <row r="291" spans="1:19" ht="14.25" customHeight="1" x14ac:dyDescent="0.3">
      <c r="A291" s="48"/>
      <c r="B291" s="49"/>
      <c r="C291" s="49"/>
      <c r="D291" s="49"/>
      <c r="E291" s="49"/>
      <c r="F291" s="49"/>
      <c r="G291" s="49"/>
      <c r="H291" s="49"/>
      <c r="I291" s="49"/>
      <c r="J291" s="49"/>
      <c r="K291" s="49"/>
      <c r="L291" s="49"/>
      <c r="M291" s="49"/>
      <c r="N291" s="49"/>
      <c r="O291" s="49"/>
      <c r="P291" s="49"/>
      <c r="Q291" s="49"/>
      <c r="R291" s="49"/>
      <c r="S291" s="50"/>
    </row>
    <row r="292" spans="1:19" ht="14.25" customHeight="1" x14ac:dyDescent="0.3">
      <c r="A292" s="48"/>
      <c r="B292" s="49"/>
      <c r="C292" s="49"/>
      <c r="D292" s="49"/>
      <c r="E292" s="49"/>
      <c r="F292" s="49"/>
      <c r="G292" s="49"/>
      <c r="H292" s="49"/>
      <c r="I292" s="49"/>
      <c r="J292" s="49"/>
      <c r="K292" s="49"/>
      <c r="L292" s="49"/>
      <c r="M292" s="49"/>
      <c r="N292" s="49"/>
      <c r="O292" s="49"/>
      <c r="P292" s="49"/>
      <c r="Q292" s="49"/>
      <c r="R292" s="49"/>
      <c r="S292" s="50"/>
    </row>
    <row r="293" spans="1:19" ht="14.25" customHeight="1" x14ac:dyDescent="0.3">
      <c r="A293" s="48"/>
      <c r="B293" s="49"/>
      <c r="C293" s="49"/>
      <c r="D293" s="49"/>
      <c r="E293" s="49"/>
      <c r="F293" s="49"/>
      <c r="G293" s="49"/>
      <c r="H293" s="49"/>
      <c r="I293" s="49"/>
      <c r="J293" s="49"/>
      <c r="K293" s="49"/>
      <c r="L293" s="49"/>
      <c r="M293" s="49"/>
      <c r="N293" s="49"/>
      <c r="O293" s="49"/>
      <c r="P293" s="49"/>
      <c r="Q293" s="49"/>
      <c r="R293" s="49"/>
      <c r="S293" s="50"/>
    </row>
    <row r="294" spans="1:19" ht="14.25" customHeight="1" x14ac:dyDescent="0.3">
      <c r="A294" s="48"/>
      <c r="B294" s="49"/>
      <c r="C294" s="49"/>
      <c r="D294" s="49"/>
      <c r="E294" s="49"/>
      <c r="F294" s="49"/>
      <c r="G294" s="49"/>
      <c r="H294" s="49"/>
      <c r="I294" s="49"/>
      <c r="J294" s="49"/>
      <c r="K294" s="49"/>
      <c r="L294" s="49"/>
      <c r="M294" s="49"/>
      <c r="N294" s="49"/>
      <c r="O294" s="49"/>
      <c r="P294" s="49"/>
      <c r="Q294" s="49"/>
      <c r="R294" s="49"/>
      <c r="S294" s="50"/>
    </row>
    <row r="295" spans="1:19" ht="14.25" customHeight="1" x14ac:dyDescent="0.3">
      <c r="A295" s="48"/>
      <c r="B295" s="49"/>
      <c r="C295" s="49"/>
      <c r="D295" s="49"/>
      <c r="E295" s="49"/>
      <c r="F295" s="49"/>
      <c r="G295" s="49"/>
      <c r="H295" s="49"/>
      <c r="I295" s="49"/>
      <c r="J295" s="49"/>
      <c r="K295" s="49"/>
      <c r="L295" s="49"/>
      <c r="M295" s="49"/>
      <c r="N295" s="49"/>
      <c r="O295" s="49"/>
      <c r="P295" s="49"/>
      <c r="Q295" s="49"/>
      <c r="R295" s="49"/>
      <c r="S295" s="50"/>
    </row>
    <row r="296" spans="1:19" ht="14.25" customHeight="1" x14ac:dyDescent="0.3">
      <c r="A296" s="48"/>
      <c r="B296" s="49"/>
      <c r="C296" s="49"/>
      <c r="D296" s="49"/>
      <c r="E296" s="49"/>
      <c r="F296" s="49"/>
      <c r="G296" s="49"/>
      <c r="H296" s="49"/>
      <c r="I296" s="49"/>
      <c r="J296" s="49"/>
      <c r="K296" s="49"/>
      <c r="L296" s="49"/>
      <c r="M296" s="49"/>
      <c r="N296" s="49"/>
      <c r="O296" s="49"/>
      <c r="P296" s="49"/>
      <c r="Q296" s="49"/>
      <c r="R296" s="49"/>
      <c r="S296" s="50"/>
    </row>
    <row r="297" spans="1:19" ht="14.25" customHeight="1" x14ac:dyDescent="0.3">
      <c r="A297" s="48"/>
      <c r="B297" s="49"/>
      <c r="C297" s="49"/>
      <c r="D297" s="49"/>
      <c r="E297" s="49"/>
      <c r="F297" s="49"/>
      <c r="G297" s="49"/>
      <c r="H297" s="49"/>
      <c r="I297" s="49"/>
      <c r="J297" s="49"/>
      <c r="K297" s="49"/>
      <c r="L297" s="49"/>
      <c r="M297" s="49"/>
      <c r="N297" s="49"/>
      <c r="O297" s="49"/>
      <c r="P297" s="49"/>
      <c r="Q297" s="49"/>
      <c r="R297" s="49"/>
      <c r="S297" s="50"/>
    </row>
    <row r="298" spans="1:19" ht="14.25" customHeight="1" x14ac:dyDescent="0.3">
      <c r="A298" s="48"/>
      <c r="B298" s="49"/>
      <c r="C298" s="49"/>
      <c r="D298" s="49"/>
      <c r="E298" s="49"/>
      <c r="F298" s="49"/>
      <c r="G298" s="49"/>
      <c r="H298" s="49"/>
      <c r="I298" s="49"/>
      <c r="J298" s="49"/>
      <c r="K298" s="49"/>
      <c r="L298" s="49"/>
      <c r="M298" s="49"/>
      <c r="N298" s="49"/>
      <c r="O298" s="49"/>
      <c r="P298" s="49"/>
      <c r="Q298" s="49"/>
      <c r="R298" s="49"/>
      <c r="S298" s="50"/>
    </row>
    <row r="299" spans="1:19" ht="14.25" customHeight="1" x14ac:dyDescent="0.3">
      <c r="A299" s="48"/>
      <c r="B299" s="49"/>
      <c r="C299" s="49"/>
      <c r="D299" s="49"/>
      <c r="E299" s="49"/>
      <c r="F299" s="49"/>
      <c r="G299" s="49"/>
      <c r="H299" s="49"/>
      <c r="I299" s="49"/>
      <c r="J299" s="49"/>
      <c r="K299" s="49"/>
      <c r="L299" s="49"/>
      <c r="M299" s="49"/>
      <c r="N299" s="49"/>
      <c r="O299" s="49"/>
      <c r="P299" s="49"/>
      <c r="Q299" s="49"/>
      <c r="R299" s="49"/>
      <c r="S299" s="50"/>
    </row>
    <row r="300" spans="1:19" ht="14.25" customHeight="1" x14ac:dyDescent="0.3">
      <c r="A300" s="48"/>
      <c r="B300" s="49"/>
      <c r="C300" s="49"/>
      <c r="D300" s="49"/>
      <c r="E300" s="49"/>
      <c r="F300" s="49"/>
      <c r="G300" s="49"/>
      <c r="H300" s="49"/>
      <c r="I300" s="49"/>
      <c r="J300" s="49"/>
      <c r="K300" s="49"/>
      <c r="L300" s="49"/>
      <c r="M300" s="49"/>
      <c r="N300" s="49"/>
      <c r="O300" s="49"/>
      <c r="P300" s="49"/>
      <c r="Q300" s="49"/>
      <c r="R300" s="49"/>
      <c r="S300" s="50"/>
    </row>
    <row r="301" spans="1:19" ht="14.25" customHeight="1" x14ac:dyDescent="0.3">
      <c r="A301" s="48"/>
      <c r="B301" s="49"/>
      <c r="C301" s="49"/>
      <c r="D301" s="49"/>
      <c r="E301" s="49"/>
      <c r="F301" s="49"/>
      <c r="G301" s="49"/>
      <c r="H301" s="49"/>
      <c r="I301" s="49"/>
      <c r="J301" s="49"/>
      <c r="K301" s="49"/>
      <c r="L301" s="49"/>
      <c r="M301" s="49"/>
      <c r="N301" s="49"/>
      <c r="O301" s="49"/>
      <c r="P301" s="49"/>
      <c r="Q301" s="49"/>
      <c r="R301" s="49"/>
      <c r="S301" s="50"/>
    </row>
    <row r="302" spans="1:19" ht="14.25" customHeight="1" x14ac:dyDescent="0.3">
      <c r="A302" s="48"/>
      <c r="B302" s="49"/>
      <c r="C302" s="49"/>
      <c r="D302" s="49"/>
      <c r="E302" s="49"/>
      <c r="F302" s="49"/>
      <c r="G302" s="49"/>
      <c r="H302" s="49"/>
      <c r="I302" s="49"/>
      <c r="J302" s="49"/>
      <c r="K302" s="49"/>
      <c r="L302" s="49"/>
      <c r="M302" s="49"/>
      <c r="N302" s="49"/>
      <c r="O302" s="49"/>
      <c r="P302" s="49"/>
      <c r="Q302" s="49"/>
      <c r="R302" s="49"/>
      <c r="S302" s="50"/>
    </row>
    <row r="303" spans="1:19" ht="14.25" customHeight="1" x14ac:dyDescent="0.3">
      <c r="A303" s="48"/>
      <c r="B303" s="49"/>
      <c r="C303" s="49"/>
      <c r="D303" s="49"/>
      <c r="E303" s="49"/>
      <c r="F303" s="49"/>
      <c r="G303" s="49"/>
      <c r="H303" s="49"/>
      <c r="I303" s="49"/>
      <c r="J303" s="49"/>
      <c r="K303" s="49"/>
      <c r="L303" s="49"/>
      <c r="M303" s="49"/>
      <c r="N303" s="49"/>
      <c r="O303" s="49"/>
      <c r="P303" s="49"/>
      <c r="Q303" s="49"/>
      <c r="R303" s="49"/>
      <c r="S303" s="50"/>
    </row>
    <row r="304" spans="1:19" ht="14.25" customHeight="1" x14ac:dyDescent="0.3">
      <c r="A304" s="48"/>
      <c r="B304" s="49"/>
      <c r="C304" s="49"/>
      <c r="D304" s="49"/>
      <c r="E304" s="49"/>
      <c r="F304" s="49"/>
      <c r="G304" s="49"/>
      <c r="H304" s="49"/>
      <c r="I304" s="49"/>
      <c r="J304" s="49"/>
      <c r="K304" s="49"/>
      <c r="L304" s="49"/>
      <c r="M304" s="49"/>
      <c r="N304" s="49"/>
      <c r="O304" s="49"/>
      <c r="P304" s="49"/>
      <c r="Q304" s="49"/>
      <c r="R304" s="49"/>
      <c r="S304" s="50"/>
    </row>
    <row r="305" spans="1:19" ht="14.25" customHeight="1" x14ac:dyDescent="0.3">
      <c r="A305" s="48"/>
      <c r="B305" s="49"/>
      <c r="C305" s="49"/>
      <c r="D305" s="49"/>
      <c r="E305" s="49"/>
      <c r="F305" s="49"/>
      <c r="G305" s="49"/>
      <c r="H305" s="49"/>
      <c r="I305" s="49"/>
      <c r="J305" s="49"/>
      <c r="K305" s="49"/>
      <c r="L305" s="49"/>
      <c r="M305" s="49"/>
      <c r="N305" s="49"/>
      <c r="O305" s="49"/>
      <c r="P305" s="49"/>
      <c r="Q305" s="49"/>
      <c r="R305" s="49"/>
      <c r="S305" s="50"/>
    </row>
    <row r="306" spans="1:19" ht="14.25" customHeight="1" x14ac:dyDescent="0.3">
      <c r="A306" s="48"/>
      <c r="B306" s="49"/>
      <c r="C306" s="49"/>
      <c r="D306" s="49"/>
      <c r="E306" s="49"/>
      <c r="F306" s="49"/>
      <c r="G306" s="49"/>
      <c r="H306" s="49"/>
      <c r="I306" s="49"/>
      <c r="J306" s="49"/>
      <c r="K306" s="49"/>
      <c r="L306" s="49"/>
      <c r="M306" s="49"/>
      <c r="N306" s="49"/>
      <c r="O306" s="49"/>
      <c r="P306" s="49"/>
      <c r="Q306" s="49"/>
      <c r="R306" s="49"/>
      <c r="S306" s="50"/>
    </row>
    <row r="307" spans="1:19" ht="14.25" customHeight="1" x14ac:dyDescent="0.3">
      <c r="A307" s="48"/>
      <c r="B307" s="49"/>
      <c r="C307" s="49"/>
      <c r="D307" s="49"/>
      <c r="E307" s="49"/>
      <c r="F307" s="49"/>
      <c r="G307" s="49"/>
      <c r="H307" s="49"/>
      <c r="I307" s="49"/>
      <c r="J307" s="49"/>
      <c r="K307" s="49"/>
      <c r="L307" s="49"/>
      <c r="M307" s="49"/>
      <c r="N307" s="49"/>
      <c r="O307" s="49"/>
      <c r="P307" s="49"/>
      <c r="Q307" s="49"/>
      <c r="R307" s="49"/>
      <c r="S307" s="50"/>
    </row>
    <row r="308" spans="1:19" ht="14.25" customHeight="1" x14ac:dyDescent="0.3">
      <c r="A308" s="48"/>
      <c r="B308" s="49"/>
      <c r="C308" s="49"/>
      <c r="D308" s="49"/>
      <c r="E308" s="49"/>
      <c r="F308" s="49"/>
      <c r="G308" s="49"/>
      <c r="H308" s="49"/>
      <c r="I308" s="49"/>
      <c r="J308" s="49"/>
      <c r="K308" s="49"/>
      <c r="L308" s="49"/>
      <c r="M308" s="49"/>
      <c r="N308" s="49"/>
      <c r="O308" s="49"/>
      <c r="P308" s="49"/>
      <c r="Q308" s="49"/>
      <c r="R308" s="49"/>
      <c r="S308" s="50"/>
    </row>
    <row r="309" spans="1:19" ht="14.25" customHeight="1" x14ac:dyDescent="0.3">
      <c r="A309" s="48"/>
      <c r="B309" s="49"/>
      <c r="C309" s="49"/>
      <c r="D309" s="49"/>
      <c r="E309" s="49"/>
      <c r="F309" s="49"/>
      <c r="G309" s="49"/>
      <c r="H309" s="49"/>
      <c r="I309" s="49"/>
      <c r="J309" s="49"/>
      <c r="K309" s="49"/>
      <c r="L309" s="49"/>
      <c r="M309" s="49"/>
      <c r="N309" s="49"/>
      <c r="O309" s="49"/>
      <c r="P309" s="49"/>
      <c r="Q309" s="49"/>
      <c r="R309" s="49"/>
      <c r="S309" s="50"/>
    </row>
    <row r="310" spans="1:19" ht="14.25" customHeight="1" x14ac:dyDescent="0.3">
      <c r="A310" s="48"/>
      <c r="B310" s="49"/>
      <c r="C310" s="49"/>
      <c r="D310" s="49"/>
      <c r="E310" s="49"/>
      <c r="F310" s="49"/>
      <c r="G310" s="49"/>
      <c r="H310" s="49"/>
      <c r="I310" s="49"/>
      <c r="J310" s="49"/>
      <c r="K310" s="49"/>
      <c r="L310" s="49"/>
      <c r="M310" s="49"/>
      <c r="N310" s="49"/>
      <c r="O310" s="49"/>
      <c r="P310" s="49"/>
      <c r="Q310" s="49"/>
      <c r="R310" s="49"/>
      <c r="S310" s="50"/>
    </row>
    <row r="311" spans="1:19" ht="14.25" customHeight="1" x14ac:dyDescent="0.3">
      <c r="A311" s="48"/>
      <c r="B311" s="49"/>
      <c r="C311" s="49"/>
      <c r="D311" s="49"/>
      <c r="E311" s="49"/>
      <c r="F311" s="49"/>
      <c r="G311" s="49"/>
      <c r="H311" s="49"/>
      <c r="I311" s="49"/>
      <c r="J311" s="49"/>
      <c r="K311" s="49"/>
      <c r="L311" s="49"/>
      <c r="M311" s="49"/>
      <c r="N311" s="49"/>
      <c r="O311" s="49"/>
      <c r="P311" s="49"/>
      <c r="Q311" s="49"/>
      <c r="R311" s="49"/>
      <c r="S311" s="50"/>
    </row>
    <row r="312" spans="1:19" ht="14.25" customHeight="1" x14ac:dyDescent="0.3">
      <c r="A312" s="48"/>
      <c r="B312" s="49"/>
      <c r="C312" s="49"/>
      <c r="D312" s="49"/>
      <c r="E312" s="49"/>
      <c r="F312" s="49"/>
      <c r="G312" s="49"/>
      <c r="H312" s="49"/>
      <c r="I312" s="49"/>
      <c r="J312" s="49"/>
      <c r="K312" s="49"/>
      <c r="L312" s="49"/>
      <c r="M312" s="49"/>
      <c r="N312" s="49"/>
      <c r="O312" s="49"/>
      <c r="P312" s="49"/>
      <c r="Q312" s="49"/>
      <c r="R312" s="49"/>
      <c r="S312" s="50"/>
    </row>
    <row r="313" spans="1:19" ht="14.25" customHeight="1" x14ac:dyDescent="0.3">
      <c r="A313" s="48"/>
      <c r="B313" s="49"/>
      <c r="C313" s="49"/>
      <c r="D313" s="49"/>
      <c r="E313" s="49"/>
      <c r="F313" s="49"/>
      <c r="G313" s="49"/>
      <c r="H313" s="49"/>
      <c r="I313" s="49"/>
      <c r="J313" s="49"/>
      <c r="K313" s="49"/>
      <c r="L313" s="49"/>
      <c r="M313" s="49"/>
      <c r="N313" s="49"/>
      <c r="O313" s="49"/>
      <c r="P313" s="49"/>
      <c r="Q313" s="49"/>
      <c r="R313" s="49"/>
      <c r="S313" s="50"/>
    </row>
    <row r="314" spans="1:19" ht="14.25" customHeight="1" x14ac:dyDescent="0.3">
      <c r="A314" s="48"/>
      <c r="B314" s="49"/>
      <c r="C314" s="49"/>
      <c r="D314" s="49"/>
      <c r="E314" s="49"/>
      <c r="F314" s="49"/>
      <c r="G314" s="49"/>
      <c r="H314" s="49"/>
      <c r="I314" s="49"/>
      <c r="J314" s="49"/>
      <c r="K314" s="49"/>
      <c r="L314" s="49"/>
      <c r="M314" s="49"/>
      <c r="N314" s="49"/>
      <c r="O314" s="49"/>
      <c r="P314" s="49"/>
      <c r="Q314" s="49"/>
      <c r="R314" s="49"/>
      <c r="S314" s="50"/>
    </row>
    <row r="315" spans="1:19" ht="14.25" customHeight="1" x14ac:dyDescent="0.3">
      <c r="A315" s="48"/>
      <c r="B315" s="49"/>
      <c r="C315" s="49"/>
      <c r="D315" s="49"/>
      <c r="E315" s="49"/>
      <c r="F315" s="49"/>
      <c r="G315" s="49"/>
      <c r="H315" s="49"/>
      <c r="I315" s="49"/>
      <c r="J315" s="49"/>
      <c r="K315" s="49"/>
      <c r="L315" s="49"/>
      <c r="M315" s="49"/>
      <c r="N315" s="49"/>
      <c r="O315" s="49"/>
      <c r="P315" s="49"/>
      <c r="Q315" s="49"/>
      <c r="R315" s="49"/>
      <c r="S315" s="50"/>
    </row>
    <row r="316" spans="1:19" ht="14.25" customHeight="1" x14ac:dyDescent="0.3">
      <c r="A316" s="48"/>
      <c r="B316" s="49"/>
      <c r="C316" s="49"/>
      <c r="D316" s="49"/>
      <c r="E316" s="49"/>
      <c r="F316" s="49"/>
      <c r="G316" s="49"/>
      <c r="H316" s="49"/>
      <c r="I316" s="49"/>
      <c r="J316" s="49"/>
      <c r="K316" s="49"/>
      <c r="L316" s="49"/>
      <c r="M316" s="49"/>
      <c r="N316" s="49"/>
      <c r="O316" s="49"/>
      <c r="P316" s="49"/>
      <c r="Q316" s="49"/>
      <c r="R316" s="49"/>
      <c r="S316" s="50"/>
    </row>
    <row r="317" spans="1:19" ht="14.25" customHeight="1" x14ac:dyDescent="0.3">
      <c r="A317" s="48"/>
      <c r="B317" s="49"/>
      <c r="C317" s="49"/>
      <c r="D317" s="49"/>
      <c r="E317" s="49"/>
      <c r="F317" s="49"/>
      <c r="G317" s="49"/>
      <c r="H317" s="49"/>
      <c r="I317" s="49"/>
      <c r="J317" s="49"/>
      <c r="K317" s="49"/>
      <c r="L317" s="49"/>
      <c r="M317" s="49"/>
      <c r="N317" s="49"/>
      <c r="O317" s="49"/>
      <c r="P317" s="49"/>
      <c r="Q317" s="49"/>
      <c r="R317" s="49"/>
      <c r="S317" s="50"/>
    </row>
    <row r="318" spans="1:19" ht="14.25" customHeight="1" x14ac:dyDescent="0.3">
      <c r="A318" s="48"/>
      <c r="B318" s="49"/>
      <c r="C318" s="49"/>
      <c r="D318" s="49"/>
      <c r="E318" s="49"/>
      <c r="F318" s="49"/>
      <c r="G318" s="49"/>
      <c r="H318" s="49"/>
      <c r="I318" s="49"/>
      <c r="J318" s="49"/>
      <c r="K318" s="49"/>
      <c r="L318" s="49"/>
      <c r="M318" s="49"/>
      <c r="N318" s="49"/>
      <c r="O318" s="49"/>
      <c r="P318" s="49"/>
      <c r="Q318" s="49"/>
      <c r="R318" s="49"/>
      <c r="S318" s="50"/>
    </row>
    <row r="319" spans="1:19" ht="14.25" customHeight="1" x14ac:dyDescent="0.3">
      <c r="A319" s="48"/>
      <c r="B319" s="49"/>
      <c r="C319" s="49"/>
      <c r="D319" s="49"/>
      <c r="E319" s="49"/>
      <c r="F319" s="49"/>
      <c r="G319" s="49"/>
      <c r="H319" s="49"/>
      <c r="I319" s="49"/>
      <c r="J319" s="49"/>
      <c r="K319" s="49"/>
      <c r="L319" s="49"/>
      <c r="M319" s="49"/>
      <c r="N319" s="49"/>
      <c r="O319" s="49"/>
      <c r="P319" s="49"/>
      <c r="Q319" s="49"/>
      <c r="R319" s="49"/>
      <c r="S319" s="50"/>
    </row>
    <row r="320" spans="1:19" ht="14.25" customHeight="1" x14ac:dyDescent="0.3">
      <c r="A320" s="48"/>
      <c r="B320" s="49"/>
      <c r="C320" s="49"/>
      <c r="D320" s="49"/>
      <c r="E320" s="49"/>
      <c r="F320" s="49"/>
      <c r="G320" s="49"/>
      <c r="H320" s="49"/>
      <c r="I320" s="49"/>
      <c r="J320" s="49"/>
      <c r="K320" s="49"/>
      <c r="L320" s="49"/>
      <c r="M320" s="49"/>
      <c r="N320" s="49"/>
      <c r="O320" s="49"/>
      <c r="P320" s="49"/>
      <c r="Q320" s="49"/>
      <c r="R320" s="49"/>
      <c r="S320" s="50"/>
    </row>
    <row r="321" spans="1:19" ht="14.25" customHeight="1" x14ac:dyDescent="0.3">
      <c r="A321" s="48"/>
      <c r="B321" s="49"/>
      <c r="C321" s="49"/>
      <c r="D321" s="49"/>
      <c r="E321" s="49"/>
      <c r="F321" s="49"/>
      <c r="G321" s="49"/>
      <c r="H321" s="49"/>
      <c r="I321" s="49"/>
      <c r="J321" s="49"/>
      <c r="K321" s="49"/>
      <c r="L321" s="49"/>
      <c r="M321" s="49"/>
      <c r="N321" s="49"/>
      <c r="O321" s="49"/>
      <c r="P321" s="49"/>
      <c r="Q321" s="49"/>
      <c r="R321" s="49"/>
      <c r="S321" s="50"/>
    </row>
    <row r="322" spans="1:19" ht="14.25" customHeight="1" x14ac:dyDescent="0.3">
      <c r="A322" s="48"/>
      <c r="B322" s="49"/>
      <c r="C322" s="49"/>
      <c r="D322" s="49"/>
      <c r="E322" s="49"/>
      <c r="F322" s="49"/>
      <c r="G322" s="49"/>
      <c r="H322" s="49"/>
      <c r="I322" s="49"/>
      <c r="J322" s="49"/>
      <c r="K322" s="49"/>
      <c r="L322" s="49"/>
      <c r="M322" s="49"/>
      <c r="N322" s="49"/>
      <c r="O322" s="49"/>
      <c r="P322" s="49"/>
      <c r="Q322" s="49"/>
      <c r="R322" s="49"/>
      <c r="S322" s="50"/>
    </row>
    <row r="323" spans="1:19" ht="14.25" customHeight="1" x14ac:dyDescent="0.3">
      <c r="A323" s="48"/>
      <c r="B323" s="49"/>
      <c r="C323" s="49"/>
      <c r="D323" s="49"/>
      <c r="E323" s="49"/>
      <c r="F323" s="49"/>
      <c r="G323" s="49"/>
      <c r="H323" s="49"/>
      <c r="I323" s="49"/>
      <c r="J323" s="49"/>
      <c r="K323" s="49"/>
      <c r="L323" s="49"/>
      <c r="M323" s="49"/>
      <c r="N323" s="49"/>
      <c r="O323" s="49"/>
      <c r="P323" s="49"/>
      <c r="Q323" s="49"/>
      <c r="R323" s="49"/>
      <c r="S323" s="50"/>
    </row>
    <row r="324" spans="1:19" ht="14.25" customHeight="1" x14ac:dyDescent="0.3">
      <c r="A324" s="48"/>
      <c r="B324" s="49"/>
      <c r="C324" s="49"/>
      <c r="D324" s="49"/>
      <c r="E324" s="49"/>
      <c r="F324" s="49"/>
      <c r="G324" s="49"/>
      <c r="H324" s="49"/>
      <c r="I324" s="49"/>
      <c r="J324" s="49"/>
      <c r="K324" s="49"/>
      <c r="L324" s="49"/>
      <c r="M324" s="49"/>
      <c r="N324" s="49"/>
      <c r="O324" s="49"/>
      <c r="P324" s="49"/>
      <c r="Q324" s="49"/>
      <c r="R324" s="49"/>
      <c r="S324" s="50"/>
    </row>
    <row r="325" spans="1:19" ht="14.25" customHeight="1" x14ac:dyDescent="0.3">
      <c r="A325" s="48"/>
      <c r="B325" s="49"/>
      <c r="C325" s="49"/>
      <c r="D325" s="49"/>
      <c r="E325" s="49"/>
      <c r="F325" s="49"/>
      <c r="G325" s="49"/>
      <c r="H325" s="49"/>
      <c r="I325" s="49"/>
      <c r="J325" s="49"/>
      <c r="K325" s="49"/>
      <c r="L325" s="49"/>
      <c r="M325" s="49"/>
      <c r="N325" s="49"/>
      <c r="O325" s="49"/>
      <c r="P325" s="49"/>
      <c r="Q325" s="49"/>
      <c r="R325" s="49"/>
      <c r="S325" s="50"/>
    </row>
    <row r="326" spans="1:19" ht="14.25" customHeight="1" x14ac:dyDescent="0.3">
      <c r="A326" s="48"/>
      <c r="B326" s="49"/>
      <c r="C326" s="49"/>
      <c r="D326" s="49"/>
      <c r="E326" s="49"/>
      <c r="F326" s="49"/>
      <c r="G326" s="49"/>
      <c r="H326" s="49"/>
      <c r="I326" s="49"/>
      <c r="J326" s="49"/>
      <c r="K326" s="49"/>
      <c r="L326" s="49"/>
      <c r="M326" s="49"/>
      <c r="N326" s="49"/>
      <c r="O326" s="49"/>
      <c r="P326" s="49"/>
      <c r="Q326" s="49"/>
      <c r="R326" s="49"/>
      <c r="S326" s="50"/>
    </row>
    <row r="327" spans="1:19" ht="14.25" customHeight="1" x14ac:dyDescent="0.3">
      <c r="A327" s="48"/>
      <c r="B327" s="49"/>
      <c r="C327" s="49"/>
      <c r="D327" s="49"/>
      <c r="E327" s="49"/>
      <c r="F327" s="49"/>
      <c r="G327" s="49"/>
      <c r="H327" s="49"/>
      <c r="I327" s="49"/>
      <c r="J327" s="49"/>
      <c r="K327" s="49"/>
      <c r="L327" s="49"/>
      <c r="M327" s="49"/>
      <c r="N327" s="49"/>
      <c r="O327" s="49"/>
      <c r="P327" s="49"/>
      <c r="Q327" s="49"/>
      <c r="R327" s="49"/>
      <c r="S327" s="50"/>
    </row>
    <row r="328" spans="1:19" ht="14.25" customHeight="1" x14ac:dyDescent="0.3">
      <c r="A328" s="48"/>
      <c r="B328" s="49"/>
      <c r="C328" s="49"/>
      <c r="D328" s="49"/>
      <c r="E328" s="49"/>
      <c r="F328" s="49"/>
      <c r="G328" s="49"/>
      <c r="H328" s="49"/>
      <c r="I328" s="49"/>
      <c r="J328" s="49"/>
      <c r="K328" s="49"/>
      <c r="L328" s="49"/>
      <c r="M328" s="49"/>
      <c r="N328" s="49"/>
      <c r="O328" s="49"/>
      <c r="P328" s="49"/>
      <c r="Q328" s="49"/>
      <c r="R328" s="49"/>
      <c r="S328" s="50"/>
    </row>
    <row r="329" spans="1:19" ht="14.25" customHeight="1" x14ac:dyDescent="0.3">
      <c r="A329" s="48"/>
      <c r="B329" s="49"/>
      <c r="C329" s="49"/>
      <c r="D329" s="49"/>
      <c r="E329" s="49"/>
      <c r="F329" s="49"/>
      <c r="G329" s="49"/>
      <c r="H329" s="49"/>
      <c r="I329" s="49"/>
      <c r="J329" s="49"/>
      <c r="K329" s="49"/>
      <c r="L329" s="49"/>
      <c r="M329" s="49"/>
      <c r="N329" s="49"/>
      <c r="O329" s="49"/>
      <c r="P329" s="49"/>
      <c r="Q329" s="49"/>
      <c r="R329" s="49"/>
      <c r="S329" s="50"/>
    </row>
    <row r="330" spans="1:19" ht="14.25" customHeight="1" x14ac:dyDescent="0.3">
      <c r="A330" s="48"/>
      <c r="B330" s="49"/>
      <c r="C330" s="49"/>
      <c r="D330" s="49"/>
      <c r="E330" s="49"/>
      <c r="F330" s="49"/>
      <c r="G330" s="49"/>
      <c r="H330" s="49"/>
      <c r="I330" s="49"/>
      <c r="J330" s="49"/>
      <c r="K330" s="49"/>
      <c r="L330" s="49"/>
      <c r="M330" s="49"/>
      <c r="N330" s="49"/>
      <c r="O330" s="49"/>
      <c r="P330" s="49"/>
      <c r="Q330" s="49"/>
      <c r="R330" s="49"/>
      <c r="S330" s="50"/>
    </row>
    <row r="331" spans="1:19" ht="14.25" customHeight="1" x14ac:dyDescent="0.3">
      <c r="A331" s="48"/>
      <c r="B331" s="49"/>
      <c r="C331" s="49"/>
      <c r="D331" s="49"/>
      <c r="E331" s="49"/>
      <c r="F331" s="49"/>
      <c r="G331" s="49"/>
      <c r="H331" s="49"/>
      <c r="I331" s="49"/>
      <c r="J331" s="49"/>
      <c r="K331" s="49"/>
      <c r="L331" s="49"/>
      <c r="M331" s="49"/>
      <c r="N331" s="49"/>
      <c r="O331" s="49"/>
      <c r="P331" s="49"/>
      <c r="Q331" s="49"/>
      <c r="R331" s="49"/>
      <c r="S331" s="50"/>
    </row>
    <row r="332" spans="1:19" ht="14.25" customHeight="1" x14ac:dyDescent="0.3">
      <c r="A332" s="48"/>
      <c r="B332" s="49"/>
      <c r="C332" s="49"/>
      <c r="D332" s="49"/>
      <c r="E332" s="49"/>
      <c r="F332" s="49"/>
      <c r="G332" s="49"/>
      <c r="H332" s="49"/>
      <c r="I332" s="49"/>
      <c r="J332" s="49"/>
      <c r="K332" s="49"/>
      <c r="L332" s="49"/>
      <c r="M332" s="49"/>
      <c r="N332" s="49"/>
      <c r="O332" s="49"/>
      <c r="P332" s="49"/>
      <c r="Q332" s="49"/>
      <c r="R332" s="49"/>
      <c r="S332" s="50"/>
    </row>
    <row r="333" spans="1:19" ht="14.25" customHeight="1" x14ac:dyDescent="0.3">
      <c r="A333" s="48"/>
      <c r="B333" s="49"/>
      <c r="C333" s="49"/>
      <c r="D333" s="49"/>
      <c r="E333" s="49"/>
      <c r="F333" s="49"/>
      <c r="G333" s="49"/>
      <c r="H333" s="49"/>
      <c r="I333" s="49"/>
      <c r="J333" s="49"/>
      <c r="K333" s="49"/>
      <c r="L333" s="49"/>
      <c r="M333" s="49"/>
      <c r="N333" s="49"/>
      <c r="O333" s="49"/>
      <c r="P333" s="49"/>
      <c r="Q333" s="49"/>
      <c r="R333" s="49"/>
      <c r="S333" s="50"/>
    </row>
    <row r="334" spans="1:19" ht="14.25" customHeight="1" x14ac:dyDescent="0.3">
      <c r="A334" s="48"/>
      <c r="B334" s="49"/>
      <c r="C334" s="49"/>
      <c r="D334" s="49"/>
      <c r="E334" s="49"/>
      <c r="F334" s="49"/>
      <c r="G334" s="49"/>
      <c r="H334" s="49"/>
      <c r="I334" s="49"/>
      <c r="J334" s="49"/>
      <c r="K334" s="49"/>
      <c r="L334" s="49"/>
      <c r="M334" s="49"/>
      <c r="N334" s="49"/>
      <c r="O334" s="49"/>
      <c r="P334" s="49"/>
      <c r="Q334" s="49"/>
      <c r="R334" s="49"/>
      <c r="S334" s="50"/>
    </row>
    <row r="335" spans="1:19" ht="14.25" customHeight="1" x14ac:dyDescent="0.3">
      <c r="A335" s="48"/>
      <c r="B335" s="49"/>
      <c r="C335" s="49"/>
      <c r="D335" s="49"/>
      <c r="E335" s="49"/>
      <c r="F335" s="49"/>
      <c r="G335" s="49"/>
      <c r="H335" s="49"/>
      <c r="I335" s="49"/>
      <c r="J335" s="49"/>
      <c r="K335" s="49"/>
      <c r="L335" s="49"/>
      <c r="M335" s="49"/>
      <c r="N335" s="49"/>
      <c r="O335" s="49"/>
      <c r="P335" s="49"/>
      <c r="Q335" s="49"/>
      <c r="R335" s="49"/>
      <c r="S335" s="50"/>
    </row>
    <row r="336" spans="1:19" ht="14.25" customHeight="1" x14ac:dyDescent="0.3">
      <c r="A336" s="48"/>
      <c r="B336" s="49"/>
      <c r="C336" s="49"/>
      <c r="D336" s="49"/>
      <c r="E336" s="49"/>
      <c r="F336" s="49"/>
      <c r="G336" s="49"/>
      <c r="H336" s="49"/>
      <c r="I336" s="49"/>
      <c r="J336" s="49"/>
      <c r="K336" s="49"/>
      <c r="L336" s="49"/>
      <c r="M336" s="49"/>
      <c r="N336" s="49"/>
      <c r="O336" s="49"/>
      <c r="P336" s="49"/>
      <c r="Q336" s="49"/>
      <c r="R336" s="49"/>
      <c r="S336" s="50"/>
    </row>
    <row r="337" spans="1:19" ht="14.25" customHeight="1" x14ac:dyDescent="0.3">
      <c r="A337" s="48"/>
      <c r="B337" s="49"/>
      <c r="C337" s="49"/>
      <c r="D337" s="49"/>
      <c r="E337" s="49"/>
      <c r="F337" s="49"/>
      <c r="G337" s="49"/>
      <c r="H337" s="49"/>
      <c r="I337" s="49"/>
      <c r="J337" s="49"/>
      <c r="K337" s="49"/>
      <c r="L337" s="49"/>
      <c r="M337" s="49"/>
      <c r="N337" s="49"/>
      <c r="O337" s="49"/>
      <c r="P337" s="49"/>
      <c r="Q337" s="49"/>
      <c r="R337" s="49"/>
      <c r="S337" s="50"/>
    </row>
    <row r="338" spans="1:19" ht="14.25" customHeight="1" x14ac:dyDescent="0.3">
      <c r="A338" s="48"/>
      <c r="B338" s="49"/>
      <c r="C338" s="49"/>
      <c r="D338" s="49"/>
      <c r="E338" s="49"/>
      <c r="F338" s="49"/>
      <c r="G338" s="49"/>
      <c r="H338" s="49"/>
      <c r="I338" s="49"/>
      <c r="J338" s="49"/>
      <c r="K338" s="49"/>
      <c r="L338" s="49"/>
      <c r="M338" s="49"/>
      <c r="N338" s="49"/>
      <c r="O338" s="49"/>
      <c r="P338" s="49"/>
      <c r="Q338" s="49"/>
      <c r="R338" s="49"/>
      <c r="S338" s="50"/>
    </row>
    <row r="339" spans="1:19" ht="14.25" customHeight="1" x14ac:dyDescent="0.3">
      <c r="A339" s="48"/>
      <c r="B339" s="49"/>
      <c r="C339" s="49"/>
      <c r="D339" s="49"/>
      <c r="E339" s="49"/>
      <c r="F339" s="49"/>
      <c r="G339" s="49"/>
      <c r="H339" s="49"/>
      <c r="I339" s="49"/>
      <c r="J339" s="49"/>
      <c r="K339" s="49"/>
      <c r="L339" s="49"/>
      <c r="M339" s="49"/>
      <c r="N339" s="49"/>
      <c r="O339" s="49"/>
      <c r="P339" s="49"/>
      <c r="Q339" s="49"/>
      <c r="R339" s="49"/>
      <c r="S339" s="50"/>
    </row>
    <row r="340" spans="1:19" ht="14.25" customHeight="1" x14ac:dyDescent="0.3">
      <c r="A340" s="48"/>
      <c r="B340" s="49"/>
      <c r="C340" s="49"/>
      <c r="D340" s="49"/>
      <c r="E340" s="49"/>
      <c r="F340" s="49"/>
      <c r="G340" s="49"/>
      <c r="H340" s="49"/>
      <c r="I340" s="49"/>
      <c r="J340" s="49"/>
      <c r="K340" s="49"/>
      <c r="L340" s="49"/>
      <c r="M340" s="49"/>
      <c r="N340" s="49"/>
      <c r="O340" s="49"/>
      <c r="P340" s="49"/>
      <c r="Q340" s="49"/>
      <c r="R340" s="49"/>
      <c r="S340" s="50"/>
    </row>
    <row r="341" spans="1:19" ht="14.25" customHeight="1" x14ac:dyDescent="0.3">
      <c r="A341" s="48"/>
      <c r="B341" s="49"/>
      <c r="C341" s="49"/>
      <c r="D341" s="49"/>
      <c r="E341" s="49"/>
      <c r="F341" s="49"/>
      <c r="G341" s="49"/>
      <c r="H341" s="49"/>
      <c r="I341" s="49"/>
      <c r="J341" s="49"/>
      <c r="K341" s="49"/>
      <c r="L341" s="49"/>
      <c r="M341" s="49"/>
      <c r="N341" s="49"/>
      <c r="O341" s="49"/>
      <c r="P341" s="49"/>
      <c r="Q341" s="49"/>
      <c r="R341" s="49"/>
      <c r="S341" s="50"/>
    </row>
    <row r="342" spans="1:19" ht="14.25" customHeight="1" x14ac:dyDescent="0.3">
      <c r="A342" s="48"/>
      <c r="B342" s="49"/>
      <c r="C342" s="49"/>
      <c r="D342" s="49"/>
      <c r="E342" s="49"/>
      <c r="F342" s="49"/>
      <c r="G342" s="49"/>
      <c r="H342" s="49"/>
      <c r="I342" s="49"/>
      <c r="J342" s="49"/>
      <c r="K342" s="49"/>
      <c r="L342" s="49"/>
      <c r="M342" s="49"/>
      <c r="N342" s="49"/>
      <c r="O342" s="49"/>
      <c r="P342" s="49"/>
      <c r="Q342" s="49"/>
      <c r="R342" s="49"/>
      <c r="S342" s="50"/>
    </row>
    <row r="343" spans="1:19" ht="14.25" customHeight="1" x14ac:dyDescent="0.3">
      <c r="A343" s="48"/>
      <c r="B343" s="49"/>
      <c r="C343" s="49"/>
      <c r="D343" s="49"/>
      <c r="E343" s="49"/>
      <c r="F343" s="49"/>
      <c r="G343" s="49"/>
      <c r="H343" s="49"/>
      <c r="I343" s="49"/>
      <c r="J343" s="49"/>
      <c r="K343" s="49"/>
      <c r="L343" s="49"/>
      <c r="M343" s="49"/>
      <c r="N343" s="49"/>
      <c r="O343" s="49"/>
      <c r="P343" s="49"/>
      <c r="Q343" s="49"/>
      <c r="R343" s="49"/>
      <c r="S343" s="50"/>
    </row>
    <row r="344" spans="1:19" ht="14.25" customHeight="1" x14ac:dyDescent="0.3">
      <c r="A344" s="48"/>
      <c r="B344" s="49"/>
      <c r="C344" s="49"/>
      <c r="D344" s="49"/>
      <c r="E344" s="49"/>
      <c r="F344" s="49"/>
      <c r="G344" s="49"/>
      <c r="H344" s="49"/>
      <c r="I344" s="49"/>
      <c r="J344" s="49"/>
      <c r="K344" s="49"/>
      <c r="L344" s="49"/>
      <c r="M344" s="49"/>
      <c r="N344" s="49"/>
      <c r="O344" s="49"/>
      <c r="P344" s="49"/>
      <c r="Q344" s="49"/>
      <c r="R344" s="49"/>
      <c r="S344" s="50"/>
    </row>
    <row r="345" spans="1:19" ht="14.25" customHeight="1" x14ac:dyDescent="0.3">
      <c r="A345" s="48"/>
      <c r="B345" s="49"/>
      <c r="C345" s="49"/>
      <c r="D345" s="49"/>
      <c r="E345" s="49"/>
      <c r="F345" s="49"/>
      <c r="G345" s="49"/>
      <c r="H345" s="49"/>
      <c r="I345" s="49"/>
      <c r="J345" s="49"/>
      <c r="K345" s="49"/>
      <c r="L345" s="49"/>
      <c r="M345" s="49"/>
      <c r="N345" s="49"/>
      <c r="O345" s="49"/>
      <c r="P345" s="49"/>
      <c r="Q345" s="49"/>
      <c r="R345" s="49"/>
      <c r="S345" s="50"/>
    </row>
    <row r="346" spans="1:19" ht="14.25" customHeight="1" x14ac:dyDescent="0.3">
      <c r="A346" s="48"/>
      <c r="B346" s="49"/>
      <c r="C346" s="49"/>
      <c r="D346" s="49"/>
      <c r="E346" s="49"/>
      <c r="F346" s="49"/>
      <c r="G346" s="49"/>
      <c r="H346" s="49"/>
      <c r="I346" s="49"/>
      <c r="J346" s="49"/>
      <c r="K346" s="49"/>
      <c r="L346" s="49"/>
      <c r="M346" s="49"/>
      <c r="N346" s="49"/>
      <c r="O346" s="49"/>
      <c r="P346" s="49"/>
      <c r="Q346" s="49"/>
      <c r="R346" s="49"/>
      <c r="S346" s="50"/>
    </row>
    <row r="347" spans="1:19" ht="14.25" customHeight="1" x14ac:dyDescent="0.3">
      <c r="A347" s="48"/>
      <c r="B347" s="49"/>
      <c r="C347" s="49"/>
      <c r="D347" s="49"/>
      <c r="E347" s="49"/>
      <c r="F347" s="49"/>
      <c r="G347" s="49"/>
      <c r="H347" s="49"/>
      <c r="I347" s="49"/>
      <c r="J347" s="49"/>
      <c r="K347" s="49"/>
      <c r="L347" s="49"/>
      <c r="M347" s="49"/>
      <c r="N347" s="49"/>
      <c r="O347" s="49"/>
      <c r="P347" s="49"/>
      <c r="Q347" s="49"/>
      <c r="R347" s="49"/>
      <c r="S347" s="50"/>
    </row>
    <row r="348" spans="1:19" ht="14.25" customHeight="1" x14ac:dyDescent="0.3">
      <c r="A348" s="48"/>
      <c r="B348" s="49"/>
      <c r="C348" s="49"/>
      <c r="D348" s="49"/>
      <c r="E348" s="49"/>
      <c r="F348" s="49"/>
      <c r="G348" s="49"/>
      <c r="H348" s="49"/>
      <c r="I348" s="49"/>
      <c r="J348" s="49"/>
      <c r="K348" s="49"/>
      <c r="L348" s="49"/>
      <c r="M348" s="49"/>
      <c r="N348" s="49"/>
      <c r="O348" s="49"/>
      <c r="P348" s="49"/>
      <c r="Q348" s="49"/>
      <c r="R348" s="49"/>
      <c r="S348" s="50"/>
    </row>
    <row r="349" spans="1:19" ht="14.25" customHeight="1" x14ac:dyDescent="0.3">
      <c r="A349" s="48"/>
      <c r="B349" s="49"/>
      <c r="C349" s="49"/>
      <c r="D349" s="49"/>
      <c r="E349" s="49"/>
      <c r="F349" s="49"/>
      <c r="G349" s="49"/>
      <c r="H349" s="49"/>
      <c r="I349" s="49"/>
      <c r="J349" s="49"/>
      <c r="K349" s="49"/>
      <c r="L349" s="49"/>
      <c r="M349" s="49"/>
      <c r="N349" s="49"/>
      <c r="O349" s="49"/>
      <c r="P349" s="49"/>
      <c r="Q349" s="49"/>
      <c r="R349" s="49"/>
      <c r="S349" s="50"/>
    </row>
    <row r="350" spans="1:19" ht="14.25" customHeight="1" x14ac:dyDescent="0.3">
      <c r="A350" s="48"/>
      <c r="B350" s="49"/>
      <c r="C350" s="49"/>
      <c r="D350" s="49"/>
      <c r="E350" s="49"/>
      <c r="F350" s="49"/>
      <c r="G350" s="49"/>
      <c r="H350" s="49"/>
      <c r="I350" s="49"/>
      <c r="J350" s="49"/>
      <c r="K350" s="49"/>
      <c r="L350" s="49"/>
      <c r="M350" s="49"/>
      <c r="N350" s="49"/>
      <c r="O350" s="49"/>
      <c r="P350" s="49"/>
      <c r="Q350" s="49"/>
      <c r="R350" s="49"/>
      <c r="S350" s="50"/>
    </row>
    <row r="351" spans="1:19" ht="14.25" customHeight="1" x14ac:dyDescent="0.3">
      <c r="A351" s="48"/>
      <c r="B351" s="49"/>
      <c r="C351" s="49"/>
      <c r="D351" s="49"/>
      <c r="E351" s="49"/>
      <c r="F351" s="49"/>
      <c r="G351" s="49"/>
      <c r="H351" s="49"/>
      <c r="I351" s="49"/>
      <c r="J351" s="49"/>
      <c r="K351" s="49"/>
      <c r="L351" s="49"/>
      <c r="M351" s="49"/>
      <c r="N351" s="49"/>
      <c r="O351" s="49"/>
      <c r="P351" s="49"/>
      <c r="Q351" s="49"/>
      <c r="R351" s="49"/>
      <c r="S351" s="50"/>
    </row>
    <row r="352" spans="1:19" ht="14.25" customHeight="1" x14ac:dyDescent="0.3">
      <c r="A352" s="48"/>
      <c r="B352" s="49"/>
      <c r="C352" s="49"/>
      <c r="D352" s="49"/>
      <c r="E352" s="49"/>
      <c r="F352" s="49"/>
      <c r="G352" s="49"/>
      <c r="H352" s="49"/>
      <c r="I352" s="49"/>
      <c r="J352" s="49"/>
      <c r="K352" s="49"/>
      <c r="L352" s="49"/>
      <c r="M352" s="49"/>
      <c r="N352" s="49"/>
      <c r="O352" s="49"/>
      <c r="P352" s="49"/>
      <c r="Q352" s="49"/>
      <c r="R352" s="49"/>
      <c r="S352" s="50"/>
    </row>
    <row r="353" spans="1:19" ht="14.25" customHeight="1" x14ac:dyDescent="0.3">
      <c r="A353" s="48"/>
      <c r="B353" s="49"/>
      <c r="C353" s="49"/>
      <c r="D353" s="49"/>
      <c r="E353" s="49"/>
      <c r="F353" s="49"/>
      <c r="G353" s="49"/>
      <c r="H353" s="49"/>
      <c r="I353" s="49"/>
      <c r="J353" s="49"/>
      <c r="K353" s="49"/>
      <c r="L353" s="49"/>
      <c r="M353" s="49"/>
      <c r="N353" s="49"/>
      <c r="O353" s="49"/>
      <c r="P353" s="49"/>
      <c r="Q353" s="49"/>
      <c r="R353" s="49"/>
      <c r="S353" s="50"/>
    </row>
    <row r="354" spans="1:19" ht="14.25" customHeight="1" x14ac:dyDescent="0.3">
      <c r="A354" s="48"/>
      <c r="B354" s="49"/>
      <c r="C354" s="49"/>
      <c r="D354" s="49"/>
      <c r="E354" s="49"/>
      <c r="F354" s="49"/>
      <c r="G354" s="49"/>
      <c r="H354" s="49"/>
      <c r="I354" s="49"/>
      <c r="J354" s="49"/>
      <c r="K354" s="49"/>
      <c r="L354" s="49"/>
      <c r="M354" s="49"/>
      <c r="N354" s="49"/>
      <c r="O354" s="49"/>
      <c r="P354" s="49"/>
      <c r="Q354" s="49"/>
      <c r="R354" s="49"/>
      <c r="S354" s="50"/>
    </row>
    <row r="355" spans="1:19" ht="14.25" customHeight="1" x14ac:dyDescent="0.3">
      <c r="A355" s="48"/>
      <c r="B355" s="49"/>
      <c r="C355" s="49"/>
      <c r="D355" s="49"/>
      <c r="E355" s="49"/>
      <c r="F355" s="49"/>
      <c r="G355" s="49"/>
      <c r="H355" s="49"/>
      <c r="I355" s="49"/>
      <c r="J355" s="49"/>
      <c r="K355" s="49"/>
      <c r="L355" s="49"/>
      <c r="M355" s="49"/>
      <c r="N355" s="49"/>
      <c r="O355" s="49"/>
      <c r="P355" s="49"/>
      <c r="Q355" s="49"/>
      <c r="R355" s="49"/>
      <c r="S355" s="50"/>
    </row>
    <row r="356" spans="1:19" ht="14.25" customHeight="1" x14ac:dyDescent="0.3">
      <c r="A356" s="48"/>
      <c r="B356" s="49"/>
      <c r="C356" s="49"/>
      <c r="D356" s="49"/>
      <c r="E356" s="49"/>
      <c r="F356" s="49"/>
      <c r="G356" s="49"/>
      <c r="H356" s="49"/>
      <c r="I356" s="49"/>
      <c r="J356" s="49"/>
      <c r="K356" s="49"/>
      <c r="L356" s="49"/>
      <c r="M356" s="49"/>
      <c r="N356" s="49"/>
      <c r="O356" s="49"/>
      <c r="P356" s="49"/>
      <c r="Q356" s="49"/>
      <c r="R356" s="49"/>
      <c r="S356" s="50"/>
    </row>
    <row r="357" spans="1:19" ht="14.25" customHeight="1" x14ac:dyDescent="0.3">
      <c r="A357" s="48"/>
      <c r="B357" s="49"/>
      <c r="C357" s="49"/>
      <c r="D357" s="49"/>
      <c r="E357" s="49"/>
      <c r="F357" s="49"/>
      <c r="G357" s="49"/>
      <c r="H357" s="49"/>
      <c r="I357" s="49"/>
      <c r="J357" s="49"/>
      <c r="K357" s="49"/>
      <c r="L357" s="49"/>
      <c r="M357" s="49"/>
      <c r="N357" s="49"/>
      <c r="O357" s="49"/>
      <c r="P357" s="49"/>
      <c r="Q357" s="49"/>
      <c r="R357" s="49"/>
      <c r="S357" s="50"/>
    </row>
    <row r="358" spans="1:19" ht="14.25" customHeight="1" x14ac:dyDescent="0.3">
      <c r="A358" s="48"/>
      <c r="B358" s="49"/>
      <c r="C358" s="49"/>
      <c r="D358" s="49"/>
      <c r="E358" s="49"/>
      <c r="F358" s="49"/>
      <c r="G358" s="49"/>
      <c r="H358" s="49"/>
      <c r="I358" s="49"/>
      <c r="J358" s="49"/>
      <c r="K358" s="49"/>
      <c r="L358" s="49"/>
      <c r="M358" s="49"/>
      <c r="N358" s="49"/>
      <c r="O358" s="49"/>
      <c r="P358" s="49"/>
      <c r="Q358" s="49"/>
      <c r="R358" s="49"/>
      <c r="S358" s="50"/>
    </row>
    <row r="359" spans="1:19" ht="14.25" customHeight="1" x14ac:dyDescent="0.3">
      <c r="A359" s="48"/>
      <c r="B359" s="49"/>
      <c r="C359" s="49"/>
      <c r="D359" s="49"/>
      <c r="E359" s="49"/>
      <c r="F359" s="49"/>
      <c r="G359" s="49"/>
      <c r="H359" s="49"/>
      <c r="I359" s="49"/>
      <c r="J359" s="49"/>
      <c r="K359" s="49"/>
      <c r="L359" s="49"/>
      <c r="M359" s="49"/>
      <c r="N359" s="49"/>
      <c r="O359" s="49"/>
      <c r="P359" s="49"/>
      <c r="Q359" s="49"/>
      <c r="R359" s="49"/>
      <c r="S359" s="50"/>
    </row>
    <row r="360" spans="1:19" ht="14.25" customHeight="1" x14ac:dyDescent="0.3">
      <c r="A360" s="48"/>
      <c r="B360" s="49"/>
      <c r="C360" s="49"/>
      <c r="D360" s="49"/>
      <c r="E360" s="49"/>
      <c r="F360" s="49"/>
      <c r="G360" s="49"/>
      <c r="H360" s="49"/>
      <c r="I360" s="49"/>
      <c r="J360" s="49"/>
      <c r="K360" s="49"/>
      <c r="L360" s="49"/>
      <c r="M360" s="49"/>
      <c r="N360" s="49"/>
      <c r="O360" s="49"/>
      <c r="P360" s="49"/>
      <c r="Q360" s="49"/>
      <c r="R360" s="49"/>
      <c r="S360" s="50"/>
    </row>
    <row r="361" spans="1:19" ht="14.25" customHeight="1" x14ac:dyDescent="0.3">
      <c r="A361" s="48"/>
      <c r="B361" s="49"/>
      <c r="C361" s="49"/>
      <c r="D361" s="49"/>
      <c r="E361" s="49"/>
      <c r="F361" s="49"/>
      <c r="G361" s="49"/>
      <c r="H361" s="49"/>
      <c r="I361" s="49"/>
      <c r="J361" s="49"/>
      <c r="K361" s="49"/>
      <c r="L361" s="49"/>
      <c r="M361" s="49"/>
      <c r="N361" s="49"/>
      <c r="O361" s="49"/>
      <c r="P361" s="49"/>
      <c r="Q361" s="49"/>
      <c r="R361" s="49"/>
      <c r="S361" s="50"/>
    </row>
    <row r="362" spans="1:19" ht="14.25" customHeight="1" x14ac:dyDescent="0.3">
      <c r="A362" s="48"/>
      <c r="B362" s="49"/>
      <c r="C362" s="49"/>
      <c r="D362" s="49"/>
      <c r="E362" s="49"/>
      <c r="F362" s="49"/>
      <c r="G362" s="49"/>
      <c r="H362" s="49"/>
      <c r="I362" s="49"/>
      <c r="J362" s="49"/>
      <c r="K362" s="49"/>
      <c r="L362" s="49"/>
      <c r="M362" s="49"/>
      <c r="N362" s="49"/>
      <c r="O362" s="49"/>
      <c r="P362" s="49"/>
      <c r="Q362" s="49"/>
      <c r="R362" s="49"/>
      <c r="S362" s="50"/>
    </row>
    <row r="363" spans="1:19" ht="14.25" customHeight="1" x14ac:dyDescent="0.3">
      <c r="A363" s="48"/>
      <c r="B363" s="49"/>
      <c r="C363" s="49"/>
      <c r="D363" s="49"/>
      <c r="E363" s="49"/>
      <c r="F363" s="49"/>
      <c r="G363" s="49"/>
      <c r="H363" s="49"/>
      <c r="I363" s="49"/>
      <c r="J363" s="49"/>
      <c r="K363" s="49"/>
      <c r="L363" s="49"/>
      <c r="M363" s="49"/>
      <c r="N363" s="49"/>
      <c r="O363" s="49"/>
      <c r="P363" s="49"/>
      <c r="Q363" s="49"/>
      <c r="R363" s="49"/>
      <c r="S363" s="50"/>
    </row>
    <row r="364" spans="1:19" ht="14.25" customHeight="1" x14ac:dyDescent="0.3">
      <c r="A364" s="48"/>
      <c r="B364" s="49"/>
      <c r="C364" s="49"/>
      <c r="D364" s="49"/>
      <c r="E364" s="49"/>
      <c r="F364" s="49"/>
      <c r="G364" s="49"/>
      <c r="H364" s="49"/>
      <c r="I364" s="49"/>
      <c r="J364" s="49"/>
      <c r="K364" s="49"/>
      <c r="L364" s="49"/>
      <c r="M364" s="49"/>
      <c r="N364" s="49"/>
      <c r="O364" s="49"/>
      <c r="P364" s="49"/>
      <c r="Q364" s="49"/>
      <c r="R364" s="49"/>
      <c r="S364" s="50"/>
    </row>
    <row r="365" spans="1:19" ht="14.25" customHeight="1" x14ac:dyDescent="0.3">
      <c r="A365" s="48"/>
      <c r="B365" s="49"/>
      <c r="C365" s="49"/>
      <c r="D365" s="49"/>
      <c r="E365" s="49"/>
      <c r="F365" s="49"/>
      <c r="G365" s="49"/>
      <c r="H365" s="49"/>
      <c r="I365" s="49"/>
      <c r="J365" s="49"/>
      <c r="K365" s="49"/>
      <c r="L365" s="49"/>
      <c r="M365" s="49"/>
      <c r="N365" s="49"/>
      <c r="O365" s="49"/>
      <c r="P365" s="49"/>
      <c r="Q365" s="49"/>
      <c r="R365" s="49"/>
      <c r="S365" s="50"/>
    </row>
    <row r="366" spans="1:19" ht="14.25" customHeight="1" x14ac:dyDescent="0.3">
      <c r="A366" s="48"/>
      <c r="B366" s="49"/>
      <c r="C366" s="49"/>
      <c r="D366" s="49"/>
      <c r="E366" s="49"/>
      <c r="F366" s="49"/>
      <c r="G366" s="49"/>
      <c r="H366" s="49"/>
      <c r="I366" s="49"/>
      <c r="J366" s="49"/>
      <c r="K366" s="49"/>
      <c r="L366" s="49"/>
      <c r="M366" s="49"/>
      <c r="N366" s="49"/>
      <c r="O366" s="49"/>
      <c r="P366" s="49"/>
      <c r="Q366" s="49"/>
      <c r="R366" s="49"/>
      <c r="S366" s="50"/>
    </row>
    <row r="367" spans="1:19" ht="14.25" customHeight="1" x14ac:dyDescent="0.3">
      <c r="A367" s="48"/>
      <c r="B367" s="49"/>
      <c r="C367" s="49"/>
      <c r="D367" s="49"/>
      <c r="E367" s="49"/>
      <c r="F367" s="49"/>
      <c r="G367" s="49"/>
      <c r="H367" s="49"/>
      <c r="I367" s="49"/>
      <c r="J367" s="49"/>
      <c r="K367" s="49"/>
      <c r="L367" s="49"/>
      <c r="M367" s="49"/>
      <c r="N367" s="49"/>
      <c r="O367" s="49"/>
      <c r="P367" s="49"/>
      <c r="Q367" s="49"/>
      <c r="R367" s="49"/>
      <c r="S367" s="50"/>
    </row>
    <row r="368" spans="1:19" ht="14.25" customHeight="1" x14ac:dyDescent="0.3">
      <c r="A368" s="48"/>
      <c r="B368" s="49"/>
      <c r="C368" s="49"/>
      <c r="D368" s="49"/>
      <c r="E368" s="49"/>
      <c r="F368" s="49"/>
      <c r="G368" s="49"/>
      <c r="H368" s="49"/>
      <c r="I368" s="49"/>
      <c r="J368" s="49"/>
      <c r="K368" s="49"/>
      <c r="L368" s="49"/>
      <c r="M368" s="49"/>
      <c r="N368" s="49"/>
      <c r="O368" s="49"/>
      <c r="P368" s="49"/>
      <c r="Q368" s="49"/>
      <c r="R368" s="49"/>
      <c r="S368" s="50"/>
    </row>
    <row r="369" spans="1:19" ht="14.25" customHeight="1" x14ac:dyDescent="0.3">
      <c r="A369" s="48"/>
      <c r="B369" s="49"/>
      <c r="C369" s="49"/>
      <c r="D369" s="49"/>
      <c r="E369" s="49"/>
      <c r="F369" s="49"/>
      <c r="G369" s="49"/>
      <c r="H369" s="49"/>
      <c r="I369" s="49"/>
      <c r="J369" s="49"/>
      <c r="K369" s="49"/>
      <c r="L369" s="49"/>
      <c r="M369" s="49"/>
      <c r="N369" s="49"/>
      <c r="O369" s="49"/>
      <c r="P369" s="49"/>
      <c r="Q369" s="49"/>
      <c r="R369" s="49"/>
      <c r="S369" s="50"/>
    </row>
    <row r="370" spans="1:19" ht="14.25" customHeight="1" x14ac:dyDescent="0.3">
      <c r="A370" s="48"/>
      <c r="B370" s="49"/>
      <c r="C370" s="49"/>
      <c r="D370" s="49"/>
      <c r="E370" s="49"/>
      <c r="F370" s="49"/>
      <c r="G370" s="49"/>
      <c r="H370" s="49"/>
      <c r="I370" s="49"/>
      <c r="J370" s="49"/>
      <c r="K370" s="49"/>
      <c r="L370" s="49"/>
      <c r="M370" s="49"/>
      <c r="N370" s="49"/>
      <c r="O370" s="49"/>
      <c r="P370" s="49"/>
      <c r="Q370" s="49"/>
      <c r="R370" s="49"/>
      <c r="S370" s="50"/>
    </row>
    <row r="371" spans="1:19" ht="14.25" customHeight="1" x14ac:dyDescent="0.3">
      <c r="A371" s="48"/>
      <c r="B371" s="49"/>
      <c r="C371" s="49"/>
      <c r="D371" s="49"/>
      <c r="E371" s="49"/>
      <c r="F371" s="49"/>
      <c r="G371" s="49"/>
      <c r="H371" s="49"/>
      <c r="I371" s="49"/>
      <c r="J371" s="49"/>
      <c r="K371" s="49"/>
      <c r="L371" s="49"/>
      <c r="M371" s="49"/>
      <c r="N371" s="49"/>
      <c r="O371" s="49"/>
      <c r="P371" s="49"/>
      <c r="Q371" s="49"/>
      <c r="R371" s="49"/>
      <c r="S371" s="50"/>
    </row>
    <row r="372" spans="1:19" ht="14.25" customHeight="1" x14ac:dyDescent="0.3">
      <c r="A372" s="48"/>
      <c r="B372" s="49"/>
      <c r="C372" s="49"/>
      <c r="D372" s="49"/>
      <c r="E372" s="49"/>
      <c r="F372" s="49"/>
      <c r="G372" s="49"/>
      <c r="H372" s="49"/>
      <c r="I372" s="49"/>
      <c r="J372" s="49"/>
      <c r="K372" s="49"/>
      <c r="L372" s="49"/>
      <c r="M372" s="49"/>
      <c r="N372" s="49"/>
      <c r="O372" s="49"/>
      <c r="P372" s="49"/>
      <c r="Q372" s="49"/>
      <c r="R372" s="49"/>
      <c r="S372" s="50"/>
    </row>
    <row r="373" spans="1:19" ht="14.25" customHeight="1" x14ac:dyDescent="0.3">
      <c r="A373" s="48"/>
      <c r="B373" s="49"/>
      <c r="C373" s="49"/>
      <c r="D373" s="49"/>
      <c r="E373" s="49"/>
      <c r="F373" s="49"/>
      <c r="G373" s="49"/>
      <c r="H373" s="49"/>
      <c r="I373" s="49"/>
      <c r="J373" s="49"/>
      <c r="K373" s="49"/>
      <c r="L373" s="49"/>
      <c r="M373" s="49"/>
      <c r="N373" s="49"/>
      <c r="O373" s="49"/>
      <c r="P373" s="49"/>
      <c r="Q373" s="49"/>
      <c r="R373" s="49"/>
      <c r="S373" s="50"/>
    </row>
    <row r="374" spans="1:19" ht="14.25" customHeight="1" x14ac:dyDescent="0.3">
      <c r="A374" s="48"/>
      <c r="B374" s="49"/>
      <c r="C374" s="49"/>
      <c r="D374" s="49"/>
      <c r="E374" s="49"/>
      <c r="F374" s="49"/>
      <c r="G374" s="49"/>
      <c r="H374" s="49"/>
      <c r="I374" s="49"/>
      <c r="J374" s="49"/>
      <c r="K374" s="49"/>
      <c r="L374" s="49"/>
      <c r="M374" s="49"/>
      <c r="N374" s="49"/>
      <c r="O374" s="49"/>
      <c r="P374" s="49"/>
      <c r="Q374" s="49"/>
      <c r="R374" s="49"/>
      <c r="S374" s="50"/>
    </row>
    <row r="375" spans="1:19" ht="14.25" customHeight="1" x14ac:dyDescent="0.3">
      <c r="A375" s="48"/>
      <c r="B375" s="49"/>
      <c r="C375" s="49"/>
      <c r="D375" s="49"/>
      <c r="E375" s="49"/>
      <c r="F375" s="49"/>
      <c r="G375" s="49"/>
      <c r="H375" s="49"/>
      <c r="I375" s="49"/>
      <c r="J375" s="49"/>
      <c r="K375" s="49"/>
      <c r="L375" s="49"/>
      <c r="M375" s="49"/>
      <c r="N375" s="49"/>
      <c r="O375" s="49"/>
      <c r="P375" s="49"/>
      <c r="Q375" s="49"/>
      <c r="R375" s="49"/>
      <c r="S375" s="50"/>
    </row>
    <row r="376" spans="1:19" ht="14.25" customHeight="1" x14ac:dyDescent="0.3">
      <c r="A376" s="48"/>
      <c r="B376" s="49"/>
      <c r="C376" s="49"/>
      <c r="D376" s="49"/>
      <c r="E376" s="49"/>
      <c r="F376" s="49"/>
      <c r="G376" s="49"/>
      <c r="H376" s="49"/>
      <c r="I376" s="49"/>
      <c r="J376" s="49"/>
      <c r="K376" s="49"/>
      <c r="L376" s="49"/>
      <c r="M376" s="49"/>
      <c r="N376" s="49"/>
      <c r="O376" s="49"/>
      <c r="P376" s="49"/>
      <c r="Q376" s="49"/>
      <c r="R376" s="49"/>
      <c r="S376" s="50"/>
    </row>
    <row r="377" spans="1:19" ht="14.25" customHeight="1" x14ac:dyDescent="0.3">
      <c r="A377" s="48"/>
      <c r="B377" s="49"/>
      <c r="C377" s="49"/>
      <c r="D377" s="49"/>
      <c r="E377" s="49"/>
      <c r="F377" s="49"/>
      <c r="G377" s="49"/>
      <c r="H377" s="49"/>
      <c r="I377" s="49"/>
      <c r="J377" s="49"/>
      <c r="K377" s="49"/>
      <c r="L377" s="49"/>
      <c r="M377" s="49"/>
      <c r="N377" s="49"/>
      <c r="O377" s="49"/>
      <c r="P377" s="49"/>
      <c r="Q377" s="49"/>
      <c r="R377" s="49"/>
      <c r="S377" s="50"/>
    </row>
    <row r="378" spans="1:19" ht="14.25" customHeight="1" x14ac:dyDescent="0.3">
      <c r="A378" s="48"/>
      <c r="B378" s="49"/>
      <c r="C378" s="49"/>
      <c r="D378" s="49"/>
      <c r="E378" s="49"/>
      <c r="F378" s="49"/>
      <c r="G378" s="49"/>
      <c r="H378" s="49"/>
      <c r="I378" s="49"/>
      <c r="J378" s="49"/>
      <c r="K378" s="49"/>
      <c r="L378" s="49"/>
      <c r="M378" s="49"/>
      <c r="N378" s="49"/>
      <c r="O378" s="49"/>
      <c r="P378" s="49"/>
      <c r="Q378" s="49"/>
      <c r="R378" s="49"/>
      <c r="S378" s="50"/>
    </row>
    <row r="379" spans="1:19" ht="14.25" customHeight="1" x14ac:dyDescent="0.3">
      <c r="A379" s="48"/>
      <c r="B379" s="49"/>
      <c r="C379" s="49"/>
      <c r="D379" s="49"/>
      <c r="E379" s="49"/>
      <c r="F379" s="49"/>
      <c r="G379" s="49"/>
      <c r="H379" s="49"/>
      <c r="I379" s="49"/>
      <c r="J379" s="49"/>
      <c r="K379" s="49"/>
      <c r="L379" s="49"/>
      <c r="M379" s="49"/>
      <c r="N379" s="49"/>
      <c r="O379" s="49"/>
      <c r="P379" s="49"/>
      <c r="Q379" s="49"/>
      <c r="R379" s="49"/>
      <c r="S379" s="50"/>
    </row>
    <row r="380" spans="1:19" ht="14.25" customHeight="1" x14ac:dyDescent="0.3">
      <c r="A380" s="48"/>
      <c r="B380" s="49"/>
      <c r="C380" s="49"/>
      <c r="D380" s="49"/>
      <c r="E380" s="49"/>
      <c r="F380" s="49"/>
      <c r="G380" s="49"/>
      <c r="H380" s="49"/>
      <c r="I380" s="49"/>
      <c r="J380" s="49"/>
      <c r="K380" s="49"/>
      <c r="L380" s="49"/>
      <c r="M380" s="49"/>
      <c r="N380" s="49"/>
      <c r="O380" s="49"/>
      <c r="P380" s="49"/>
      <c r="Q380" s="49"/>
      <c r="R380" s="49"/>
      <c r="S380" s="50"/>
    </row>
    <row r="381" spans="1:19" ht="14.25" customHeight="1" x14ac:dyDescent="0.3">
      <c r="A381" s="48"/>
      <c r="B381" s="49"/>
      <c r="C381" s="49"/>
      <c r="D381" s="49"/>
      <c r="E381" s="49"/>
      <c r="F381" s="49"/>
      <c r="G381" s="49"/>
      <c r="H381" s="49"/>
      <c r="I381" s="49"/>
      <c r="J381" s="49"/>
      <c r="K381" s="49"/>
      <c r="L381" s="49"/>
      <c r="M381" s="49"/>
      <c r="N381" s="49"/>
      <c r="O381" s="49"/>
      <c r="P381" s="49"/>
      <c r="Q381" s="49"/>
      <c r="R381" s="49"/>
      <c r="S381" s="50"/>
    </row>
    <row r="382" spans="1:19" ht="14.25" customHeight="1" x14ac:dyDescent="0.3">
      <c r="A382" s="48"/>
      <c r="B382" s="49"/>
      <c r="C382" s="49"/>
      <c r="D382" s="49"/>
      <c r="E382" s="49"/>
      <c r="F382" s="49"/>
      <c r="G382" s="49"/>
      <c r="H382" s="49"/>
      <c r="I382" s="49"/>
      <c r="J382" s="49"/>
      <c r="K382" s="49"/>
      <c r="L382" s="49"/>
      <c r="M382" s="49"/>
      <c r="N382" s="49"/>
      <c r="O382" s="49"/>
      <c r="P382" s="49"/>
      <c r="Q382" s="49"/>
      <c r="R382" s="49"/>
      <c r="S382" s="50"/>
    </row>
    <row r="383" spans="1:19" ht="14.25" customHeight="1" x14ac:dyDescent="0.3">
      <c r="A383" s="48"/>
      <c r="B383" s="49"/>
      <c r="C383" s="49"/>
      <c r="D383" s="49"/>
      <c r="E383" s="49"/>
      <c r="F383" s="49"/>
      <c r="G383" s="49"/>
      <c r="H383" s="49"/>
      <c r="I383" s="49"/>
      <c r="J383" s="49"/>
      <c r="K383" s="49"/>
      <c r="L383" s="49"/>
      <c r="M383" s="49"/>
      <c r="N383" s="49"/>
      <c r="O383" s="49"/>
      <c r="P383" s="49"/>
      <c r="Q383" s="49"/>
      <c r="R383" s="49"/>
      <c r="S383" s="50"/>
    </row>
    <row r="384" spans="1:19" ht="14.25" customHeight="1" x14ac:dyDescent="0.3">
      <c r="A384" s="48"/>
      <c r="B384" s="49"/>
      <c r="C384" s="49"/>
      <c r="D384" s="49"/>
      <c r="E384" s="49"/>
      <c r="F384" s="49"/>
      <c r="G384" s="49"/>
      <c r="H384" s="49"/>
      <c r="I384" s="49"/>
      <c r="J384" s="49"/>
      <c r="K384" s="49"/>
      <c r="L384" s="49"/>
      <c r="M384" s="49"/>
      <c r="N384" s="49"/>
      <c r="O384" s="49"/>
      <c r="P384" s="49"/>
      <c r="Q384" s="49"/>
      <c r="R384" s="49"/>
      <c r="S384" s="50"/>
    </row>
    <row r="385" spans="1:19" ht="14.25" customHeight="1" x14ac:dyDescent="0.3">
      <c r="A385" s="48"/>
      <c r="B385" s="49"/>
      <c r="C385" s="49"/>
      <c r="D385" s="49"/>
      <c r="E385" s="49"/>
      <c r="F385" s="49"/>
      <c r="G385" s="49"/>
      <c r="H385" s="49"/>
      <c r="I385" s="49"/>
      <c r="J385" s="49"/>
      <c r="K385" s="49"/>
      <c r="L385" s="49"/>
      <c r="M385" s="49"/>
      <c r="N385" s="49"/>
      <c r="O385" s="49"/>
      <c r="P385" s="49"/>
      <c r="Q385" s="49"/>
      <c r="R385" s="49"/>
      <c r="S385" s="50"/>
    </row>
    <row r="386" spans="1:19" ht="14.25" customHeight="1" x14ac:dyDescent="0.3">
      <c r="A386" s="48"/>
      <c r="B386" s="49"/>
      <c r="C386" s="49"/>
      <c r="D386" s="49"/>
      <c r="E386" s="49"/>
      <c r="F386" s="49"/>
      <c r="G386" s="49"/>
      <c r="H386" s="49"/>
      <c r="I386" s="49"/>
      <c r="J386" s="49"/>
      <c r="K386" s="49"/>
      <c r="L386" s="49"/>
      <c r="M386" s="49"/>
      <c r="N386" s="49"/>
      <c r="O386" s="49"/>
      <c r="P386" s="49"/>
      <c r="Q386" s="49"/>
      <c r="R386" s="49"/>
      <c r="S386" s="50"/>
    </row>
    <row r="387" spans="1:19" ht="14.25" customHeight="1" x14ac:dyDescent="0.3">
      <c r="A387" s="48"/>
      <c r="B387" s="49"/>
      <c r="C387" s="49"/>
      <c r="D387" s="49"/>
      <c r="E387" s="49"/>
      <c r="F387" s="49"/>
      <c r="G387" s="49"/>
      <c r="H387" s="49"/>
      <c r="I387" s="49"/>
      <c r="J387" s="49"/>
      <c r="K387" s="49"/>
      <c r="L387" s="49"/>
      <c r="M387" s="49"/>
      <c r="N387" s="49"/>
      <c r="O387" s="49"/>
      <c r="P387" s="49"/>
      <c r="Q387" s="49"/>
      <c r="R387" s="49"/>
      <c r="S387" s="50"/>
    </row>
    <row r="388" spans="1:19" ht="14.25" customHeight="1" x14ac:dyDescent="0.3">
      <c r="A388" s="48"/>
      <c r="B388" s="49"/>
      <c r="C388" s="49"/>
      <c r="D388" s="49"/>
      <c r="E388" s="49"/>
      <c r="F388" s="49"/>
      <c r="G388" s="49"/>
      <c r="H388" s="49"/>
      <c r="I388" s="49"/>
      <c r="J388" s="49"/>
      <c r="K388" s="49"/>
      <c r="L388" s="49"/>
      <c r="M388" s="49"/>
      <c r="N388" s="49"/>
      <c r="O388" s="49"/>
      <c r="P388" s="49"/>
      <c r="Q388" s="49"/>
      <c r="R388" s="49"/>
      <c r="S388" s="50"/>
    </row>
    <row r="389" spans="1:19" ht="14.25" customHeight="1" x14ac:dyDescent="0.3">
      <c r="A389" s="48"/>
      <c r="B389" s="49"/>
      <c r="C389" s="49"/>
      <c r="D389" s="49"/>
      <c r="E389" s="49"/>
      <c r="F389" s="49"/>
      <c r="G389" s="49"/>
      <c r="H389" s="49"/>
      <c r="I389" s="49"/>
      <c r="J389" s="49"/>
      <c r="K389" s="49"/>
      <c r="L389" s="49"/>
      <c r="M389" s="49"/>
      <c r="N389" s="49"/>
      <c r="O389" s="49"/>
      <c r="P389" s="49"/>
      <c r="Q389" s="49"/>
      <c r="R389" s="49"/>
      <c r="S389" s="50"/>
    </row>
    <row r="390" spans="1:19" ht="14.25" customHeight="1" x14ac:dyDescent="0.3">
      <c r="A390" s="48"/>
      <c r="B390" s="49"/>
      <c r="C390" s="49"/>
      <c r="D390" s="49"/>
      <c r="E390" s="49"/>
      <c r="F390" s="49"/>
      <c r="G390" s="49"/>
      <c r="H390" s="49"/>
      <c r="I390" s="49"/>
      <c r="J390" s="49"/>
      <c r="K390" s="49"/>
      <c r="L390" s="49"/>
      <c r="M390" s="49"/>
      <c r="N390" s="49"/>
      <c r="O390" s="49"/>
      <c r="P390" s="49"/>
      <c r="Q390" s="49"/>
      <c r="R390" s="49"/>
      <c r="S390" s="50"/>
    </row>
    <row r="391" spans="1:19" ht="14.25" customHeight="1" x14ac:dyDescent="0.3">
      <c r="A391" s="48"/>
      <c r="B391" s="49"/>
      <c r="C391" s="49"/>
      <c r="D391" s="49"/>
      <c r="E391" s="49"/>
      <c r="F391" s="49"/>
      <c r="G391" s="49"/>
      <c r="H391" s="49"/>
      <c r="I391" s="49"/>
      <c r="J391" s="49"/>
      <c r="K391" s="49"/>
      <c r="L391" s="49"/>
      <c r="M391" s="49"/>
      <c r="N391" s="49"/>
      <c r="O391" s="49"/>
      <c r="P391" s="49"/>
      <c r="Q391" s="49"/>
      <c r="R391" s="49"/>
      <c r="S391" s="50"/>
    </row>
    <row r="392" spans="1:19" ht="14.25" customHeight="1" x14ac:dyDescent="0.3">
      <c r="A392" s="48"/>
      <c r="B392" s="49"/>
      <c r="C392" s="49"/>
      <c r="D392" s="49"/>
      <c r="E392" s="49"/>
      <c r="F392" s="49"/>
      <c r="G392" s="49"/>
      <c r="H392" s="49"/>
      <c r="I392" s="49"/>
      <c r="J392" s="49"/>
      <c r="K392" s="49"/>
      <c r="L392" s="49"/>
      <c r="M392" s="49"/>
      <c r="N392" s="49"/>
      <c r="O392" s="49"/>
      <c r="P392" s="49"/>
      <c r="Q392" s="49"/>
      <c r="R392" s="49"/>
      <c r="S392" s="50"/>
    </row>
    <row r="393" spans="1:19" ht="14.25" customHeight="1" x14ac:dyDescent="0.3">
      <c r="A393" s="48"/>
      <c r="B393" s="49"/>
      <c r="C393" s="49"/>
      <c r="D393" s="49"/>
      <c r="E393" s="49"/>
      <c r="F393" s="49"/>
      <c r="G393" s="49"/>
      <c r="H393" s="49"/>
      <c r="I393" s="49"/>
      <c r="J393" s="49"/>
      <c r="K393" s="49"/>
      <c r="L393" s="49"/>
      <c r="M393" s="49"/>
      <c r="N393" s="49"/>
      <c r="O393" s="49"/>
      <c r="P393" s="49"/>
      <c r="Q393" s="49"/>
      <c r="R393" s="49"/>
      <c r="S393" s="50"/>
    </row>
    <row r="394" spans="1:19" ht="14.25" customHeight="1" x14ac:dyDescent="0.3">
      <c r="A394" s="48"/>
      <c r="B394" s="49"/>
      <c r="C394" s="49"/>
      <c r="D394" s="49"/>
      <c r="E394" s="49"/>
      <c r="F394" s="49"/>
      <c r="G394" s="49"/>
      <c r="H394" s="49"/>
      <c r="I394" s="49"/>
      <c r="J394" s="49"/>
      <c r="K394" s="49"/>
      <c r="L394" s="49"/>
      <c r="M394" s="49"/>
      <c r="N394" s="49"/>
      <c r="O394" s="49"/>
      <c r="P394" s="49"/>
      <c r="Q394" s="49"/>
      <c r="R394" s="49"/>
      <c r="S394" s="50"/>
    </row>
    <row r="395" spans="1:19" ht="14.25" customHeight="1" x14ac:dyDescent="0.3">
      <c r="A395" s="48"/>
      <c r="B395" s="49"/>
      <c r="C395" s="49"/>
      <c r="D395" s="49"/>
      <c r="E395" s="49"/>
      <c r="F395" s="49"/>
      <c r="G395" s="49"/>
      <c r="H395" s="49"/>
      <c r="I395" s="49"/>
      <c r="J395" s="49"/>
      <c r="K395" s="49"/>
      <c r="L395" s="49"/>
      <c r="M395" s="49"/>
      <c r="N395" s="49"/>
      <c r="O395" s="49"/>
      <c r="P395" s="49"/>
      <c r="Q395" s="49"/>
      <c r="R395" s="49"/>
      <c r="S395" s="50"/>
    </row>
    <row r="396" spans="1:19" ht="14.25" customHeight="1" x14ac:dyDescent="0.3">
      <c r="A396" s="48"/>
      <c r="B396" s="49"/>
      <c r="C396" s="49"/>
      <c r="D396" s="49"/>
      <c r="E396" s="49"/>
      <c r="F396" s="49"/>
      <c r="G396" s="49"/>
      <c r="H396" s="49"/>
      <c r="I396" s="49"/>
      <c r="J396" s="49"/>
      <c r="K396" s="49"/>
      <c r="L396" s="49"/>
      <c r="M396" s="49"/>
      <c r="N396" s="49"/>
      <c r="O396" s="49"/>
      <c r="P396" s="49"/>
      <c r="Q396" s="49"/>
      <c r="R396" s="49"/>
      <c r="S396" s="50"/>
    </row>
    <row r="397" spans="1:19" ht="14.25" customHeight="1" x14ac:dyDescent="0.3">
      <c r="A397" s="48"/>
      <c r="B397" s="49"/>
      <c r="C397" s="49"/>
      <c r="D397" s="49"/>
      <c r="E397" s="49"/>
      <c r="F397" s="49"/>
      <c r="G397" s="49"/>
      <c r="H397" s="49"/>
      <c r="I397" s="49"/>
      <c r="J397" s="49"/>
      <c r="K397" s="49"/>
      <c r="L397" s="49"/>
      <c r="M397" s="49"/>
      <c r="N397" s="49"/>
      <c r="O397" s="49"/>
      <c r="P397" s="49"/>
      <c r="Q397" s="49"/>
      <c r="R397" s="49"/>
      <c r="S397" s="50"/>
    </row>
    <row r="398" spans="1:19" ht="14.25" customHeight="1" x14ac:dyDescent="0.3">
      <c r="A398" s="48"/>
      <c r="B398" s="49"/>
      <c r="C398" s="49"/>
      <c r="D398" s="49"/>
      <c r="E398" s="49"/>
      <c r="F398" s="49"/>
      <c r="G398" s="49"/>
      <c r="H398" s="49"/>
      <c r="I398" s="49"/>
      <c r="J398" s="49"/>
      <c r="K398" s="49"/>
      <c r="L398" s="49"/>
      <c r="M398" s="49"/>
      <c r="N398" s="49"/>
      <c r="O398" s="49"/>
      <c r="P398" s="49"/>
      <c r="Q398" s="49"/>
      <c r="R398" s="49"/>
      <c r="S398" s="50"/>
    </row>
    <row r="399" spans="1:19" ht="14.25" customHeight="1" x14ac:dyDescent="0.3">
      <c r="A399" s="48"/>
      <c r="B399" s="49"/>
      <c r="C399" s="49"/>
      <c r="D399" s="49"/>
      <c r="E399" s="49"/>
      <c r="F399" s="49"/>
      <c r="G399" s="49"/>
      <c r="H399" s="49"/>
      <c r="I399" s="49"/>
      <c r="J399" s="49"/>
      <c r="K399" s="49"/>
      <c r="L399" s="49"/>
      <c r="M399" s="49"/>
      <c r="N399" s="49"/>
      <c r="O399" s="49"/>
      <c r="P399" s="49"/>
      <c r="Q399" s="49"/>
      <c r="R399" s="49"/>
      <c r="S399" s="50"/>
    </row>
    <row r="400" spans="1:19" ht="14.25" customHeight="1" x14ac:dyDescent="0.3">
      <c r="A400" s="48"/>
      <c r="B400" s="49"/>
      <c r="C400" s="49"/>
      <c r="D400" s="49"/>
      <c r="E400" s="49"/>
      <c r="F400" s="49"/>
      <c r="G400" s="49"/>
      <c r="H400" s="49"/>
      <c r="I400" s="49"/>
      <c r="J400" s="49"/>
      <c r="K400" s="49"/>
      <c r="L400" s="49"/>
      <c r="M400" s="49"/>
      <c r="N400" s="49"/>
      <c r="O400" s="49"/>
      <c r="P400" s="49"/>
      <c r="Q400" s="49"/>
      <c r="R400" s="49"/>
      <c r="S400" s="50"/>
    </row>
    <row r="401" spans="1:19" ht="14.25" customHeight="1" x14ac:dyDescent="0.3">
      <c r="A401" s="48"/>
      <c r="B401" s="49"/>
      <c r="C401" s="49"/>
      <c r="D401" s="49"/>
      <c r="E401" s="49"/>
      <c r="F401" s="49"/>
      <c r="G401" s="49"/>
      <c r="H401" s="49"/>
      <c r="I401" s="49"/>
      <c r="J401" s="49"/>
      <c r="K401" s="49"/>
      <c r="L401" s="49"/>
      <c r="M401" s="49"/>
      <c r="N401" s="49"/>
      <c r="O401" s="49"/>
      <c r="P401" s="49"/>
      <c r="Q401" s="49"/>
      <c r="R401" s="49"/>
      <c r="S401" s="50"/>
    </row>
    <row r="402" spans="1:19" ht="14.25" customHeight="1" x14ac:dyDescent="0.3">
      <c r="A402" s="48"/>
      <c r="B402" s="49"/>
      <c r="C402" s="49"/>
      <c r="D402" s="49"/>
      <c r="E402" s="49"/>
      <c r="F402" s="49"/>
      <c r="G402" s="49"/>
      <c r="H402" s="49"/>
      <c r="I402" s="49"/>
      <c r="J402" s="49"/>
      <c r="K402" s="49"/>
      <c r="L402" s="49"/>
      <c r="M402" s="49"/>
      <c r="N402" s="49"/>
      <c r="O402" s="49"/>
      <c r="P402" s="49"/>
      <c r="Q402" s="49"/>
      <c r="R402" s="49"/>
      <c r="S402" s="50"/>
    </row>
    <row r="403" spans="1:19" ht="14.25" customHeight="1" x14ac:dyDescent="0.3">
      <c r="A403" s="48"/>
      <c r="B403" s="49"/>
      <c r="C403" s="49"/>
      <c r="D403" s="49"/>
      <c r="E403" s="49"/>
      <c r="F403" s="49"/>
      <c r="G403" s="49"/>
      <c r="H403" s="49"/>
      <c r="I403" s="49"/>
      <c r="J403" s="49"/>
      <c r="K403" s="49"/>
      <c r="L403" s="49"/>
      <c r="M403" s="49"/>
      <c r="N403" s="49"/>
      <c r="O403" s="49"/>
      <c r="P403" s="49"/>
      <c r="Q403" s="49"/>
      <c r="R403" s="49"/>
      <c r="S403" s="50"/>
    </row>
    <row r="404" spans="1:19" ht="14.25" customHeight="1" x14ac:dyDescent="0.3">
      <c r="A404" s="48"/>
      <c r="B404" s="49"/>
      <c r="C404" s="49"/>
      <c r="D404" s="49"/>
      <c r="E404" s="49"/>
      <c r="F404" s="49"/>
      <c r="G404" s="49"/>
      <c r="H404" s="49"/>
      <c r="I404" s="49"/>
      <c r="J404" s="49"/>
      <c r="K404" s="49"/>
      <c r="L404" s="49"/>
      <c r="M404" s="49"/>
      <c r="N404" s="49"/>
      <c r="O404" s="49"/>
      <c r="P404" s="49"/>
      <c r="Q404" s="49"/>
      <c r="R404" s="49"/>
      <c r="S404" s="50"/>
    </row>
    <row r="405" spans="1:19" ht="14.25" customHeight="1" x14ac:dyDescent="0.3">
      <c r="A405" s="48"/>
      <c r="B405" s="49"/>
      <c r="C405" s="49"/>
      <c r="D405" s="49"/>
      <c r="E405" s="49"/>
      <c r="F405" s="49"/>
      <c r="G405" s="49"/>
      <c r="H405" s="49"/>
      <c r="I405" s="49"/>
      <c r="J405" s="49"/>
      <c r="K405" s="49"/>
      <c r="L405" s="49"/>
      <c r="M405" s="49"/>
      <c r="N405" s="49"/>
      <c r="O405" s="49"/>
      <c r="P405" s="49"/>
      <c r="Q405" s="49"/>
      <c r="R405" s="49"/>
      <c r="S405" s="50"/>
    </row>
    <row r="406" spans="1:19" ht="14.25" customHeight="1" x14ac:dyDescent="0.3">
      <c r="A406" s="48"/>
      <c r="B406" s="49"/>
      <c r="C406" s="49"/>
      <c r="D406" s="49"/>
      <c r="E406" s="49"/>
      <c r="F406" s="49"/>
      <c r="G406" s="49"/>
      <c r="H406" s="49"/>
      <c r="I406" s="49"/>
      <c r="J406" s="49"/>
      <c r="K406" s="49"/>
      <c r="L406" s="49"/>
      <c r="M406" s="49"/>
      <c r="N406" s="49"/>
      <c r="O406" s="49"/>
      <c r="P406" s="49"/>
      <c r="Q406" s="49"/>
      <c r="R406" s="49"/>
      <c r="S406" s="50"/>
    </row>
    <row r="407" spans="1:19" ht="14.25" customHeight="1" x14ac:dyDescent="0.3">
      <c r="A407" s="48"/>
      <c r="B407" s="49"/>
      <c r="C407" s="49"/>
      <c r="D407" s="49"/>
      <c r="E407" s="49"/>
      <c r="F407" s="49"/>
      <c r="G407" s="49"/>
      <c r="H407" s="49"/>
      <c r="I407" s="49"/>
      <c r="J407" s="49"/>
      <c r="K407" s="49"/>
      <c r="L407" s="49"/>
      <c r="M407" s="49"/>
      <c r="N407" s="49"/>
      <c r="O407" s="49"/>
      <c r="P407" s="49"/>
      <c r="Q407" s="49"/>
      <c r="R407" s="49"/>
      <c r="S407" s="50"/>
    </row>
    <row r="408" spans="1:19" ht="14.25" customHeight="1" x14ac:dyDescent="0.3">
      <c r="A408" s="48"/>
      <c r="B408" s="49"/>
      <c r="C408" s="49"/>
      <c r="D408" s="49"/>
      <c r="E408" s="49"/>
      <c r="F408" s="49"/>
      <c r="G408" s="49"/>
      <c r="H408" s="49"/>
      <c r="I408" s="49"/>
      <c r="J408" s="49"/>
      <c r="K408" s="49"/>
      <c r="L408" s="49"/>
      <c r="M408" s="49"/>
      <c r="N408" s="49"/>
      <c r="O408" s="49"/>
      <c r="P408" s="49"/>
      <c r="Q408" s="49"/>
      <c r="R408" s="49"/>
      <c r="S408" s="50"/>
    </row>
    <row r="409" spans="1:19" ht="14.25" customHeight="1" x14ac:dyDescent="0.3">
      <c r="A409" s="48"/>
      <c r="B409" s="49"/>
      <c r="C409" s="49"/>
      <c r="D409" s="49"/>
      <c r="E409" s="49"/>
      <c r="F409" s="49"/>
      <c r="G409" s="49"/>
      <c r="H409" s="49"/>
      <c r="I409" s="49"/>
      <c r="J409" s="49"/>
      <c r="K409" s="49"/>
      <c r="L409" s="49"/>
      <c r="M409" s="49"/>
      <c r="N409" s="49"/>
      <c r="O409" s="49"/>
      <c r="P409" s="49"/>
      <c r="Q409" s="49"/>
      <c r="R409" s="49"/>
      <c r="S409" s="50"/>
    </row>
    <row r="410" spans="1:19" ht="14.25" customHeight="1" x14ac:dyDescent="0.3">
      <c r="A410" s="48"/>
      <c r="B410" s="49"/>
      <c r="C410" s="49"/>
      <c r="D410" s="49"/>
      <c r="E410" s="49"/>
      <c r="F410" s="49"/>
      <c r="G410" s="49"/>
      <c r="H410" s="49"/>
      <c r="I410" s="49"/>
      <c r="J410" s="49"/>
      <c r="K410" s="49"/>
      <c r="L410" s="49"/>
      <c r="M410" s="49"/>
      <c r="N410" s="49"/>
      <c r="O410" s="49"/>
      <c r="P410" s="49"/>
      <c r="Q410" s="49"/>
      <c r="R410" s="49"/>
      <c r="S410" s="50"/>
    </row>
    <row r="411" spans="1:19" ht="14.25" customHeight="1" x14ac:dyDescent="0.3">
      <c r="A411" s="48"/>
      <c r="B411" s="49"/>
      <c r="C411" s="49"/>
      <c r="D411" s="49"/>
      <c r="E411" s="49"/>
      <c r="F411" s="49"/>
      <c r="G411" s="49"/>
      <c r="H411" s="49"/>
      <c r="I411" s="49"/>
      <c r="J411" s="49"/>
      <c r="K411" s="49"/>
      <c r="L411" s="49"/>
      <c r="M411" s="49"/>
      <c r="N411" s="49"/>
      <c r="O411" s="49"/>
      <c r="P411" s="49"/>
      <c r="Q411" s="49"/>
      <c r="R411" s="49"/>
      <c r="S411" s="50"/>
    </row>
    <row r="412" spans="1:19" ht="14.25" customHeight="1" x14ac:dyDescent="0.3">
      <c r="A412" s="48"/>
      <c r="B412" s="49"/>
      <c r="C412" s="49"/>
      <c r="D412" s="49"/>
      <c r="E412" s="49"/>
      <c r="F412" s="49"/>
      <c r="G412" s="49"/>
      <c r="H412" s="49"/>
      <c r="I412" s="49"/>
      <c r="J412" s="49"/>
      <c r="K412" s="49"/>
      <c r="L412" s="49"/>
      <c r="M412" s="49"/>
      <c r="N412" s="49"/>
      <c r="O412" s="49"/>
      <c r="P412" s="49"/>
      <c r="Q412" s="49"/>
      <c r="R412" s="49"/>
      <c r="S412" s="50"/>
    </row>
    <row r="413" spans="1:19" ht="14.25" customHeight="1" x14ac:dyDescent="0.3">
      <c r="A413" s="48"/>
      <c r="B413" s="49"/>
      <c r="C413" s="49"/>
      <c r="D413" s="49"/>
      <c r="E413" s="49"/>
      <c r="F413" s="49"/>
      <c r="G413" s="49"/>
      <c r="H413" s="49"/>
      <c r="I413" s="49"/>
      <c r="J413" s="49"/>
      <c r="K413" s="49"/>
      <c r="L413" s="49"/>
      <c r="M413" s="49"/>
      <c r="N413" s="49"/>
      <c r="O413" s="49"/>
      <c r="P413" s="49"/>
      <c r="Q413" s="49"/>
      <c r="R413" s="49"/>
      <c r="S413" s="50"/>
    </row>
    <row r="414" spans="1:19" ht="14.25" customHeight="1" x14ac:dyDescent="0.3">
      <c r="A414" s="48"/>
      <c r="B414" s="49"/>
      <c r="C414" s="49"/>
      <c r="D414" s="49"/>
      <c r="E414" s="49"/>
      <c r="F414" s="49"/>
      <c r="G414" s="49"/>
      <c r="H414" s="49"/>
      <c r="I414" s="49"/>
      <c r="J414" s="49"/>
      <c r="K414" s="49"/>
      <c r="L414" s="49"/>
      <c r="M414" s="49"/>
      <c r="N414" s="49"/>
      <c r="O414" s="49"/>
      <c r="P414" s="49"/>
      <c r="Q414" s="49"/>
      <c r="R414" s="49"/>
      <c r="S414" s="50"/>
    </row>
    <row r="415" spans="1:19" ht="14.25" customHeight="1" x14ac:dyDescent="0.3">
      <c r="A415" s="48"/>
      <c r="B415" s="49"/>
      <c r="C415" s="49"/>
      <c r="D415" s="49"/>
      <c r="E415" s="49"/>
      <c r="F415" s="49"/>
      <c r="G415" s="49"/>
      <c r="H415" s="49"/>
      <c r="I415" s="49"/>
      <c r="J415" s="49"/>
      <c r="K415" s="49"/>
      <c r="L415" s="49"/>
      <c r="M415" s="49"/>
      <c r="N415" s="49"/>
      <c r="O415" s="49"/>
      <c r="P415" s="49"/>
      <c r="Q415" s="49"/>
      <c r="R415" s="49"/>
      <c r="S415" s="50"/>
    </row>
    <row r="416" spans="1:19" ht="14.25" customHeight="1" x14ac:dyDescent="0.3">
      <c r="A416" s="48"/>
      <c r="B416" s="49"/>
      <c r="C416" s="49"/>
      <c r="D416" s="49"/>
      <c r="E416" s="49"/>
      <c r="F416" s="49"/>
      <c r="G416" s="49"/>
      <c r="H416" s="49"/>
      <c r="I416" s="49"/>
      <c r="J416" s="49"/>
      <c r="K416" s="49"/>
      <c r="L416" s="49"/>
      <c r="M416" s="49"/>
      <c r="N416" s="49"/>
      <c r="O416" s="49"/>
      <c r="P416" s="49"/>
      <c r="Q416" s="49"/>
      <c r="R416" s="49"/>
      <c r="S416" s="50"/>
    </row>
    <row r="417" spans="1:19" ht="14.25" customHeight="1" x14ac:dyDescent="0.3">
      <c r="A417" s="48"/>
      <c r="B417" s="49"/>
      <c r="C417" s="49"/>
      <c r="D417" s="49"/>
      <c r="E417" s="49"/>
      <c r="F417" s="49"/>
      <c r="G417" s="49"/>
      <c r="H417" s="49"/>
      <c r="I417" s="49"/>
      <c r="J417" s="49"/>
      <c r="K417" s="49"/>
      <c r="L417" s="49"/>
      <c r="M417" s="49"/>
      <c r="N417" s="49"/>
      <c r="O417" s="49"/>
      <c r="P417" s="49"/>
      <c r="Q417" s="49"/>
      <c r="R417" s="49"/>
      <c r="S417" s="50"/>
    </row>
    <row r="418" spans="1:19" ht="14.25" customHeight="1" x14ac:dyDescent="0.3">
      <c r="A418" s="48"/>
      <c r="B418" s="49"/>
      <c r="C418" s="49"/>
      <c r="D418" s="49"/>
      <c r="E418" s="49"/>
      <c r="F418" s="49"/>
      <c r="G418" s="49"/>
      <c r="H418" s="49"/>
      <c r="I418" s="49"/>
      <c r="J418" s="49"/>
      <c r="K418" s="49"/>
      <c r="L418" s="49"/>
      <c r="M418" s="49"/>
      <c r="N418" s="49"/>
      <c r="O418" s="49"/>
      <c r="P418" s="49"/>
      <c r="Q418" s="49"/>
      <c r="R418" s="49"/>
      <c r="S418" s="50"/>
    </row>
    <row r="419" spans="1:19" ht="14.25" customHeight="1" x14ac:dyDescent="0.3">
      <c r="A419" s="48"/>
      <c r="B419" s="49"/>
      <c r="C419" s="49"/>
      <c r="D419" s="49"/>
      <c r="E419" s="49"/>
      <c r="F419" s="49"/>
      <c r="G419" s="49"/>
      <c r="H419" s="49"/>
      <c r="I419" s="49"/>
      <c r="J419" s="49"/>
      <c r="K419" s="49"/>
      <c r="L419" s="49"/>
      <c r="M419" s="49"/>
      <c r="N419" s="49"/>
      <c r="O419" s="49"/>
      <c r="P419" s="49"/>
      <c r="Q419" s="49"/>
      <c r="R419" s="49"/>
      <c r="S419" s="50"/>
    </row>
    <row r="420" spans="1:19" ht="14.25" customHeight="1" x14ac:dyDescent="0.3">
      <c r="A420" s="48"/>
      <c r="B420" s="49"/>
      <c r="C420" s="49"/>
      <c r="D420" s="49"/>
      <c r="E420" s="49"/>
      <c r="F420" s="49"/>
      <c r="G420" s="49"/>
      <c r="H420" s="49"/>
      <c r="I420" s="49"/>
      <c r="J420" s="49"/>
      <c r="K420" s="49"/>
      <c r="L420" s="49"/>
      <c r="M420" s="49"/>
      <c r="N420" s="49"/>
      <c r="O420" s="49"/>
      <c r="P420" s="49"/>
      <c r="Q420" s="49"/>
      <c r="R420" s="49"/>
      <c r="S420" s="50"/>
    </row>
    <row r="421" spans="1:19" ht="14.25" customHeight="1" x14ac:dyDescent="0.3">
      <c r="A421" s="48"/>
      <c r="B421" s="49"/>
      <c r="C421" s="49"/>
      <c r="D421" s="49"/>
      <c r="E421" s="49"/>
      <c r="F421" s="49"/>
      <c r="G421" s="49"/>
      <c r="H421" s="49"/>
      <c r="I421" s="49"/>
      <c r="J421" s="49"/>
      <c r="K421" s="49"/>
      <c r="L421" s="49"/>
      <c r="M421" s="49"/>
      <c r="N421" s="49"/>
      <c r="O421" s="49"/>
      <c r="P421" s="49"/>
      <c r="Q421" s="49"/>
      <c r="R421" s="49"/>
      <c r="S421" s="50"/>
    </row>
    <row r="422" spans="1:19" ht="14.25" customHeight="1" x14ac:dyDescent="0.3">
      <c r="A422" s="48"/>
      <c r="B422" s="49"/>
      <c r="C422" s="49"/>
      <c r="D422" s="49"/>
      <c r="E422" s="49"/>
      <c r="F422" s="49"/>
      <c r="G422" s="49"/>
      <c r="H422" s="49"/>
      <c r="I422" s="49"/>
      <c r="J422" s="49"/>
      <c r="K422" s="49"/>
      <c r="L422" s="49"/>
      <c r="M422" s="49"/>
      <c r="N422" s="49"/>
      <c r="O422" s="49"/>
      <c r="P422" s="49"/>
      <c r="Q422" s="49"/>
      <c r="R422" s="49"/>
      <c r="S422" s="50"/>
    </row>
    <row r="423" spans="1:19" ht="14.25" customHeight="1" x14ac:dyDescent="0.3">
      <c r="A423" s="48"/>
      <c r="B423" s="49"/>
      <c r="C423" s="49"/>
      <c r="D423" s="49"/>
      <c r="E423" s="49"/>
      <c r="F423" s="49"/>
      <c r="G423" s="49"/>
      <c r="H423" s="49"/>
      <c r="I423" s="49"/>
      <c r="J423" s="49"/>
      <c r="K423" s="49"/>
      <c r="L423" s="49"/>
      <c r="M423" s="49"/>
      <c r="N423" s="49"/>
      <c r="O423" s="49"/>
      <c r="P423" s="49"/>
      <c r="Q423" s="49"/>
      <c r="R423" s="49"/>
      <c r="S423" s="50"/>
    </row>
    <row r="424" spans="1:19" ht="14.25" customHeight="1" x14ac:dyDescent="0.3">
      <c r="A424" s="48"/>
      <c r="B424" s="49"/>
      <c r="C424" s="49"/>
      <c r="D424" s="49"/>
      <c r="E424" s="49"/>
      <c r="F424" s="49"/>
      <c r="G424" s="49"/>
      <c r="H424" s="49"/>
      <c r="I424" s="49"/>
      <c r="J424" s="49"/>
      <c r="K424" s="49"/>
      <c r="L424" s="49"/>
      <c r="M424" s="49"/>
      <c r="N424" s="49"/>
      <c r="O424" s="49"/>
      <c r="P424" s="49"/>
      <c r="Q424" s="49"/>
      <c r="R424" s="49"/>
      <c r="S424" s="50"/>
    </row>
    <row r="425" spans="1:19" ht="14.25" customHeight="1" x14ac:dyDescent="0.3">
      <c r="A425" s="48"/>
      <c r="B425" s="49"/>
      <c r="C425" s="49"/>
      <c r="D425" s="49"/>
      <c r="E425" s="49"/>
      <c r="F425" s="49"/>
      <c r="G425" s="49"/>
      <c r="H425" s="49"/>
      <c r="I425" s="49"/>
      <c r="J425" s="49"/>
      <c r="K425" s="49"/>
      <c r="L425" s="49"/>
      <c r="M425" s="49"/>
      <c r="N425" s="49"/>
      <c r="O425" s="49"/>
      <c r="P425" s="49"/>
      <c r="Q425" s="49"/>
      <c r="R425" s="49"/>
      <c r="S425" s="50"/>
    </row>
    <row r="426" spans="1:19" ht="14.25" customHeight="1" x14ac:dyDescent="0.3">
      <c r="A426" s="48"/>
      <c r="B426" s="49"/>
      <c r="C426" s="49"/>
      <c r="D426" s="49"/>
      <c r="E426" s="49"/>
      <c r="F426" s="49"/>
      <c r="G426" s="49"/>
      <c r="H426" s="49"/>
      <c r="I426" s="49"/>
      <c r="J426" s="49"/>
      <c r="K426" s="49"/>
      <c r="L426" s="49"/>
      <c r="M426" s="49"/>
      <c r="N426" s="49"/>
      <c r="O426" s="49"/>
      <c r="P426" s="49"/>
      <c r="Q426" s="49"/>
      <c r="R426" s="49"/>
      <c r="S426" s="50"/>
    </row>
    <row r="427" spans="1:19" ht="14.25" customHeight="1" x14ac:dyDescent="0.3">
      <c r="A427" s="48"/>
      <c r="B427" s="49"/>
      <c r="C427" s="49"/>
      <c r="D427" s="49"/>
      <c r="E427" s="49"/>
      <c r="F427" s="49"/>
      <c r="G427" s="49"/>
      <c r="H427" s="49"/>
      <c r="I427" s="49"/>
      <c r="J427" s="49"/>
      <c r="K427" s="49"/>
      <c r="L427" s="49"/>
      <c r="M427" s="49"/>
      <c r="N427" s="49"/>
      <c r="O427" s="49"/>
      <c r="P427" s="49"/>
      <c r="Q427" s="49"/>
      <c r="R427" s="49"/>
      <c r="S427" s="50"/>
    </row>
    <row r="428" spans="1:19" ht="14.25" customHeight="1" x14ac:dyDescent="0.3">
      <c r="A428" s="48"/>
      <c r="B428" s="49"/>
      <c r="C428" s="49"/>
      <c r="D428" s="49"/>
      <c r="E428" s="49"/>
      <c r="F428" s="49"/>
      <c r="G428" s="49"/>
      <c r="H428" s="49"/>
      <c r="I428" s="49"/>
      <c r="J428" s="49"/>
      <c r="K428" s="49"/>
      <c r="L428" s="49"/>
      <c r="M428" s="49"/>
      <c r="N428" s="49"/>
      <c r="O428" s="49"/>
      <c r="P428" s="49"/>
      <c r="Q428" s="49"/>
      <c r="R428" s="49"/>
      <c r="S428" s="50"/>
    </row>
    <row r="429" spans="1:19" ht="14.25" customHeight="1" x14ac:dyDescent="0.3">
      <c r="A429" s="48"/>
      <c r="B429" s="49"/>
      <c r="C429" s="49"/>
      <c r="D429" s="49"/>
      <c r="E429" s="49"/>
      <c r="F429" s="49"/>
      <c r="G429" s="49"/>
      <c r="H429" s="49"/>
      <c r="I429" s="49"/>
      <c r="J429" s="49"/>
      <c r="K429" s="49"/>
      <c r="L429" s="49"/>
      <c r="M429" s="49"/>
      <c r="N429" s="49"/>
      <c r="O429" s="49"/>
      <c r="P429" s="49"/>
      <c r="Q429" s="49"/>
      <c r="R429" s="49"/>
      <c r="S429" s="50"/>
    </row>
    <row r="430" spans="1:19" ht="14.25" customHeight="1" x14ac:dyDescent="0.3">
      <c r="A430" s="48"/>
      <c r="B430" s="49"/>
      <c r="C430" s="49"/>
      <c r="D430" s="49"/>
      <c r="E430" s="49"/>
      <c r="F430" s="49"/>
      <c r="G430" s="49"/>
      <c r="H430" s="49"/>
      <c r="I430" s="49"/>
      <c r="J430" s="49"/>
      <c r="K430" s="49"/>
      <c r="L430" s="49"/>
      <c r="M430" s="49"/>
      <c r="N430" s="49"/>
      <c r="O430" s="49"/>
      <c r="P430" s="49"/>
      <c r="Q430" s="49"/>
      <c r="R430" s="49"/>
      <c r="S430" s="50"/>
    </row>
    <row r="431" spans="1:19" ht="14.25" customHeight="1" x14ac:dyDescent="0.3">
      <c r="A431" s="48"/>
      <c r="B431" s="49"/>
      <c r="C431" s="49"/>
      <c r="D431" s="49"/>
      <c r="E431" s="49"/>
      <c r="F431" s="49"/>
      <c r="G431" s="49"/>
      <c r="H431" s="49"/>
      <c r="I431" s="49"/>
      <c r="J431" s="49"/>
      <c r="K431" s="49"/>
      <c r="L431" s="49"/>
      <c r="M431" s="49"/>
      <c r="N431" s="49"/>
      <c r="O431" s="49"/>
      <c r="P431" s="49"/>
      <c r="Q431" s="49"/>
      <c r="R431" s="49"/>
      <c r="S431" s="50"/>
    </row>
    <row r="432" spans="1:19" ht="14.25" customHeight="1" x14ac:dyDescent="0.3">
      <c r="A432" s="48"/>
      <c r="B432" s="49"/>
      <c r="C432" s="49"/>
      <c r="D432" s="49"/>
      <c r="E432" s="49"/>
      <c r="F432" s="49"/>
      <c r="G432" s="49"/>
      <c r="H432" s="49"/>
      <c r="I432" s="49"/>
      <c r="J432" s="49"/>
      <c r="K432" s="49"/>
      <c r="L432" s="49"/>
      <c r="M432" s="49"/>
      <c r="N432" s="49"/>
      <c r="O432" s="49"/>
      <c r="P432" s="49"/>
      <c r="Q432" s="49"/>
      <c r="R432" s="49"/>
      <c r="S432" s="50"/>
    </row>
    <row r="433" spans="1:19" ht="14.25" customHeight="1" x14ac:dyDescent="0.3">
      <c r="A433" s="48"/>
      <c r="B433" s="49"/>
      <c r="C433" s="49"/>
      <c r="D433" s="49"/>
      <c r="E433" s="49"/>
      <c r="F433" s="49"/>
      <c r="G433" s="49"/>
      <c r="H433" s="49"/>
      <c r="I433" s="49"/>
      <c r="J433" s="49"/>
      <c r="K433" s="49"/>
      <c r="L433" s="49"/>
      <c r="M433" s="49"/>
      <c r="N433" s="49"/>
      <c r="O433" s="49"/>
      <c r="P433" s="49"/>
      <c r="Q433" s="49"/>
      <c r="R433" s="49"/>
      <c r="S433" s="50"/>
    </row>
    <row r="434" spans="1:19" ht="14.25" customHeight="1" x14ac:dyDescent="0.3">
      <c r="A434" s="48"/>
      <c r="B434" s="49"/>
      <c r="C434" s="49"/>
      <c r="D434" s="49"/>
      <c r="E434" s="49"/>
      <c r="F434" s="49"/>
      <c r="G434" s="49"/>
      <c r="H434" s="49"/>
      <c r="I434" s="49"/>
      <c r="J434" s="49"/>
      <c r="K434" s="49"/>
      <c r="L434" s="49"/>
      <c r="M434" s="49"/>
      <c r="N434" s="49"/>
      <c r="O434" s="49"/>
      <c r="P434" s="49"/>
      <c r="Q434" s="49"/>
      <c r="R434" s="49"/>
      <c r="S434" s="50"/>
    </row>
    <row r="435" spans="1:19" ht="14.25" customHeight="1" x14ac:dyDescent="0.3">
      <c r="A435" s="48"/>
      <c r="B435" s="49"/>
      <c r="C435" s="49"/>
      <c r="D435" s="49"/>
      <c r="E435" s="49"/>
      <c r="F435" s="49"/>
      <c r="G435" s="49"/>
      <c r="H435" s="49"/>
      <c r="I435" s="49"/>
      <c r="J435" s="49"/>
      <c r="K435" s="49"/>
      <c r="L435" s="49"/>
      <c r="M435" s="49"/>
      <c r="N435" s="49"/>
      <c r="O435" s="49"/>
      <c r="P435" s="49"/>
      <c r="Q435" s="49"/>
      <c r="R435" s="49"/>
      <c r="S435" s="50"/>
    </row>
    <row r="436" spans="1:19" ht="14.25" customHeight="1" x14ac:dyDescent="0.3">
      <c r="A436" s="48"/>
      <c r="B436" s="49"/>
      <c r="C436" s="49"/>
      <c r="D436" s="49"/>
      <c r="E436" s="49"/>
      <c r="F436" s="49"/>
      <c r="G436" s="49"/>
      <c r="H436" s="49"/>
      <c r="I436" s="49"/>
      <c r="J436" s="49"/>
      <c r="K436" s="49"/>
      <c r="L436" s="49"/>
      <c r="M436" s="49"/>
      <c r="N436" s="49"/>
      <c r="O436" s="49"/>
      <c r="P436" s="49"/>
      <c r="Q436" s="49"/>
      <c r="R436" s="49"/>
      <c r="S436" s="50"/>
    </row>
    <row r="437" spans="1:19" ht="14.25" customHeight="1" x14ac:dyDescent="0.3">
      <c r="A437" s="48"/>
      <c r="B437" s="49"/>
      <c r="C437" s="49"/>
      <c r="D437" s="49"/>
      <c r="E437" s="49"/>
      <c r="F437" s="49"/>
      <c r="G437" s="49"/>
      <c r="H437" s="49"/>
      <c r="I437" s="49"/>
      <c r="J437" s="49"/>
      <c r="K437" s="49"/>
      <c r="L437" s="49"/>
      <c r="M437" s="49"/>
      <c r="N437" s="49"/>
      <c r="O437" s="49"/>
      <c r="P437" s="49"/>
      <c r="Q437" s="49"/>
      <c r="R437" s="49"/>
      <c r="S437" s="50"/>
    </row>
    <row r="438" spans="1:19" ht="14.25" customHeight="1" x14ac:dyDescent="0.3">
      <c r="A438" s="48"/>
      <c r="B438" s="49"/>
      <c r="C438" s="49"/>
      <c r="D438" s="49"/>
      <c r="E438" s="49"/>
      <c r="F438" s="49"/>
      <c r="G438" s="49"/>
      <c r="H438" s="49"/>
      <c r="I438" s="49"/>
      <c r="J438" s="49"/>
      <c r="K438" s="49"/>
      <c r="L438" s="49"/>
      <c r="M438" s="49"/>
      <c r="N438" s="49"/>
      <c r="O438" s="49"/>
      <c r="P438" s="49"/>
      <c r="Q438" s="49"/>
      <c r="R438" s="49"/>
      <c r="S438" s="50"/>
    </row>
    <row r="439" spans="1:19" ht="14.25" customHeight="1" x14ac:dyDescent="0.3">
      <c r="A439" s="48"/>
      <c r="B439" s="49"/>
      <c r="C439" s="49"/>
      <c r="D439" s="49"/>
      <c r="E439" s="49"/>
      <c r="F439" s="49"/>
      <c r="G439" s="49"/>
      <c r="H439" s="49"/>
      <c r="I439" s="49"/>
      <c r="J439" s="49"/>
      <c r="K439" s="49"/>
      <c r="L439" s="49"/>
      <c r="M439" s="49"/>
      <c r="N439" s="49"/>
      <c r="O439" s="49"/>
      <c r="P439" s="49"/>
      <c r="Q439" s="49"/>
      <c r="R439" s="49"/>
      <c r="S439" s="50"/>
    </row>
    <row r="440" spans="1:19" ht="14.25" customHeight="1" x14ac:dyDescent="0.3">
      <c r="A440" s="48"/>
      <c r="B440" s="49"/>
      <c r="C440" s="49"/>
      <c r="D440" s="49"/>
      <c r="E440" s="49"/>
      <c r="F440" s="49"/>
      <c r="G440" s="49"/>
      <c r="H440" s="49"/>
      <c r="I440" s="49"/>
      <c r="J440" s="49"/>
      <c r="K440" s="49"/>
      <c r="L440" s="49"/>
      <c r="M440" s="49"/>
      <c r="N440" s="49"/>
      <c r="O440" s="49"/>
      <c r="P440" s="49"/>
      <c r="Q440" s="49"/>
      <c r="R440" s="49"/>
      <c r="S440" s="50"/>
    </row>
    <row r="441" spans="1:19" ht="14.25" customHeight="1" x14ac:dyDescent="0.3">
      <c r="A441" s="48"/>
      <c r="B441" s="49"/>
      <c r="C441" s="49"/>
      <c r="D441" s="49"/>
      <c r="E441" s="49"/>
      <c r="F441" s="49"/>
      <c r="G441" s="49"/>
      <c r="H441" s="49"/>
      <c r="I441" s="49"/>
      <c r="J441" s="49"/>
      <c r="K441" s="49"/>
      <c r="L441" s="49"/>
      <c r="M441" s="49"/>
      <c r="N441" s="49"/>
      <c r="O441" s="49"/>
      <c r="P441" s="49"/>
      <c r="Q441" s="49"/>
      <c r="R441" s="49"/>
      <c r="S441" s="50"/>
    </row>
    <row r="442" spans="1:19" ht="14.25" customHeight="1" x14ac:dyDescent="0.3">
      <c r="A442" s="48"/>
      <c r="B442" s="49"/>
      <c r="C442" s="49"/>
      <c r="D442" s="49"/>
      <c r="E442" s="49"/>
      <c r="F442" s="49"/>
      <c r="G442" s="49"/>
      <c r="H442" s="49"/>
      <c r="I442" s="49"/>
      <c r="J442" s="49"/>
      <c r="K442" s="49"/>
      <c r="L442" s="49"/>
      <c r="M442" s="49"/>
      <c r="N442" s="49"/>
      <c r="O442" s="49"/>
      <c r="P442" s="49"/>
      <c r="Q442" s="49"/>
      <c r="R442" s="49"/>
      <c r="S442" s="50"/>
    </row>
    <row r="443" spans="1:19" ht="14.25" customHeight="1" x14ac:dyDescent="0.3">
      <c r="A443" s="48"/>
      <c r="B443" s="49"/>
      <c r="C443" s="49"/>
      <c r="D443" s="49"/>
      <c r="E443" s="49"/>
      <c r="F443" s="49"/>
      <c r="G443" s="49"/>
      <c r="H443" s="49"/>
      <c r="I443" s="49"/>
      <c r="J443" s="49"/>
      <c r="K443" s="49"/>
      <c r="L443" s="49"/>
      <c r="M443" s="49"/>
      <c r="N443" s="49"/>
      <c r="O443" s="49"/>
      <c r="P443" s="49"/>
      <c r="Q443" s="49"/>
      <c r="R443" s="49"/>
      <c r="S443" s="50"/>
    </row>
    <row r="444" spans="1:19" ht="14.25" customHeight="1" x14ac:dyDescent="0.3">
      <c r="A444" s="48"/>
      <c r="B444" s="49"/>
      <c r="C444" s="49"/>
      <c r="D444" s="49"/>
      <c r="E444" s="49"/>
      <c r="F444" s="49"/>
      <c r="G444" s="49"/>
      <c r="H444" s="49"/>
      <c r="I444" s="49"/>
      <c r="J444" s="49"/>
      <c r="K444" s="49"/>
      <c r="L444" s="49"/>
      <c r="M444" s="49"/>
      <c r="N444" s="49"/>
      <c r="O444" s="49"/>
      <c r="P444" s="49"/>
      <c r="Q444" s="49"/>
      <c r="R444" s="49"/>
      <c r="S444" s="50"/>
    </row>
    <row r="445" spans="1:19" ht="14.25" customHeight="1" x14ac:dyDescent="0.3">
      <c r="A445" s="48"/>
      <c r="B445" s="49"/>
      <c r="C445" s="49"/>
      <c r="D445" s="49"/>
      <c r="E445" s="49"/>
      <c r="F445" s="49"/>
      <c r="G445" s="49"/>
      <c r="H445" s="49"/>
      <c r="I445" s="49"/>
      <c r="J445" s="49"/>
      <c r="K445" s="49"/>
      <c r="L445" s="49"/>
      <c r="M445" s="49"/>
      <c r="N445" s="49"/>
      <c r="O445" s="49"/>
      <c r="P445" s="49"/>
      <c r="Q445" s="49"/>
      <c r="R445" s="49"/>
      <c r="S445" s="50"/>
    </row>
    <row r="446" spans="1:19" ht="14.25" customHeight="1" x14ac:dyDescent="0.3">
      <c r="A446" s="48"/>
      <c r="B446" s="49"/>
      <c r="C446" s="49"/>
      <c r="D446" s="49"/>
      <c r="E446" s="49"/>
      <c r="F446" s="49"/>
      <c r="G446" s="49"/>
      <c r="H446" s="49"/>
      <c r="I446" s="49"/>
      <c r="J446" s="49"/>
      <c r="K446" s="49"/>
      <c r="L446" s="49"/>
      <c r="M446" s="49"/>
      <c r="N446" s="49"/>
      <c r="O446" s="49"/>
      <c r="P446" s="49"/>
      <c r="Q446" s="49"/>
      <c r="R446" s="49"/>
      <c r="S446" s="50"/>
    </row>
    <row r="447" spans="1:19" ht="14.25" customHeight="1" x14ac:dyDescent="0.3">
      <c r="A447" s="48"/>
      <c r="B447" s="49"/>
      <c r="C447" s="49"/>
      <c r="D447" s="49"/>
      <c r="E447" s="49"/>
      <c r="F447" s="49"/>
      <c r="G447" s="49"/>
      <c r="H447" s="49"/>
      <c r="I447" s="49"/>
      <c r="J447" s="49"/>
      <c r="K447" s="49"/>
      <c r="L447" s="49"/>
      <c r="M447" s="49"/>
      <c r="N447" s="49"/>
      <c r="O447" s="49"/>
      <c r="P447" s="49"/>
      <c r="Q447" s="49"/>
      <c r="R447" s="49"/>
      <c r="S447" s="50"/>
    </row>
    <row r="448" spans="1:19" ht="14.25" customHeight="1" x14ac:dyDescent="0.3">
      <c r="A448" s="48"/>
      <c r="B448" s="49"/>
      <c r="C448" s="49"/>
      <c r="D448" s="49"/>
      <c r="E448" s="49"/>
      <c r="F448" s="49"/>
      <c r="G448" s="49"/>
      <c r="H448" s="49"/>
      <c r="I448" s="49"/>
      <c r="J448" s="49"/>
      <c r="K448" s="49"/>
      <c r="L448" s="49"/>
      <c r="M448" s="49"/>
      <c r="N448" s="49"/>
      <c r="O448" s="49"/>
      <c r="P448" s="49"/>
      <c r="Q448" s="49"/>
      <c r="R448" s="49"/>
      <c r="S448" s="50"/>
    </row>
    <row r="449" spans="1:19" ht="14.25" customHeight="1" x14ac:dyDescent="0.3">
      <c r="A449" s="48"/>
      <c r="B449" s="49"/>
      <c r="C449" s="49"/>
      <c r="D449" s="49"/>
      <c r="E449" s="49"/>
      <c r="F449" s="49"/>
      <c r="G449" s="49"/>
      <c r="H449" s="49"/>
      <c r="I449" s="49"/>
      <c r="J449" s="49"/>
      <c r="K449" s="49"/>
      <c r="L449" s="49"/>
      <c r="M449" s="49"/>
      <c r="N449" s="49"/>
      <c r="O449" s="49"/>
      <c r="P449" s="49"/>
      <c r="Q449" s="49"/>
      <c r="R449" s="49"/>
      <c r="S449" s="50"/>
    </row>
    <row r="450" spans="1:19" ht="14.25" customHeight="1" x14ac:dyDescent="0.3">
      <c r="A450" s="48"/>
      <c r="B450" s="49"/>
      <c r="C450" s="49"/>
      <c r="D450" s="49"/>
      <c r="E450" s="49"/>
      <c r="F450" s="49"/>
      <c r="G450" s="49"/>
      <c r="H450" s="49"/>
      <c r="I450" s="49"/>
      <c r="J450" s="49"/>
      <c r="K450" s="49"/>
      <c r="L450" s="49"/>
      <c r="M450" s="49"/>
      <c r="N450" s="49"/>
      <c r="O450" s="49"/>
      <c r="P450" s="49"/>
      <c r="Q450" s="49"/>
      <c r="R450" s="49"/>
      <c r="S450" s="50"/>
    </row>
    <row r="451" spans="1:19" ht="14.25" customHeight="1" x14ac:dyDescent="0.3">
      <c r="A451" s="48"/>
      <c r="B451" s="49"/>
      <c r="C451" s="49"/>
      <c r="D451" s="49"/>
      <c r="E451" s="49"/>
      <c r="F451" s="49"/>
      <c r="G451" s="49"/>
      <c r="H451" s="49"/>
      <c r="I451" s="49"/>
      <c r="J451" s="49"/>
      <c r="K451" s="49"/>
      <c r="L451" s="49"/>
      <c r="M451" s="49"/>
      <c r="N451" s="49"/>
      <c r="O451" s="49"/>
      <c r="P451" s="49"/>
      <c r="Q451" s="49"/>
      <c r="R451" s="49"/>
      <c r="S451" s="50"/>
    </row>
    <row r="452" spans="1:19" ht="14.25" customHeight="1" x14ac:dyDescent="0.3">
      <c r="A452" s="48"/>
      <c r="B452" s="49"/>
      <c r="C452" s="49"/>
      <c r="D452" s="49"/>
      <c r="E452" s="49"/>
      <c r="F452" s="49"/>
      <c r="G452" s="49"/>
      <c r="H452" s="49"/>
      <c r="I452" s="49"/>
      <c r="J452" s="49"/>
      <c r="K452" s="49"/>
      <c r="L452" s="49"/>
      <c r="M452" s="49"/>
      <c r="N452" s="49"/>
      <c r="O452" s="49"/>
      <c r="P452" s="49"/>
      <c r="Q452" s="49"/>
      <c r="R452" s="49"/>
      <c r="S452" s="50"/>
    </row>
    <row r="453" spans="1:19" ht="14.25" customHeight="1" x14ac:dyDescent="0.3">
      <c r="A453" s="48"/>
      <c r="B453" s="49"/>
      <c r="C453" s="49"/>
      <c r="D453" s="49"/>
      <c r="E453" s="49"/>
      <c r="F453" s="49"/>
      <c r="G453" s="49"/>
      <c r="H453" s="49"/>
      <c r="I453" s="49"/>
      <c r="J453" s="49"/>
      <c r="K453" s="49"/>
      <c r="L453" s="49"/>
      <c r="M453" s="49"/>
      <c r="N453" s="49"/>
      <c r="O453" s="49"/>
      <c r="P453" s="49"/>
      <c r="Q453" s="49"/>
      <c r="R453" s="49"/>
      <c r="S453" s="50"/>
    </row>
    <row r="454" spans="1:19" ht="14.25" customHeight="1" x14ac:dyDescent="0.3">
      <c r="A454" s="48"/>
      <c r="B454" s="49"/>
      <c r="C454" s="49"/>
      <c r="D454" s="49"/>
      <c r="E454" s="49"/>
      <c r="F454" s="49"/>
      <c r="G454" s="49"/>
      <c r="H454" s="49"/>
      <c r="I454" s="49"/>
      <c r="J454" s="49"/>
      <c r="K454" s="49"/>
      <c r="L454" s="49"/>
      <c r="M454" s="49"/>
      <c r="N454" s="49"/>
      <c r="O454" s="49"/>
      <c r="P454" s="49"/>
      <c r="Q454" s="49"/>
      <c r="R454" s="49"/>
      <c r="S454" s="50"/>
    </row>
    <row r="455" spans="1:19" ht="14.25" customHeight="1" x14ac:dyDescent="0.3">
      <c r="A455" s="48"/>
      <c r="B455" s="49"/>
      <c r="C455" s="49"/>
      <c r="D455" s="49"/>
      <c r="E455" s="49"/>
      <c r="F455" s="49"/>
      <c r="G455" s="49"/>
      <c r="H455" s="49"/>
      <c r="I455" s="49"/>
      <c r="J455" s="49"/>
      <c r="K455" s="49"/>
      <c r="L455" s="49"/>
      <c r="M455" s="49"/>
      <c r="N455" s="49"/>
      <c r="O455" s="49"/>
      <c r="P455" s="49"/>
      <c r="Q455" s="49"/>
      <c r="R455" s="49"/>
      <c r="S455" s="50"/>
    </row>
    <row r="456" spans="1:19" ht="14.25" customHeight="1" x14ac:dyDescent="0.3">
      <c r="A456" s="48"/>
      <c r="B456" s="49"/>
      <c r="C456" s="49"/>
      <c r="D456" s="49"/>
      <c r="E456" s="49"/>
      <c r="F456" s="49"/>
      <c r="G456" s="49"/>
      <c r="H456" s="49"/>
      <c r="I456" s="49"/>
      <c r="J456" s="49"/>
      <c r="K456" s="49"/>
      <c r="L456" s="49"/>
      <c r="M456" s="49"/>
      <c r="N456" s="49"/>
      <c r="O456" s="49"/>
      <c r="P456" s="49"/>
      <c r="Q456" s="49"/>
      <c r="R456" s="49"/>
      <c r="S456" s="50"/>
    </row>
    <row r="457" spans="1:19" ht="14.25" customHeight="1" x14ac:dyDescent="0.3">
      <c r="A457" s="48"/>
      <c r="B457" s="49"/>
      <c r="C457" s="49"/>
      <c r="D457" s="49"/>
      <c r="E457" s="49"/>
      <c r="F457" s="49"/>
      <c r="G457" s="49"/>
      <c r="H457" s="49"/>
      <c r="I457" s="49"/>
      <c r="J457" s="49"/>
      <c r="K457" s="49"/>
      <c r="L457" s="49"/>
      <c r="M457" s="49"/>
      <c r="N457" s="49"/>
      <c r="O457" s="49"/>
      <c r="P457" s="49"/>
      <c r="Q457" s="49"/>
      <c r="R457" s="49"/>
      <c r="S457" s="50"/>
    </row>
    <row r="458" spans="1:19" ht="14.25" customHeight="1" x14ac:dyDescent="0.3">
      <c r="A458" s="48"/>
      <c r="B458" s="49"/>
      <c r="C458" s="49"/>
      <c r="D458" s="49"/>
      <c r="E458" s="49"/>
      <c r="F458" s="49"/>
      <c r="G458" s="49"/>
      <c r="H458" s="49"/>
      <c r="I458" s="49"/>
      <c r="J458" s="49"/>
      <c r="K458" s="49"/>
      <c r="L458" s="49"/>
      <c r="M458" s="49"/>
      <c r="N458" s="49"/>
      <c r="O458" s="49"/>
      <c r="P458" s="49"/>
      <c r="Q458" s="49"/>
      <c r="R458" s="49"/>
      <c r="S458" s="50"/>
    </row>
    <row r="459" spans="1:19" ht="14.25" customHeight="1" x14ac:dyDescent="0.3">
      <c r="A459" s="48"/>
      <c r="B459" s="49"/>
      <c r="C459" s="49"/>
      <c r="D459" s="49"/>
      <c r="E459" s="49"/>
      <c r="F459" s="49"/>
      <c r="G459" s="49"/>
      <c r="H459" s="49"/>
      <c r="I459" s="49"/>
      <c r="J459" s="49"/>
      <c r="K459" s="49"/>
      <c r="L459" s="49"/>
      <c r="M459" s="49"/>
      <c r="N459" s="49"/>
      <c r="O459" s="49"/>
      <c r="P459" s="49"/>
      <c r="Q459" s="49"/>
      <c r="R459" s="49"/>
      <c r="S459" s="50"/>
    </row>
    <row r="460" spans="1:19" ht="14.25" customHeight="1" x14ac:dyDescent="0.3">
      <c r="A460" s="48"/>
      <c r="B460" s="49"/>
      <c r="C460" s="49"/>
      <c r="D460" s="49"/>
      <c r="E460" s="49"/>
      <c r="F460" s="49"/>
      <c r="G460" s="49"/>
      <c r="H460" s="49"/>
      <c r="I460" s="49"/>
      <c r="J460" s="49"/>
      <c r="K460" s="49"/>
      <c r="L460" s="49"/>
      <c r="M460" s="49"/>
      <c r="N460" s="49"/>
      <c r="O460" s="49"/>
      <c r="P460" s="49"/>
      <c r="Q460" s="49"/>
      <c r="R460" s="49"/>
      <c r="S460" s="50"/>
    </row>
    <row r="461" spans="1:19" ht="14.25" customHeight="1" x14ac:dyDescent="0.3">
      <c r="A461" s="48"/>
      <c r="B461" s="49"/>
      <c r="C461" s="49"/>
      <c r="D461" s="49"/>
      <c r="E461" s="49"/>
      <c r="F461" s="49"/>
      <c r="G461" s="49"/>
      <c r="H461" s="49"/>
      <c r="I461" s="49"/>
      <c r="J461" s="49"/>
      <c r="K461" s="49"/>
      <c r="L461" s="49"/>
      <c r="M461" s="49"/>
      <c r="N461" s="49"/>
      <c r="O461" s="49"/>
      <c r="P461" s="49"/>
      <c r="Q461" s="49"/>
      <c r="R461" s="49"/>
      <c r="S461" s="50"/>
    </row>
    <row r="462" spans="1:19" ht="14.25" customHeight="1" x14ac:dyDescent="0.3">
      <c r="A462" s="48"/>
      <c r="B462" s="49"/>
      <c r="C462" s="49"/>
      <c r="D462" s="49"/>
      <c r="E462" s="49"/>
      <c r="F462" s="49"/>
      <c r="G462" s="49"/>
      <c r="H462" s="49"/>
      <c r="I462" s="49"/>
      <c r="J462" s="49"/>
      <c r="K462" s="49"/>
      <c r="L462" s="49"/>
      <c r="M462" s="49"/>
      <c r="N462" s="49"/>
      <c r="O462" s="49"/>
      <c r="P462" s="49"/>
      <c r="Q462" s="49"/>
      <c r="R462" s="49"/>
      <c r="S462" s="50"/>
    </row>
    <row r="463" spans="1:19" ht="14.25" customHeight="1" x14ac:dyDescent="0.3">
      <c r="A463" s="48"/>
      <c r="B463" s="49"/>
      <c r="C463" s="49"/>
      <c r="D463" s="49"/>
      <c r="E463" s="49"/>
      <c r="F463" s="49"/>
      <c r="G463" s="49"/>
      <c r="H463" s="49"/>
      <c r="I463" s="49"/>
      <c r="J463" s="49"/>
      <c r="K463" s="49"/>
      <c r="L463" s="49"/>
      <c r="M463" s="49"/>
      <c r="N463" s="49"/>
      <c r="O463" s="49"/>
      <c r="P463" s="49"/>
      <c r="Q463" s="49"/>
      <c r="R463" s="49"/>
      <c r="S463" s="50"/>
    </row>
    <row r="464" spans="1:19" ht="14.25" customHeight="1" x14ac:dyDescent="0.3">
      <c r="A464" s="48"/>
      <c r="B464" s="49"/>
      <c r="C464" s="49"/>
      <c r="D464" s="49"/>
      <c r="E464" s="49"/>
      <c r="F464" s="49"/>
      <c r="G464" s="49"/>
      <c r="H464" s="49"/>
      <c r="I464" s="49"/>
      <c r="J464" s="49"/>
      <c r="K464" s="49"/>
      <c r="L464" s="49"/>
      <c r="M464" s="49"/>
      <c r="N464" s="49"/>
      <c r="O464" s="49"/>
      <c r="P464" s="49"/>
      <c r="Q464" s="49"/>
      <c r="R464" s="49"/>
      <c r="S464" s="50"/>
    </row>
    <row r="465" spans="1:19" ht="14.25" customHeight="1" x14ac:dyDescent="0.3">
      <c r="A465" s="48"/>
      <c r="B465" s="49"/>
      <c r="C465" s="49"/>
      <c r="D465" s="49"/>
      <c r="E465" s="49"/>
      <c r="F465" s="49"/>
      <c r="G465" s="49"/>
      <c r="H465" s="49"/>
      <c r="I465" s="49"/>
      <c r="J465" s="49"/>
      <c r="K465" s="49"/>
      <c r="L465" s="49"/>
      <c r="M465" s="49"/>
      <c r="N465" s="49"/>
      <c r="O465" s="49"/>
      <c r="P465" s="49"/>
      <c r="Q465" s="49"/>
      <c r="R465" s="49"/>
      <c r="S465" s="50"/>
    </row>
    <row r="466" spans="1:19" ht="14.25" customHeight="1" x14ac:dyDescent="0.3">
      <c r="A466" s="48"/>
      <c r="B466" s="49"/>
      <c r="C466" s="49"/>
      <c r="D466" s="49"/>
      <c r="E466" s="49"/>
      <c r="F466" s="49"/>
      <c r="G466" s="49"/>
      <c r="H466" s="49"/>
      <c r="I466" s="49"/>
      <c r="J466" s="49"/>
      <c r="K466" s="49"/>
      <c r="L466" s="49"/>
      <c r="M466" s="49"/>
      <c r="N466" s="49"/>
      <c r="O466" s="49"/>
      <c r="P466" s="49"/>
      <c r="Q466" s="49"/>
      <c r="R466" s="49"/>
      <c r="S466" s="50"/>
    </row>
    <row r="467" spans="1:19" ht="14.25" customHeight="1" x14ac:dyDescent="0.3">
      <c r="A467" s="48"/>
      <c r="B467" s="49"/>
      <c r="C467" s="49"/>
      <c r="D467" s="49"/>
      <c r="E467" s="49"/>
      <c r="F467" s="49"/>
      <c r="G467" s="49"/>
      <c r="H467" s="49"/>
      <c r="I467" s="49"/>
      <c r="J467" s="49"/>
      <c r="K467" s="49"/>
      <c r="L467" s="49"/>
      <c r="M467" s="49"/>
      <c r="N467" s="49"/>
      <c r="O467" s="49"/>
      <c r="P467" s="49"/>
      <c r="Q467" s="49"/>
      <c r="R467" s="49"/>
      <c r="S467" s="50"/>
    </row>
    <row r="468" spans="1:19" ht="14.25" customHeight="1" x14ac:dyDescent="0.3">
      <c r="A468" s="48"/>
      <c r="B468" s="49"/>
      <c r="C468" s="49"/>
      <c r="D468" s="49"/>
      <c r="E468" s="49"/>
      <c r="F468" s="49"/>
      <c r="G468" s="49"/>
      <c r="H468" s="49"/>
      <c r="I468" s="49"/>
      <c r="J468" s="49"/>
      <c r="K468" s="49"/>
      <c r="L468" s="49"/>
      <c r="M468" s="49"/>
      <c r="N468" s="49"/>
      <c r="O468" s="49"/>
      <c r="P468" s="49"/>
      <c r="Q468" s="49"/>
      <c r="R468" s="49"/>
      <c r="S468" s="50"/>
    </row>
    <row r="469" spans="1:19" ht="14.25" customHeight="1" x14ac:dyDescent="0.3">
      <c r="A469" s="48"/>
      <c r="B469" s="49"/>
      <c r="C469" s="49"/>
      <c r="D469" s="49"/>
      <c r="E469" s="49"/>
      <c r="F469" s="49"/>
      <c r="G469" s="49"/>
      <c r="H469" s="49"/>
      <c r="I469" s="49"/>
      <c r="J469" s="49"/>
      <c r="K469" s="49"/>
      <c r="L469" s="49"/>
      <c r="M469" s="49"/>
      <c r="N469" s="49"/>
      <c r="O469" s="49"/>
      <c r="P469" s="49"/>
      <c r="Q469" s="49"/>
      <c r="R469" s="49"/>
      <c r="S469" s="50"/>
    </row>
    <row r="470" spans="1:19" ht="14.25" customHeight="1" x14ac:dyDescent="0.3">
      <c r="A470" s="48"/>
      <c r="B470" s="49"/>
      <c r="C470" s="49"/>
      <c r="D470" s="49"/>
      <c r="E470" s="49"/>
      <c r="F470" s="49"/>
      <c r="G470" s="49"/>
      <c r="H470" s="49"/>
      <c r="I470" s="49"/>
      <c r="J470" s="49"/>
      <c r="K470" s="49"/>
      <c r="L470" s="49"/>
      <c r="M470" s="49"/>
      <c r="N470" s="49"/>
      <c r="O470" s="49"/>
      <c r="P470" s="49"/>
      <c r="Q470" s="49"/>
      <c r="R470" s="49"/>
      <c r="S470" s="50"/>
    </row>
    <row r="471" spans="1:19" ht="14.25" customHeight="1" x14ac:dyDescent="0.3">
      <c r="A471" s="48"/>
      <c r="B471" s="49"/>
      <c r="C471" s="49"/>
      <c r="D471" s="49"/>
      <c r="E471" s="49"/>
      <c r="F471" s="49"/>
      <c r="G471" s="49"/>
      <c r="H471" s="49"/>
      <c r="I471" s="49"/>
      <c r="J471" s="49"/>
      <c r="K471" s="49"/>
      <c r="L471" s="49"/>
      <c r="M471" s="49"/>
      <c r="N471" s="49"/>
      <c r="O471" s="49"/>
      <c r="P471" s="49"/>
      <c r="Q471" s="49"/>
      <c r="R471" s="49"/>
      <c r="S471" s="50"/>
    </row>
    <row r="472" spans="1:19" ht="14.25" customHeight="1" x14ac:dyDescent="0.3">
      <c r="A472" s="48"/>
      <c r="B472" s="49"/>
      <c r="C472" s="49"/>
      <c r="D472" s="49"/>
      <c r="E472" s="49"/>
      <c r="F472" s="49"/>
      <c r="G472" s="49"/>
      <c r="H472" s="49"/>
      <c r="I472" s="49"/>
      <c r="J472" s="49"/>
      <c r="K472" s="49"/>
      <c r="L472" s="49"/>
      <c r="M472" s="49"/>
      <c r="N472" s="49"/>
      <c r="O472" s="49"/>
      <c r="P472" s="49"/>
      <c r="Q472" s="49"/>
      <c r="R472" s="49"/>
      <c r="S472" s="50"/>
    </row>
    <row r="473" spans="1:19" ht="14.25" customHeight="1" x14ac:dyDescent="0.3">
      <c r="A473" s="48"/>
      <c r="B473" s="49"/>
      <c r="C473" s="49"/>
      <c r="D473" s="49"/>
      <c r="E473" s="49"/>
      <c r="F473" s="49"/>
      <c r="G473" s="49"/>
      <c r="H473" s="49"/>
      <c r="I473" s="49"/>
      <c r="J473" s="49"/>
      <c r="K473" s="49"/>
      <c r="L473" s="49"/>
      <c r="M473" s="49"/>
      <c r="N473" s="49"/>
      <c r="O473" s="49"/>
      <c r="P473" s="49"/>
      <c r="Q473" s="49"/>
      <c r="R473" s="49"/>
      <c r="S473" s="50"/>
    </row>
    <row r="474" spans="1:19" ht="14.25" customHeight="1" x14ac:dyDescent="0.3">
      <c r="A474" s="48"/>
      <c r="B474" s="49"/>
      <c r="C474" s="49"/>
      <c r="D474" s="49"/>
      <c r="E474" s="49"/>
      <c r="F474" s="49"/>
      <c r="G474" s="49"/>
      <c r="H474" s="49"/>
      <c r="I474" s="49"/>
      <c r="J474" s="49"/>
      <c r="K474" s="49"/>
      <c r="L474" s="49"/>
      <c r="M474" s="49"/>
      <c r="N474" s="49"/>
      <c r="O474" s="49"/>
      <c r="P474" s="49"/>
      <c r="Q474" s="49"/>
      <c r="R474" s="49"/>
      <c r="S474" s="50"/>
    </row>
    <row r="475" spans="1:19" ht="14.25" customHeight="1" x14ac:dyDescent="0.3">
      <c r="A475" s="48"/>
      <c r="B475" s="49"/>
      <c r="C475" s="49"/>
      <c r="D475" s="49"/>
      <c r="E475" s="49"/>
      <c r="F475" s="49"/>
      <c r="G475" s="49"/>
      <c r="H475" s="49"/>
      <c r="I475" s="49"/>
      <c r="J475" s="49"/>
      <c r="K475" s="49"/>
      <c r="L475" s="49"/>
      <c r="M475" s="49"/>
      <c r="N475" s="49"/>
      <c r="O475" s="49"/>
      <c r="P475" s="49"/>
      <c r="Q475" s="49"/>
      <c r="R475" s="49"/>
      <c r="S475" s="50"/>
    </row>
    <row r="476" spans="1:19" ht="14.25" customHeight="1" x14ac:dyDescent="0.3">
      <c r="A476" s="48"/>
      <c r="B476" s="49"/>
      <c r="C476" s="49"/>
      <c r="D476" s="49"/>
      <c r="E476" s="49"/>
      <c r="F476" s="49"/>
      <c r="G476" s="49"/>
      <c r="H476" s="49"/>
      <c r="I476" s="49"/>
      <c r="J476" s="49"/>
      <c r="K476" s="49"/>
      <c r="L476" s="49"/>
      <c r="M476" s="49"/>
      <c r="N476" s="49"/>
      <c r="O476" s="49"/>
      <c r="P476" s="49"/>
      <c r="Q476" s="49"/>
      <c r="R476" s="49"/>
      <c r="S476" s="50"/>
    </row>
    <row r="477" spans="1:19" ht="14.25" customHeight="1" x14ac:dyDescent="0.3">
      <c r="A477" s="48"/>
      <c r="B477" s="49"/>
      <c r="C477" s="49"/>
      <c r="D477" s="49"/>
      <c r="E477" s="49"/>
      <c r="F477" s="49"/>
      <c r="G477" s="49"/>
      <c r="H477" s="49"/>
      <c r="I477" s="49"/>
      <c r="J477" s="49"/>
      <c r="K477" s="49"/>
      <c r="L477" s="49"/>
      <c r="M477" s="49"/>
      <c r="N477" s="49"/>
      <c r="O477" s="49"/>
      <c r="P477" s="49"/>
      <c r="Q477" s="49"/>
      <c r="R477" s="49"/>
      <c r="S477" s="50"/>
    </row>
    <row r="478" spans="1:19" ht="14.25" customHeight="1" x14ac:dyDescent="0.3">
      <c r="A478" s="48"/>
      <c r="B478" s="49"/>
      <c r="C478" s="49"/>
      <c r="D478" s="49"/>
      <c r="E478" s="49"/>
      <c r="F478" s="49"/>
      <c r="G478" s="49"/>
      <c r="H478" s="49"/>
      <c r="I478" s="49"/>
      <c r="J478" s="49"/>
      <c r="K478" s="49"/>
      <c r="L478" s="49"/>
      <c r="M478" s="49"/>
      <c r="N478" s="49"/>
      <c r="O478" s="49"/>
      <c r="P478" s="49"/>
      <c r="Q478" s="49"/>
      <c r="R478" s="49"/>
      <c r="S478" s="50"/>
    </row>
    <row r="479" spans="1:19" ht="14.25" customHeight="1" x14ac:dyDescent="0.3">
      <c r="A479" s="48"/>
      <c r="B479" s="49"/>
      <c r="C479" s="49"/>
      <c r="D479" s="49"/>
      <c r="E479" s="49"/>
      <c r="F479" s="49"/>
      <c r="G479" s="49"/>
      <c r="H479" s="49"/>
      <c r="I479" s="49"/>
      <c r="J479" s="49"/>
      <c r="K479" s="49"/>
      <c r="L479" s="49"/>
      <c r="M479" s="49"/>
      <c r="N479" s="49"/>
      <c r="O479" s="49"/>
      <c r="P479" s="49"/>
      <c r="Q479" s="49"/>
      <c r="R479" s="49"/>
      <c r="S479" s="50"/>
    </row>
    <row r="480" spans="1:19" ht="14.25" customHeight="1" x14ac:dyDescent="0.3">
      <c r="A480" s="48"/>
      <c r="B480" s="49"/>
      <c r="C480" s="49"/>
      <c r="D480" s="49"/>
      <c r="E480" s="49"/>
      <c r="F480" s="49"/>
      <c r="G480" s="49"/>
      <c r="H480" s="49"/>
      <c r="I480" s="49"/>
      <c r="J480" s="49"/>
      <c r="K480" s="49"/>
      <c r="L480" s="49"/>
      <c r="M480" s="49"/>
      <c r="N480" s="49"/>
      <c r="O480" s="49"/>
      <c r="P480" s="49"/>
      <c r="Q480" s="49"/>
      <c r="R480" s="49"/>
      <c r="S480" s="50"/>
    </row>
    <row r="481" spans="1:19" ht="14.25" customHeight="1" x14ac:dyDescent="0.3">
      <c r="A481" s="48"/>
      <c r="B481" s="49"/>
      <c r="C481" s="49"/>
      <c r="D481" s="49"/>
      <c r="E481" s="49"/>
      <c r="F481" s="49"/>
      <c r="G481" s="49"/>
      <c r="H481" s="49"/>
      <c r="I481" s="49"/>
      <c r="J481" s="49"/>
      <c r="K481" s="49"/>
      <c r="L481" s="49"/>
      <c r="M481" s="49"/>
      <c r="N481" s="49"/>
      <c r="O481" s="49"/>
      <c r="P481" s="49"/>
      <c r="Q481" s="49"/>
      <c r="R481" s="49"/>
      <c r="S481" s="50"/>
    </row>
    <row r="482" spans="1:19" ht="14.25" customHeight="1" x14ac:dyDescent="0.3">
      <c r="A482" s="48"/>
      <c r="B482" s="49"/>
      <c r="C482" s="49"/>
      <c r="D482" s="49"/>
      <c r="E482" s="49"/>
      <c r="F482" s="49"/>
      <c r="G482" s="49"/>
      <c r="H482" s="49"/>
      <c r="I482" s="49"/>
      <c r="J482" s="49"/>
      <c r="K482" s="49"/>
      <c r="L482" s="49"/>
      <c r="M482" s="49"/>
      <c r="N482" s="49"/>
      <c r="O482" s="49"/>
      <c r="P482" s="49"/>
      <c r="Q482" s="49"/>
      <c r="R482" s="49"/>
      <c r="S482" s="50"/>
    </row>
    <row r="483" spans="1:19" ht="14.25" customHeight="1" x14ac:dyDescent="0.3">
      <c r="A483" s="48"/>
      <c r="B483" s="49"/>
      <c r="C483" s="49"/>
      <c r="D483" s="49"/>
      <c r="E483" s="49"/>
      <c r="F483" s="49"/>
      <c r="G483" s="49"/>
      <c r="H483" s="49"/>
      <c r="I483" s="49"/>
      <c r="J483" s="49"/>
      <c r="K483" s="49"/>
      <c r="L483" s="49"/>
      <c r="M483" s="49"/>
      <c r="N483" s="49"/>
      <c r="O483" s="49"/>
      <c r="P483" s="49"/>
      <c r="Q483" s="49"/>
      <c r="R483" s="49"/>
      <c r="S483" s="50"/>
    </row>
    <row r="484" spans="1:19" ht="14.25" customHeight="1" x14ac:dyDescent="0.3">
      <c r="A484" s="48"/>
      <c r="B484" s="49"/>
      <c r="C484" s="49"/>
      <c r="D484" s="49"/>
      <c r="E484" s="49"/>
      <c r="F484" s="49"/>
      <c r="G484" s="49"/>
      <c r="H484" s="49"/>
      <c r="I484" s="49"/>
      <c r="J484" s="49"/>
      <c r="K484" s="49"/>
      <c r="L484" s="49"/>
      <c r="M484" s="49"/>
      <c r="N484" s="49"/>
      <c r="O484" s="49"/>
      <c r="P484" s="49"/>
      <c r="Q484" s="49"/>
      <c r="R484" s="49"/>
      <c r="S484" s="50"/>
    </row>
    <row r="485" spans="1:19" ht="14.25" customHeight="1" x14ac:dyDescent="0.3">
      <c r="A485" s="48"/>
      <c r="B485" s="49"/>
      <c r="C485" s="49"/>
      <c r="D485" s="49"/>
      <c r="E485" s="49"/>
      <c r="F485" s="49"/>
      <c r="G485" s="49"/>
      <c r="H485" s="49"/>
      <c r="I485" s="49"/>
      <c r="J485" s="49"/>
      <c r="K485" s="49"/>
      <c r="L485" s="49"/>
      <c r="M485" s="49"/>
      <c r="N485" s="49"/>
      <c r="O485" s="49"/>
      <c r="P485" s="49"/>
      <c r="Q485" s="49"/>
      <c r="R485" s="49"/>
      <c r="S485" s="50"/>
    </row>
    <row r="486" spans="1:19" ht="14.25" customHeight="1" x14ac:dyDescent="0.3">
      <c r="A486" s="48"/>
      <c r="B486" s="49"/>
      <c r="C486" s="49"/>
      <c r="D486" s="49"/>
      <c r="E486" s="49"/>
      <c r="F486" s="49"/>
      <c r="G486" s="49"/>
      <c r="H486" s="49"/>
      <c r="I486" s="49"/>
      <c r="J486" s="49"/>
      <c r="K486" s="49"/>
      <c r="L486" s="49"/>
      <c r="M486" s="49"/>
      <c r="N486" s="49"/>
      <c r="O486" s="49"/>
      <c r="P486" s="49"/>
      <c r="Q486" s="49"/>
      <c r="R486" s="49"/>
      <c r="S486" s="50"/>
    </row>
    <row r="487" spans="1:19" ht="14.25" customHeight="1" x14ac:dyDescent="0.3">
      <c r="A487" s="48"/>
      <c r="B487" s="49"/>
      <c r="C487" s="49"/>
      <c r="D487" s="49"/>
      <c r="E487" s="49"/>
      <c r="F487" s="49"/>
      <c r="G487" s="49"/>
      <c r="H487" s="49"/>
      <c r="I487" s="49"/>
      <c r="J487" s="49"/>
      <c r="K487" s="49"/>
      <c r="L487" s="49"/>
      <c r="M487" s="49"/>
      <c r="N487" s="49"/>
      <c r="O487" s="49"/>
      <c r="P487" s="49"/>
      <c r="Q487" s="49"/>
      <c r="R487" s="49"/>
      <c r="S487" s="50"/>
    </row>
    <row r="488" spans="1:19" ht="14.25" customHeight="1" x14ac:dyDescent="0.3">
      <c r="A488" s="48"/>
      <c r="B488" s="49"/>
      <c r="C488" s="49"/>
      <c r="D488" s="49"/>
      <c r="E488" s="49"/>
      <c r="F488" s="49"/>
      <c r="G488" s="49"/>
      <c r="H488" s="49"/>
      <c r="I488" s="49"/>
      <c r="J488" s="49"/>
      <c r="K488" s="49"/>
      <c r="L488" s="49"/>
      <c r="M488" s="49"/>
      <c r="N488" s="49"/>
      <c r="O488" s="49"/>
      <c r="P488" s="49"/>
      <c r="Q488" s="49"/>
      <c r="R488" s="49"/>
      <c r="S488" s="50"/>
    </row>
    <row r="489" spans="1:19" ht="14.25" customHeight="1" x14ac:dyDescent="0.3">
      <c r="A489" s="48"/>
      <c r="B489" s="49"/>
      <c r="C489" s="49"/>
      <c r="D489" s="49"/>
      <c r="E489" s="49"/>
      <c r="F489" s="49"/>
      <c r="G489" s="49"/>
      <c r="H489" s="49"/>
      <c r="I489" s="49"/>
      <c r="J489" s="49"/>
      <c r="K489" s="49"/>
      <c r="L489" s="49"/>
      <c r="M489" s="49"/>
      <c r="N489" s="49"/>
      <c r="O489" s="49"/>
      <c r="P489" s="49"/>
      <c r="Q489" s="49"/>
      <c r="R489" s="49"/>
      <c r="S489" s="50"/>
    </row>
    <row r="490" spans="1:19" ht="14.25" customHeight="1" x14ac:dyDescent="0.3">
      <c r="A490" s="48"/>
      <c r="B490" s="49"/>
      <c r="C490" s="49"/>
      <c r="D490" s="49"/>
      <c r="E490" s="49"/>
      <c r="F490" s="49"/>
      <c r="G490" s="49"/>
      <c r="H490" s="49"/>
      <c r="I490" s="49"/>
      <c r="J490" s="49"/>
      <c r="K490" s="49"/>
      <c r="L490" s="49"/>
      <c r="M490" s="49"/>
      <c r="N490" s="49"/>
      <c r="O490" s="49"/>
      <c r="P490" s="49"/>
      <c r="Q490" s="49"/>
      <c r="R490" s="49"/>
      <c r="S490" s="50"/>
    </row>
    <row r="491" spans="1:19" ht="14.25" customHeight="1" x14ac:dyDescent="0.3">
      <c r="A491" s="48"/>
      <c r="B491" s="49"/>
      <c r="C491" s="49"/>
      <c r="D491" s="49"/>
      <c r="E491" s="49"/>
      <c r="F491" s="49"/>
      <c r="G491" s="49"/>
      <c r="H491" s="49"/>
      <c r="I491" s="49"/>
      <c r="J491" s="49"/>
      <c r="K491" s="49"/>
      <c r="L491" s="49"/>
      <c r="M491" s="49"/>
      <c r="N491" s="49"/>
      <c r="O491" s="49"/>
      <c r="P491" s="49"/>
      <c r="Q491" s="49"/>
      <c r="R491" s="49"/>
      <c r="S491" s="50"/>
    </row>
    <row r="492" spans="1:19" ht="14.25" customHeight="1" x14ac:dyDescent="0.3">
      <c r="A492" s="48"/>
      <c r="B492" s="49"/>
      <c r="C492" s="49"/>
      <c r="D492" s="49"/>
      <c r="E492" s="49"/>
      <c r="F492" s="49"/>
      <c r="G492" s="49"/>
      <c r="H492" s="49"/>
      <c r="I492" s="49"/>
      <c r="J492" s="49"/>
      <c r="K492" s="49"/>
      <c r="L492" s="49"/>
      <c r="M492" s="49"/>
      <c r="N492" s="49"/>
      <c r="O492" s="49"/>
      <c r="P492" s="49"/>
      <c r="Q492" s="49"/>
      <c r="R492" s="49"/>
      <c r="S492" s="50"/>
    </row>
    <row r="493" spans="1:19" ht="14.25" customHeight="1" x14ac:dyDescent="0.3">
      <c r="A493" s="48"/>
      <c r="B493" s="49"/>
      <c r="C493" s="49"/>
      <c r="D493" s="49"/>
      <c r="E493" s="49"/>
      <c r="F493" s="49"/>
      <c r="G493" s="49"/>
      <c r="H493" s="49"/>
      <c r="I493" s="49"/>
      <c r="J493" s="49"/>
      <c r="K493" s="49"/>
      <c r="L493" s="49"/>
      <c r="M493" s="49"/>
      <c r="N493" s="49"/>
      <c r="O493" s="49"/>
      <c r="P493" s="49"/>
      <c r="Q493" s="49"/>
      <c r="R493" s="49"/>
      <c r="S493" s="50"/>
    </row>
    <row r="494" spans="1:19" ht="14.25" customHeight="1" x14ac:dyDescent="0.3">
      <c r="A494" s="48"/>
      <c r="B494" s="49"/>
      <c r="C494" s="49"/>
      <c r="D494" s="49"/>
      <c r="E494" s="49"/>
      <c r="F494" s="49"/>
      <c r="G494" s="49"/>
      <c r="H494" s="49"/>
      <c r="I494" s="49"/>
      <c r="J494" s="49"/>
      <c r="K494" s="49"/>
      <c r="L494" s="49"/>
      <c r="M494" s="49"/>
      <c r="N494" s="49"/>
      <c r="O494" s="49"/>
      <c r="P494" s="49"/>
      <c r="Q494" s="49"/>
      <c r="R494" s="49"/>
      <c r="S494" s="50"/>
    </row>
    <row r="495" spans="1:19" ht="14.25" customHeight="1" x14ac:dyDescent="0.3">
      <c r="A495" s="48"/>
      <c r="B495" s="49"/>
      <c r="C495" s="49"/>
      <c r="D495" s="49"/>
      <c r="E495" s="49"/>
      <c r="F495" s="49"/>
      <c r="G495" s="49"/>
      <c r="H495" s="49"/>
      <c r="I495" s="49"/>
      <c r="J495" s="49"/>
      <c r="K495" s="49"/>
      <c r="L495" s="49"/>
      <c r="M495" s="49"/>
      <c r="N495" s="49"/>
      <c r="O495" s="49"/>
      <c r="P495" s="49"/>
      <c r="Q495" s="49"/>
      <c r="R495" s="49"/>
      <c r="S495" s="50"/>
    </row>
    <row r="496" spans="1:19" ht="14.25" customHeight="1" x14ac:dyDescent="0.3">
      <c r="A496" s="48"/>
      <c r="B496" s="49"/>
      <c r="C496" s="49"/>
      <c r="D496" s="49"/>
      <c r="E496" s="49"/>
      <c r="F496" s="49"/>
      <c r="G496" s="49"/>
      <c r="H496" s="49"/>
      <c r="I496" s="49"/>
      <c r="J496" s="49"/>
      <c r="K496" s="49"/>
      <c r="L496" s="49"/>
      <c r="M496" s="49"/>
      <c r="N496" s="49"/>
      <c r="O496" s="49"/>
      <c r="P496" s="49"/>
      <c r="Q496" s="49"/>
      <c r="R496" s="49"/>
      <c r="S496" s="50"/>
    </row>
    <row r="497" spans="1:19" ht="14.25" customHeight="1" x14ac:dyDescent="0.3">
      <c r="A497" s="48"/>
      <c r="B497" s="49"/>
      <c r="C497" s="49"/>
      <c r="D497" s="49"/>
      <c r="E497" s="49"/>
      <c r="F497" s="49"/>
      <c r="G497" s="49"/>
      <c r="H497" s="49"/>
      <c r="I497" s="49"/>
      <c r="J497" s="49"/>
      <c r="K497" s="49"/>
      <c r="L497" s="49"/>
      <c r="M497" s="49"/>
      <c r="N497" s="49"/>
      <c r="O497" s="49"/>
      <c r="P497" s="49"/>
      <c r="Q497" s="49"/>
      <c r="R497" s="49"/>
      <c r="S497" s="50"/>
    </row>
    <row r="498" spans="1:19" ht="14.25" customHeight="1" x14ac:dyDescent="0.3">
      <c r="A498" s="48"/>
      <c r="B498" s="49"/>
      <c r="C498" s="49"/>
      <c r="D498" s="49"/>
      <c r="E498" s="49"/>
      <c r="F498" s="49"/>
      <c r="G498" s="49"/>
      <c r="H498" s="49"/>
      <c r="I498" s="49"/>
      <c r="J498" s="49"/>
      <c r="K498" s="49"/>
      <c r="L498" s="49"/>
      <c r="M498" s="49"/>
      <c r="N498" s="49"/>
      <c r="O498" s="49"/>
      <c r="P498" s="49"/>
      <c r="Q498" s="49"/>
      <c r="R498" s="49"/>
      <c r="S498" s="50"/>
    </row>
    <row r="499" spans="1:19" ht="14.25" customHeight="1" x14ac:dyDescent="0.3">
      <c r="A499" s="48"/>
      <c r="B499" s="49"/>
      <c r="C499" s="49"/>
      <c r="D499" s="49"/>
      <c r="E499" s="49"/>
      <c r="F499" s="49"/>
      <c r="G499" s="49"/>
      <c r="H499" s="49"/>
      <c r="I499" s="49"/>
      <c r="J499" s="49"/>
      <c r="K499" s="49"/>
      <c r="L499" s="49"/>
      <c r="M499" s="49"/>
      <c r="N499" s="49"/>
      <c r="O499" s="49"/>
      <c r="P499" s="49"/>
      <c r="Q499" s="49"/>
      <c r="R499" s="49"/>
      <c r="S499" s="50"/>
    </row>
    <row r="500" spans="1:19" ht="14.25" customHeight="1" x14ac:dyDescent="0.3">
      <c r="A500" s="48"/>
      <c r="B500" s="49"/>
      <c r="C500" s="49"/>
      <c r="D500" s="49"/>
      <c r="E500" s="49"/>
      <c r="F500" s="49"/>
      <c r="G500" s="49"/>
      <c r="H500" s="49"/>
      <c r="I500" s="49"/>
      <c r="J500" s="49"/>
      <c r="K500" s="49"/>
      <c r="L500" s="49"/>
      <c r="M500" s="49"/>
      <c r="N500" s="49"/>
      <c r="O500" s="49"/>
      <c r="P500" s="49"/>
      <c r="Q500" s="49"/>
      <c r="R500" s="49"/>
      <c r="S500" s="50"/>
    </row>
    <row r="501" spans="1:19" ht="14.25" customHeight="1" x14ac:dyDescent="0.3">
      <c r="A501" s="48"/>
      <c r="B501" s="49"/>
      <c r="C501" s="49"/>
      <c r="D501" s="49"/>
      <c r="E501" s="49"/>
      <c r="F501" s="49"/>
      <c r="G501" s="49"/>
      <c r="H501" s="49"/>
      <c r="I501" s="49"/>
      <c r="J501" s="49"/>
      <c r="K501" s="49"/>
      <c r="L501" s="49"/>
      <c r="M501" s="49"/>
      <c r="N501" s="49"/>
      <c r="O501" s="49"/>
      <c r="P501" s="49"/>
      <c r="Q501" s="49"/>
      <c r="R501" s="49"/>
      <c r="S501" s="50"/>
    </row>
    <row r="502" spans="1:19" ht="14.25" customHeight="1" x14ac:dyDescent="0.3">
      <c r="A502" s="48"/>
      <c r="B502" s="49"/>
      <c r="C502" s="49"/>
      <c r="D502" s="49"/>
      <c r="E502" s="49"/>
      <c r="F502" s="49"/>
      <c r="G502" s="49"/>
      <c r="H502" s="49"/>
      <c r="I502" s="49"/>
      <c r="J502" s="49"/>
      <c r="K502" s="49"/>
      <c r="L502" s="49"/>
      <c r="M502" s="49"/>
      <c r="N502" s="49"/>
      <c r="O502" s="49"/>
      <c r="P502" s="49"/>
      <c r="Q502" s="49"/>
      <c r="R502" s="49"/>
      <c r="S502" s="50"/>
    </row>
    <row r="503" spans="1:19" ht="14.25" customHeight="1" x14ac:dyDescent="0.3">
      <c r="A503" s="48"/>
      <c r="B503" s="49"/>
      <c r="C503" s="49"/>
      <c r="D503" s="49"/>
      <c r="E503" s="49"/>
      <c r="F503" s="49"/>
      <c r="G503" s="49"/>
      <c r="H503" s="49"/>
      <c r="I503" s="49"/>
      <c r="J503" s="49"/>
      <c r="K503" s="49"/>
      <c r="L503" s="49"/>
      <c r="M503" s="49"/>
      <c r="N503" s="49"/>
      <c r="O503" s="49"/>
      <c r="P503" s="49"/>
      <c r="Q503" s="49"/>
      <c r="R503" s="49"/>
      <c r="S503" s="50"/>
    </row>
    <row r="504" spans="1:19" ht="14.25" customHeight="1" x14ac:dyDescent="0.3">
      <c r="A504" s="48"/>
      <c r="B504" s="49"/>
      <c r="C504" s="49"/>
      <c r="D504" s="49"/>
      <c r="E504" s="49"/>
      <c r="F504" s="49"/>
      <c r="G504" s="49"/>
      <c r="H504" s="49"/>
      <c r="I504" s="49"/>
      <c r="J504" s="49"/>
      <c r="K504" s="49"/>
      <c r="L504" s="49"/>
      <c r="M504" s="49"/>
      <c r="N504" s="49"/>
      <c r="O504" s="49"/>
      <c r="P504" s="49"/>
      <c r="Q504" s="49"/>
      <c r="R504" s="49"/>
      <c r="S504" s="50"/>
    </row>
    <row r="505" spans="1:19" ht="14.25" customHeight="1" x14ac:dyDescent="0.3">
      <c r="A505" s="48"/>
      <c r="B505" s="49"/>
      <c r="C505" s="49"/>
      <c r="D505" s="49"/>
      <c r="E505" s="49"/>
      <c r="F505" s="49"/>
      <c r="G505" s="49"/>
      <c r="H505" s="49"/>
      <c r="I505" s="49"/>
      <c r="J505" s="49"/>
      <c r="K505" s="49"/>
      <c r="L505" s="49"/>
      <c r="M505" s="49"/>
      <c r="N505" s="49"/>
      <c r="O505" s="49"/>
      <c r="P505" s="49"/>
      <c r="Q505" s="49"/>
      <c r="R505" s="49"/>
      <c r="S505" s="50"/>
    </row>
    <row r="506" spans="1:19" ht="14.25" customHeight="1" x14ac:dyDescent="0.3">
      <c r="A506" s="48"/>
      <c r="B506" s="49"/>
      <c r="C506" s="49"/>
      <c r="D506" s="49"/>
      <c r="E506" s="49"/>
      <c r="F506" s="49"/>
      <c r="G506" s="49"/>
      <c r="H506" s="49"/>
      <c r="I506" s="49"/>
      <c r="J506" s="49"/>
      <c r="K506" s="49"/>
      <c r="L506" s="49"/>
      <c r="M506" s="49"/>
      <c r="N506" s="49"/>
      <c r="O506" s="49"/>
      <c r="P506" s="49"/>
      <c r="Q506" s="49"/>
      <c r="R506" s="49"/>
      <c r="S506" s="50"/>
    </row>
    <row r="507" spans="1:19" ht="14.25" customHeight="1" x14ac:dyDescent="0.3">
      <c r="A507" s="48"/>
      <c r="B507" s="49"/>
      <c r="C507" s="49"/>
      <c r="D507" s="49"/>
      <c r="E507" s="49"/>
      <c r="F507" s="49"/>
      <c r="G507" s="49"/>
      <c r="H507" s="49"/>
      <c r="I507" s="49"/>
      <c r="J507" s="49"/>
      <c r="K507" s="49"/>
      <c r="L507" s="49"/>
      <c r="M507" s="49"/>
      <c r="N507" s="49"/>
      <c r="O507" s="49"/>
      <c r="P507" s="49"/>
      <c r="Q507" s="49"/>
      <c r="R507" s="49"/>
      <c r="S507" s="50"/>
    </row>
    <row r="508" spans="1:19" ht="14.25" customHeight="1" x14ac:dyDescent="0.3">
      <c r="A508" s="48"/>
      <c r="B508" s="49"/>
      <c r="C508" s="49"/>
      <c r="D508" s="49"/>
      <c r="E508" s="49"/>
      <c r="F508" s="49"/>
      <c r="G508" s="49"/>
      <c r="H508" s="49"/>
      <c r="I508" s="49"/>
      <c r="J508" s="49"/>
      <c r="K508" s="49"/>
      <c r="L508" s="49"/>
      <c r="M508" s="49"/>
      <c r="N508" s="49"/>
      <c r="O508" s="49"/>
      <c r="P508" s="49"/>
      <c r="Q508" s="49"/>
      <c r="R508" s="49"/>
      <c r="S508" s="50"/>
    </row>
    <row r="509" spans="1:19" ht="14.25" customHeight="1" x14ac:dyDescent="0.3">
      <c r="A509" s="48"/>
      <c r="B509" s="49"/>
      <c r="C509" s="49"/>
      <c r="D509" s="49"/>
      <c r="E509" s="49"/>
      <c r="F509" s="49"/>
      <c r="G509" s="49"/>
      <c r="H509" s="49"/>
      <c r="I509" s="49"/>
      <c r="J509" s="49"/>
      <c r="K509" s="49"/>
      <c r="L509" s="49"/>
      <c r="M509" s="49"/>
      <c r="N509" s="49"/>
      <c r="O509" s="49"/>
      <c r="P509" s="49"/>
      <c r="Q509" s="49"/>
      <c r="R509" s="49"/>
      <c r="S509" s="50"/>
    </row>
    <row r="510" spans="1:19" ht="14.25" customHeight="1" x14ac:dyDescent="0.3">
      <c r="A510" s="48"/>
      <c r="B510" s="49"/>
      <c r="C510" s="49"/>
      <c r="D510" s="49"/>
      <c r="E510" s="49"/>
      <c r="F510" s="49"/>
      <c r="G510" s="49"/>
      <c r="H510" s="49"/>
      <c r="I510" s="49"/>
      <c r="J510" s="49"/>
      <c r="K510" s="49"/>
      <c r="L510" s="49"/>
      <c r="M510" s="49"/>
      <c r="N510" s="49"/>
      <c r="O510" s="49"/>
      <c r="P510" s="49"/>
      <c r="Q510" s="49"/>
      <c r="R510" s="49"/>
      <c r="S510" s="50"/>
    </row>
    <row r="511" spans="1:19" ht="14.25" customHeight="1" x14ac:dyDescent="0.3">
      <c r="A511" s="48"/>
      <c r="B511" s="49"/>
      <c r="C511" s="49"/>
      <c r="D511" s="49"/>
      <c r="E511" s="49"/>
      <c r="F511" s="49"/>
      <c r="G511" s="49"/>
      <c r="H511" s="49"/>
      <c r="I511" s="49"/>
      <c r="J511" s="49"/>
      <c r="K511" s="49"/>
      <c r="L511" s="49"/>
      <c r="M511" s="49"/>
      <c r="N511" s="49"/>
      <c r="O511" s="49"/>
      <c r="P511" s="49"/>
      <c r="Q511" s="49"/>
      <c r="R511" s="49"/>
      <c r="S511" s="50"/>
    </row>
    <row r="512" spans="1:19" ht="14.25" customHeight="1" x14ac:dyDescent="0.3">
      <c r="A512" s="48"/>
      <c r="B512" s="49"/>
      <c r="C512" s="49"/>
      <c r="D512" s="49"/>
      <c r="E512" s="49"/>
      <c r="F512" s="49"/>
      <c r="G512" s="49"/>
      <c r="H512" s="49"/>
      <c r="I512" s="49"/>
      <c r="J512" s="49"/>
      <c r="K512" s="49"/>
      <c r="L512" s="49"/>
      <c r="M512" s="49"/>
      <c r="N512" s="49"/>
      <c r="O512" s="49"/>
      <c r="P512" s="49"/>
      <c r="Q512" s="49"/>
      <c r="R512" s="49"/>
      <c r="S512" s="50"/>
    </row>
    <row r="513" spans="1:19" ht="14.25" customHeight="1" x14ac:dyDescent="0.3">
      <c r="A513" s="48"/>
      <c r="B513" s="49"/>
      <c r="C513" s="49"/>
      <c r="D513" s="49"/>
      <c r="E513" s="49"/>
      <c r="F513" s="49"/>
      <c r="G513" s="49"/>
      <c r="H513" s="49"/>
      <c r="I513" s="49"/>
      <c r="J513" s="49"/>
      <c r="K513" s="49"/>
      <c r="L513" s="49"/>
      <c r="M513" s="49"/>
      <c r="N513" s="49"/>
      <c r="O513" s="49"/>
      <c r="P513" s="49"/>
      <c r="Q513" s="49"/>
      <c r="R513" s="49"/>
      <c r="S513" s="50"/>
    </row>
    <row r="514" spans="1:19" ht="14.25" customHeight="1" x14ac:dyDescent="0.3">
      <c r="A514" s="48"/>
      <c r="B514" s="49"/>
      <c r="C514" s="49"/>
      <c r="D514" s="49"/>
      <c r="E514" s="49"/>
      <c r="F514" s="49"/>
      <c r="G514" s="49"/>
      <c r="H514" s="49"/>
      <c r="I514" s="49"/>
      <c r="J514" s="49"/>
      <c r="K514" s="49"/>
      <c r="L514" s="49"/>
      <c r="M514" s="49"/>
      <c r="N514" s="49"/>
      <c r="O514" s="49"/>
      <c r="P514" s="49"/>
      <c r="Q514" s="49"/>
      <c r="R514" s="49"/>
      <c r="S514" s="50"/>
    </row>
    <row r="515" spans="1:19" ht="14.25" customHeight="1" x14ac:dyDescent="0.3">
      <c r="A515" s="48"/>
      <c r="B515" s="49"/>
      <c r="C515" s="49"/>
      <c r="D515" s="49"/>
      <c r="E515" s="49"/>
      <c r="F515" s="49"/>
      <c r="G515" s="49"/>
      <c r="H515" s="49"/>
      <c r="I515" s="49"/>
      <c r="J515" s="49"/>
      <c r="K515" s="49"/>
      <c r="L515" s="49"/>
      <c r="M515" s="49"/>
      <c r="N515" s="49"/>
      <c r="O515" s="49"/>
      <c r="P515" s="49"/>
      <c r="Q515" s="49"/>
      <c r="R515" s="49"/>
      <c r="S515" s="50"/>
    </row>
    <row r="516" spans="1:19" ht="14.25" customHeight="1" x14ac:dyDescent="0.3">
      <c r="A516" s="48"/>
      <c r="B516" s="49"/>
      <c r="C516" s="49"/>
      <c r="D516" s="49"/>
      <c r="E516" s="49"/>
      <c r="F516" s="49"/>
      <c r="G516" s="49"/>
      <c r="H516" s="49"/>
      <c r="I516" s="49"/>
      <c r="J516" s="49"/>
      <c r="K516" s="49"/>
      <c r="L516" s="49"/>
      <c r="M516" s="49"/>
      <c r="N516" s="49"/>
      <c r="O516" s="49"/>
      <c r="P516" s="49"/>
      <c r="Q516" s="49"/>
      <c r="R516" s="49"/>
      <c r="S516" s="50"/>
    </row>
    <row r="517" spans="1:19" ht="14.25" customHeight="1" x14ac:dyDescent="0.3">
      <c r="A517" s="48"/>
      <c r="B517" s="49"/>
      <c r="C517" s="49"/>
      <c r="D517" s="49"/>
      <c r="E517" s="49"/>
      <c r="F517" s="49"/>
      <c r="G517" s="49"/>
      <c r="H517" s="49"/>
      <c r="I517" s="49"/>
      <c r="J517" s="49"/>
      <c r="K517" s="49"/>
      <c r="L517" s="49"/>
      <c r="M517" s="49"/>
      <c r="N517" s="49"/>
      <c r="O517" s="49"/>
      <c r="P517" s="49"/>
      <c r="Q517" s="49"/>
      <c r="R517" s="49"/>
      <c r="S517" s="50"/>
    </row>
    <row r="518" spans="1:19" ht="14.25" customHeight="1" x14ac:dyDescent="0.3">
      <c r="A518" s="48"/>
      <c r="B518" s="49"/>
      <c r="C518" s="49"/>
      <c r="D518" s="49"/>
      <c r="E518" s="49"/>
      <c r="F518" s="49"/>
      <c r="G518" s="49"/>
      <c r="H518" s="49"/>
      <c r="I518" s="49"/>
      <c r="J518" s="49"/>
      <c r="K518" s="49"/>
      <c r="L518" s="49"/>
      <c r="M518" s="49"/>
      <c r="N518" s="49"/>
      <c r="O518" s="49"/>
      <c r="P518" s="49"/>
      <c r="Q518" s="49"/>
      <c r="R518" s="49"/>
      <c r="S518" s="50"/>
    </row>
    <row r="519" spans="1:19" ht="14.25" customHeight="1" x14ac:dyDescent="0.3">
      <c r="A519" s="48"/>
      <c r="B519" s="49"/>
      <c r="C519" s="49"/>
      <c r="D519" s="49"/>
      <c r="E519" s="49"/>
      <c r="F519" s="49"/>
      <c r="G519" s="49"/>
      <c r="H519" s="49"/>
      <c r="I519" s="49"/>
      <c r="J519" s="49"/>
      <c r="K519" s="49"/>
      <c r="L519" s="49"/>
      <c r="M519" s="49"/>
      <c r="N519" s="49"/>
      <c r="O519" s="49"/>
      <c r="P519" s="49"/>
      <c r="Q519" s="49"/>
      <c r="R519" s="49"/>
      <c r="S519" s="50"/>
    </row>
    <row r="520" spans="1:19" ht="14.25" customHeight="1" x14ac:dyDescent="0.3">
      <c r="A520" s="48"/>
      <c r="B520" s="49"/>
      <c r="C520" s="49"/>
      <c r="D520" s="49"/>
      <c r="E520" s="49"/>
      <c r="F520" s="49"/>
      <c r="G520" s="49"/>
      <c r="H520" s="49"/>
      <c r="I520" s="49"/>
      <c r="J520" s="49"/>
      <c r="K520" s="49"/>
      <c r="L520" s="49"/>
      <c r="M520" s="49"/>
      <c r="N520" s="49"/>
      <c r="O520" s="49"/>
      <c r="P520" s="49"/>
      <c r="Q520" s="49"/>
      <c r="R520" s="49"/>
      <c r="S520" s="50"/>
    </row>
    <row r="521" spans="1:19" ht="14.25" customHeight="1" x14ac:dyDescent="0.3">
      <c r="A521" s="48"/>
      <c r="B521" s="49"/>
      <c r="C521" s="49"/>
      <c r="D521" s="49"/>
      <c r="E521" s="49"/>
      <c r="F521" s="49"/>
      <c r="G521" s="49"/>
      <c r="H521" s="49"/>
      <c r="I521" s="49"/>
      <c r="J521" s="49"/>
      <c r="K521" s="49"/>
      <c r="L521" s="49"/>
      <c r="M521" s="49"/>
      <c r="N521" s="49"/>
      <c r="O521" s="49"/>
      <c r="P521" s="49"/>
      <c r="Q521" s="49"/>
      <c r="R521" s="49"/>
      <c r="S521" s="50"/>
    </row>
    <row r="522" spans="1:19" ht="14.25" customHeight="1" x14ac:dyDescent="0.3">
      <c r="A522" s="48"/>
      <c r="B522" s="49"/>
      <c r="C522" s="49"/>
      <c r="D522" s="49"/>
      <c r="E522" s="49"/>
      <c r="F522" s="49"/>
      <c r="G522" s="49"/>
      <c r="H522" s="49"/>
      <c r="I522" s="49"/>
      <c r="J522" s="49"/>
      <c r="K522" s="49"/>
      <c r="L522" s="49"/>
      <c r="M522" s="49"/>
      <c r="N522" s="49"/>
      <c r="O522" s="49"/>
      <c r="P522" s="49"/>
      <c r="Q522" s="49"/>
      <c r="R522" s="49"/>
      <c r="S522" s="50"/>
    </row>
    <row r="523" spans="1:19" ht="14.25" customHeight="1" x14ac:dyDescent="0.3">
      <c r="A523" s="48"/>
      <c r="B523" s="49"/>
      <c r="C523" s="49"/>
      <c r="D523" s="49"/>
      <c r="E523" s="49"/>
      <c r="F523" s="49"/>
      <c r="G523" s="49"/>
      <c r="H523" s="49"/>
      <c r="I523" s="49"/>
      <c r="J523" s="49"/>
      <c r="K523" s="49"/>
      <c r="L523" s="49"/>
      <c r="M523" s="49"/>
      <c r="N523" s="49"/>
      <c r="O523" s="49"/>
      <c r="P523" s="49"/>
      <c r="Q523" s="49"/>
      <c r="R523" s="49"/>
      <c r="S523" s="50"/>
    </row>
    <row r="524" spans="1:19" ht="14.25" customHeight="1" x14ac:dyDescent="0.3">
      <c r="A524" s="48"/>
      <c r="B524" s="49"/>
      <c r="C524" s="49"/>
      <c r="D524" s="49"/>
      <c r="E524" s="49"/>
      <c r="F524" s="49"/>
      <c r="G524" s="49"/>
      <c r="H524" s="49"/>
      <c r="I524" s="49"/>
      <c r="J524" s="49"/>
      <c r="K524" s="49"/>
      <c r="L524" s="49"/>
      <c r="M524" s="49"/>
      <c r="N524" s="49"/>
      <c r="O524" s="49"/>
      <c r="P524" s="49"/>
      <c r="Q524" s="49"/>
      <c r="R524" s="49"/>
      <c r="S524" s="50"/>
    </row>
    <row r="525" spans="1:19" ht="14.25" customHeight="1" x14ac:dyDescent="0.3">
      <c r="A525" s="48"/>
      <c r="B525" s="49"/>
      <c r="C525" s="49"/>
      <c r="D525" s="49"/>
      <c r="E525" s="49"/>
      <c r="F525" s="49"/>
      <c r="G525" s="49"/>
      <c r="H525" s="49"/>
      <c r="I525" s="49"/>
      <c r="J525" s="49"/>
      <c r="K525" s="49"/>
      <c r="L525" s="49"/>
      <c r="M525" s="49"/>
      <c r="N525" s="49"/>
      <c r="O525" s="49"/>
      <c r="P525" s="49"/>
      <c r="Q525" s="49"/>
      <c r="R525" s="49"/>
      <c r="S525" s="50"/>
    </row>
    <row r="526" spans="1:19" ht="14.25" customHeight="1" x14ac:dyDescent="0.3">
      <c r="A526" s="48"/>
      <c r="B526" s="49"/>
      <c r="C526" s="49"/>
      <c r="D526" s="49"/>
      <c r="E526" s="49"/>
      <c r="F526" s="49"/>
      <c r="G526" s="49"/>
      <c r="H526" s="49"/>
      <c r="I526" s="49"/>
      <c r="J526" s="49"/>
      <c r="K526" s="49"/>
      <c r="L526" s="49"/>
      <c r="M526" s="49"/>
      <c r="N526" s="49"/>
      <c r="O526" s="49"/>
      <c r="P526" s="49"/>
      <c r="Q526" s="49"/>
      <c r="R526" s="49"/>
      <c r="S526" s="50"/>
    </row>
    <row r="527" spans="1:19" ht="14.25" customHeight="1" x14ac:dyDescent="0.3">
      <c r="A527" s="48"/>
      <c r="B527" s="49"/>
      <c r="C527" s="49"/>
      <c r="D527" s="49"/>
      <c r="E527" s="49"/>
      <c r="F527" s="49"/>
      <c r="G527" s="49"/>
      <c r="H527" s="49"/>
      <c r="I527" s="49"/>
      <c r="J527" s="49"/>
      <c r="K527" s="49"/>
      <c r="L527" s="49"/>
      <c r="M527" s="49"/>
      <c r="N527" s="49"/>
      <c r="O527" s="49"/>
      <c r="P527" s="49"/>
      <c r="Q527" s="49"/>
      <c r="R527" s="49"/>
      <c r="S527" s="50"/>
    </row>
    <row r="528" spans="1:19" ht="14.25" customHeight="1" x14ac:dyDescent="0.3">
      <c r="A528" s="48"/>
      <c r="B528" s="49"/>
      <c r="C528" s="49"/>
      <c r="D528" s="49"/>
      <c r="E528" s="49"/>
      <c r="F528" s="49"/>
      <c r="G528" s="49"/>
      <c r="H528" s="49"/>
      <c r="I528" s="49"/>
      <c r="J528" s="49"/>
      <c r="K528" s="49"/>
      <c r="L528" s="49"/>
      <c r="M528" s="49"/>
      <c r="N528" s="49"/>
      <c r="O528" s="49"/>
      <c r="P528" s="49"/>
      <c r="Q528" s="49"/>
      <c r="R528" s="49"/>
      <c r="S528" s="50"/>
    </row>
    <row r="529" spans="1:19" ht="14.25" customHeight="1" x14ac:dyDescent="0.3">
      <c r="A529" s="48"/>
      <c r="B529" s="49"/>
      <c r="C529" s="49"/>
      <c r="D529" s="49"/>
      <c r="E529" s="49"/>
      <c r="F529" s="49"/>
      <c r="G529" s="49"/>
      <c r="H529" s="49"/>
      <c r="I529" s="49"/>
      <c r="J529" s="49"/>
      <c r="K529" s="49"/>
      <c r="L529" s="49"/>
      <c r="M529" s="49"/>
      <c r="N529" s="49"/>
      <c r="O529" s="49"/>
      <c r="P529" s="49"/>
      <c r="Q529" s="49"/>
      <c r="R529" s="49"/>
      <c r="S529" s="50"/>
    </row>
    <row r="530" spans="1:19" ht="14.25" customHeight="1" x14ac:dyDescent="0.3">
      <c r="A530" s="48"/>
      <c r="B530" s="49"/>
      <c r="C530" s="49"/>
      <c r="D530" s="49"/>
      <c r="E530" s="49"/>
      <c r="F530" s="49"/>
      <c r="G530" s="49"/>
      <c r="H530" s="49"/>
      <c r="I530" s="49"/>
      <c r="J530" s="49"/>
      <c r="K530" s="49"/>
      <c r="L530" s="49"/>
      <c r="M530" s="49"/>
      <c r="N530" s="49"/>
      <c r="O530" s="49"/>
      <c r="P530" s="49"/>
      <c r="Q530" s="49"/>
      <c r="R530" s="49"/>
      <c r="S530" s="50"/>
    </row>
    <row r="531" spans="1:19" ht="14.25" customHeight="1" x14ac:dyDescent="0.3">
      <c r="A531" s="48"/>
      <c r="B531" s="49"/>
      <c r="C531" s="49"/>
      <c r="D531" s="49"/>
      <c r="E531" s="49"/>
      <c r="F531" s="49"/>
      <c r="G531" s="49"/>
      <c r="H531" s="49"/>
      <c r="I531" s="49"/>
      <c r="J531" s="49"/>
      <c r="K531" s="49"/>
      <c r="L531" s="49"/>
      <c r="M531" s="49"/>
      <c r="N531" s="49"/>
      <c r="O531" s="49"/>
      <c r="P531" s="49"/>
      <c r="Q531" s="49"/>
      <c r="R531" s="49"/>
      <c r="S531" s="50"/>
    </row>
    <row r="532" spans="1:19" ht="14.25" customHeight="1" x14ac:dyDescent="0.3">
      <c r="A532" s="48"/>
      <c r="B532" s="49"/>
      <c r="C532" s="49"/>
      <c r="D532" s="49"/>
      <c r="E532" s="49"/>
      <c r="F532" s="49"/>
      <c r="G532" s="49"/>
      <c r="H532" s="49"/>
      <c r="I532" s="49"/>
      <c r="J532" s="49"/>
      <c r="K532" s="49"/>
      <c r="L532" s="49"/>
      <c r="M532" s="49"/>
      <c r="N532" s="49"/>
      <c r="O532" s="49"/>
      <c r="P532" s="49"/>
      <c r="Q532" s="49"/>
      <c r="R532" s="49"/>
      <c r="S532" s="50"/>
    </row>
    <row r="533" spans="1:19" ht="14.25" customHeight="1" x14ac:dyDescent="0.3">
      <c r="A533" s="48"/>
      <c r="B533" s="49"/>
      <c r="C533" s="49"/>
      <c r="D533" s="49"/>
      <c r="E533" s="49"/>
      <c r="F533" s="49"/>
      <c r="G533" s="49"/>
      <c r="H533" s="49"/>
      <c r="I533" s="49"/>
      <c r="J533" s="49"/>
      <c r="K533" s="49"/>
      <c r="L533" s="49"/>
      <c r="M533" s="49"/>
      <c r="N533" s="49"/>
      <c r="O533" s="49"/>
      <c r="P533" s="49"/>
      <c r="Q533" s="49"/>
      <c r="R533" s="49"/>
      <c r="S533" s="50"/>
    </row>
    <row r="534" spans="1:19" ht="14.25" customHeight="1" x14ac:dyDescent="0.3">
      <c r="A534" s="48"/>
      <c r="B534" s="49"/>
      <c r="C534" s="49"/>
      <c r="D534" s="49"/>
      <c r="E534" s="49"/>
      <c r="F534" s="49"/>
      <c r="G534" s="49"/>
      <c r="H534" s="49"/>
      <c r="I534" s="49"/>
      <c r="J534" s="49"/>
      <c r="K534" s="49"/>
      <c r="L534" s="49"/>
      <c r="M534" s="49"/>
      <c r="N534" s="49"/>
      <c r="O534" s="49"/>
      <c r="P534" s="49"/>
      <c r="Q534" s="49"/>
      <c r="R534" s="49"/>
      <c r="S534" s="50"/>
    </row>
    <row r="535" spans="1:19" ht="14.25" customHeight="1" x14ac:dyDescent="0.3">
      <c r="A535" s="48"/>
      <c r="B535" s="49"/>
      <c r="C535" s="49"/>
      <c r="D535" s="49"/>
      <c r="E535" s="49"/>
      <c r="F535" s="49"/>
      <c r="G535" s="49"/>
      <c r="H535" s="49"/>
      <c r="I535" s="49"/>
      <c r="J535" s="49"/>
      <c r="K535" s="49"/>
      <c r="L535" s="49"/>
      <c r="M535" s="49"/>
      <c r="N535" s="49"/>
      <c r="O535" s="49"/>
      <c r="P535" s="49"/>
      <c r="Q535" s="49"/>
      <c r="R535" s="49"/>
      <c r="S535" s="50"/>
    </row>
    <row r="536" spans="1:19" ht="14.25" customHeight="1" x14ac:dyDescent="0.3">
      <c r="A536" s="48"/>
      <c r="B536" s="49"/>
      <c r="C536" s="49"/>
      <c r="D536" s="49"/>
      <c r="E536" s="49"/>
      <c r="F536" s="49"/>
      <c r="G536" s="49"/>
      <c r="H536" s="49"/>
      <c r="I536" s="49"/>
      <c r="J536" s="49"/>
      <c r="K536" s="49"/>
      <c r="L536" s="49"/>
      <c r="M536" s="49"/>
      <c r="N536" s="49"/>
      <c r="O536" s="49"/>
      <c r="P536" s="49"/>
      <c r="Q536" s="49"/>
      <c r="R536" s="49"/>
      <c r="S536" s="50"/>
    </row>
    <row r="537" spans="1:19" ht="14.25" customHeight="1" x14ac:dyDescent="0.3">
      <c r="A537" s="48"/>
      <c r="B537" s="49"/>
      <c r="C537" s="49"/>
      <c r="D537" s="49"/>
      <c r="E537" s="49"/>
      <c r="F537" s="49"/>
      <c r="G537" s="49"/>
      <c r="H537" s="49"/>
      <c r="I537" s="49"/>
      <c r="J537" s="49"/>
      <c r="K537" s="49"/>
      <c r="L537" s="49"/>
      <c r="M537" s="49"/>
      <c r="N537" s="49"/>
      <c r="O537" s="49"/>
      <c r="P537" s="49"/>
      <c r="Q537" s="49"/>
      <c r="R537" s="49"/>
      <c r="S537" s="50"/>
    </row>
    <row r="538" spans="1:19" ht="14.25" customHeight="1" x14ac:dyDescent="0.3">
      <c r="A538" s="48"/>
      <c r="B538" s="49"/>
      <c r="C538" s="49"/>
      <c r="D538" s="49"/>
      <c r="E538" s="49"/>
      <c r="F538" s="49"/>
      <c r="G538" s="49"/>
      <c r="H538" s="49"/>
      <c r="I538" s="49"/>
      <c r="J538" s="49"/>
      <c r="K538" s="49"/>
      <c r="L538" s="49"/>
      <c r="M538" s="49"/>
      <c r="N538" s="49"/>
      <c r="O538" s="49"/>
      <c r="P538" s="49"/>
      <c r="Q538" s="49"/>
      <c r="R538" s="49"/>
      <c r="S538" s="50"/>
    </row>
    <row r="539" spans="1:19" ht="14.25" customHeight="1" x14ac:dyDescent="0.3">
      <c r="A539" s="48"/>
      <c r="B539" s="49"/>
      <c r="C539" s="49"/>
      <c r="D539" s="49"/>
      <c r="E539" s="49"/>
      <c r="F539" s="49"/>
      <c r="G539" s="49"/>
      <c r="H539" s="49"/>
      <c r="I539" s="49"/>
      <c r="J539" s="49"/>
      <c r="K539" s="49"/>
      <c r="L539" s="49"/>
      <c r="M539" s="49"/>
      <c r="N539" s="49"/>
      <c r="O539" s="49"/>
      <c r="P539" s="49"/>
      <c r="Q539" s="49"/>
      <c r="R539" s="49"/>
      <c r="S539" s="50"/>
    </row>
    <row r="540" spans="1:19" ht="14.25" customHeight="1" x14ac:dyDescent="0.3">
      <c r="A540" s="48"/>
      <c r="B540" s="49"/>
      <c r="C540" s="49"/>
      <c r="D540" s="49"/>
      <c r="E540" s="49"/>
      <c r="F540" s="49"/>
      <c r="G540" s="49"/>
      <c r="H540" s="49"/>
      <c r="I540" s="49"/>
      <c r="J540" s="49"/>
      <c r="K540" s="49"/>
      <c r="L540" s="49"/>
      <c r="M540" s="49"/>
      <c r="N540" s="49"/>
      <c r="O540" s="49"/>
      <c r="P540" s="49"/>
      <c r="Q540" s="49"/>
      <c r="R540" s="49"/>
      <c r="S540" s="50"/>
    </row>
    <row r="541" spans="1:19" ht="14.25" customHeight="1" x14ac:dyDescent="0.3">
      <c r="A541" s="48"/>
      <c r="B541" s="49"/>
      <c r="C541" s="49"/>
      <c r="D541" s="49"/>
      <c r="E541" s="49"/>
      <c r="F541" s="49"/>
      <c r="G541" s="49"/>
      <c r="H541" s="49"/>
      <c r="I541" s="49"/>
      <c r="J541" s="49"/>
      <c r="K541" s="49"/>
      <c r="L541" s="49"/>
      <c r="M541" s="49"/>
      <c r="N541" s="49"/>
      <c r="O541" s="49"/>
      <c r="P541" s="49"/>
      <c r="Q541" s="49"/>
      <c r="R541" s="49"/>
      <c r="S541" s="50"/>
    </row>
    <row r="542" spans="1:19" ht="14.25" customHeight="1" x14ac:dyDescent="0.3">
      <c r="A542" s="48"/>
      <c r="B542" s="49"/>
      <c r="C542" s="49"/>
      <c r="D542" s="49"/>
      <c r="E542" s="49"/>
      <c r="F542" s="49"/>
      <c r="G542" s="49"/>
      <c r="H542" s="49"/>
      <c r="I542" s="49"/>
      <c r="J542" s="49"/>
      <c r="K542" s="49"/>
      <c r="L542" s="49"/>
      <c r="M542" s="49"/>
      <c r="N542" s="49"/>
      <c r="O542" s="49"/>
      <c r="P542" s="49"/>
      <c r="Q542" s="49"/>
      <c r="R542" s="49"/>
      <c r="S542" s="50"/>
    </row>
    <row r="543" spans="1:19" ht="14.25" customHeight="1" x14ac:dyDescent="0.3">
      <c r="A543" s="48"/>
      <c r="B543" s="49"/>
      <c r="C543" s="49"/>
      <c r="D543" s="49"/>
      <c r="E543" s="49"/>
      <c r="F543" s="49"/>
      <c r="G543" s="49"/>
      <c r="H543" s="49"/>
      <c r="I543" s="49"/>
      <c r="J543" s="49"/>
      <c r="K543" s="49"/>
      <c r="L543" s="49"/>
      <c r="M543" s="49"/>
      <c r="N543" s="49"/>
      <c r="O543" s="49"/>
      <c r="P543" s="49"/>
      <c r="Q543" s="49"/>
      <c r="R543" s="49"/>
      <c r="S543" s="50"/>
    </row>
    <row r="544" spans="1:19" ht="14.25" customHeight="1" x14ac:dyDescent="0.3">
      <c r="A544" s="48"/>
      <c r="B544" s="49"/>
      <c r="C544" s="49"/>
      <c r="D544" s="49"/>
      <c r="E544" s="49"/>
      <c r="F544" s="49"/>
      <c r="G544" s="49"/>
      <c r="H544" s="49"/>
      <c r="I544" s="49"/>
      <c r="J544" s="49"/>
      <c r="K544" s="49"/>
      <c r="L544" s="49"/>
      <c r="M544" s="49"/>
      <c r="N544" s="49"/>
      <c r="O544" s="49"/>
      <c r="P544" s="49"/>
      <c r="Q544" s="49"/>
      <c r="R544" s="49"/>
      <c r="S544" s="50"/>
    </row>
    <row r="545" spans="1:19" ht="14.25" customHeight="1" x14ac:dyDescent="0.3">
      <c r="A545" s="48"/>
      <c r="B545" s="49"/>
      <c r="C545" s="49"/>
      <c r="D545" s="49"/>
      <c r="E545" s="49"/>
      <c r="F545" s="49"/>
      <c r="G545" s="49"/>
      <c r="H545" s="49"/>
      <c r="I545" s="49"/>
      <c r="J545" s="49"/>
      <c r="K545" s="49"/>
      <c r="L545" s="49"/>
      <c r="M545" s="49"/>
      <c r="N545" s="49"/>
      <c r="O545" s="49"/>
      <c r="P545" s="49"/>
      <c r="Q545" s="49"/>
      <c r="R545" s="49"/>
      <c r="S545" s="50"/>
    </row>
    <row r="546" spans="1:19" ht="14.25" customHeight="1" x14ac:dyDescent="0.3">
      <c r="A546" s="48"/>
      <c r="B546" s="49"/>
      <c r="C546" s="49"/>
      <c r="D546" s="49"/>
      <c r="E546" s="49"/>
      <c r="F546" s="49"/>
      <c r="G546" s="49"/>
      <c r="H546" s="49"/>
      <c r="I546" s="49"/>
      <c r="J546" s="49"/>
      <c r="K546" s="49"/>
      <c r="L546" s="49"/>
      <c r="M546" s="49"/>
      <c r="N546" s="49"/>
      <c r="O546" s="49"/>
      <c r="P546" s="49"/>
      <c r="Q546" s="49"/>
      <c r="R546" s="49"/>
      <c r="S546" s="50"/>
    </row>
    <row r="547" spans="1:19" ht="14.25" customHeight="1" x14ac:dyDescent="0.3">
      <c r="A547" s="48"/>
      <c r="B547" s="49"/>
      <c r="C547" s="49"/>
      <c r="D547" s="49"/>
      <c r="E547" s="49"/>
      <c r="F547" s="49"/>
      <c r="G547" s="49"/>
      <c r="H547" s="49"/>
      <c r="I547" s="49"/>
      <c r="J547" s="49"/>
      <c r="K547" s="49"/>
      <c r="L547" s="49"/>
      <c r="M547" s="49"/>
      <c r="N547" s="49"/>
      <c r="O547" s="49"/>
      <c r="P547" s="49"/>
      <c r="Q547" s="49"/>
      <c r="R547" s="49"/>
      <c r="S547" s="50"/>
    </row>
    <row r="548" spans="1:19" ht="14.25" customHeight="1" x14ac:dyDescent="0.3">
      <c r="A548" s="48"/>
      <c r="B548" s="49"/>
      <c r="C548" s="49"/>
      <c r="D548" s="49"/>
      <c r="E548" s="49"/>
      <c r="F548" s="49"/>
      <c r="G548" s="49"/>
      <c r="H548" s="49"/>
      <c r="I548" s="49"/>
      <c r="J548" s="49"/>
      <c r="K548" s="49"/>
      <c r="L548" s="49"/>
      <c r="M548" s="49"/>
      <c r="N548" s="49"/>
      <c r="O548" s="49"/>
      <c r="P548" s="49"/>
      <c r="Q548" s="49"/>
      <c r="R548" s="49"/>
      <c r="S548" s="50"/>
    </row>
    <row r="549" spans="1:19" ht="14.25" customHeight="1" x14ac:dyDescent="0.3">
      <c r="A549" s="48"/>
      <c r="B549" s="49"/>
      <c r="C549" s="49"/>
      <c r="D549" s="49"/>
      <c r="E549" s="49"/>
      <c r="F549" s="49"/>
      <c r="G549" s="49"/>
      <c r="H549" s="49"/>
      <c r="I549" s="49"/>
      <c r="J549" s="49"/>
      <c r="K549" s="49"/>
      <c r="L549" s="49"/>
      <c r="M549" s="49"/>
      <c r="N549" s="49"/>
      <c r="O549" s="49"/>
      <c r="P549" s="49"/>
      <c r="Q549" s="49"/>
      <c r="R549" s="49"/>
      <c r="S549" s="50"/>
    </row>
    <row r="550" spans="1:19" ht="14.25" customHeight="1" x14ac:dyDescent="0.3">
      <c r="A550" s="48"/>
      <c r="B550" s="49"/>
      <c r="C550" s="49"/>
      <c r="D550" s="49"/>
      <c r="E550" s="49"/>
      <c r="F550" s="49"/>
      <c r="G550" s="49"/>
      <c r="H550" s="49"/>
      <c r="I550" s="49"/>
      <c r="J550" s="49"/>
      <c r="K550" s="49"/>
      <c r="L550" s="49"/>
      <c r="M550" s="49"/>
      <c r="N550" s="49"/>
      <c r="O550" s="49"/>
      <c r="P550" s="49"/>
      <c r="Q550" s="49"/>
      <c r="R550" s="49"/>
      <c r="S550" s="50"/>
    </row>
    <row r="551" spans="1:19" ht="14.25" customHeight="1" x14ac:dyDescent="0.3">
      <c r="A551" s="48"/>
      <c r="B551" s="49"/>
      <c r="C551" s="49"/>
      <c r="D551" s="49"/>
      <c r="E551" s="49"/>
      <c r="F551" s="49"/>
      <c r="G551" s="49"/>
      <c r="H551" s="49"/>
      <c r="I551" s="49"/>
      <c r="J551" s="49"/>
      <c r="K551" s="49"/>
      <c r="L551" s="49"/>
      <c r="M551" s="49"/>
      <c r="N551" s="49"/>
      <c r="O551" s="49"/>
      <c r="P551" s="49"/>
      <c r="Q551" s="49"/>
      <c r="R551" s="49"/>
      <c r="S551" s="50"/>
    </row>
    <row r="552" spans="1:19" ht="14.25" customHeight="1" x14ac:dyDescent="0.3">
      <c r="A552" s="48"/>
      <c r="B552" s="49"/>
      <c r="C552" s="49"/>
      <c r="D552" s="49"/>
      <c r="E552" s="49"/>
      <c r="F552" s="49"/>
      <c r="G552" s="49"/>
      <c r="H552" s="49"/>
      <c r="I552" s="49"/>
      <c r="J552" s="49"/>
      <c r="K552" s="49"/>
      <c r="L552" s="49"/>
      <c r="M552" s="49"/>
      <c r="N552" s="49"/>
      <c r="O552" s="49"/>
      <c r="P552" s="49"/>
      <c r="Q552" s="49"/>
      <c r="R552" s="49"/>
      <c r="S552" s="50"/>
    </row>
    <row r="553" spans="1:19" ht="14.25" customHeight="1" x14ac:dyDescent="0.3">
      <c r="A553" s="48"/>
      <c r="B553" s="49"/>
      <c r="C553" s="49"/>
      <c r="D553" s="49"/>
      <c r="E553" s="49"/>
      <c r="F553" s="49"/>
      <c r="G553" s="49"/>
      <c r="H553" s="49"/>
      <c r="I553" s="49"/>
      <c r="J553" s="49"/>
      <c r="K553" s="49"/>
      <c r="L553" s="49"/>
      <c r="M553" s="49"/>
      <c r="N553" s="49"/>
      <c r="O553" s="49"/>
      <c r="P553" s="49"/>
      <c r="Q553" s="49"/>
      <c r="R553" s="49"/>
      <c r="S553" s="50"/>
    </row>
    <row r="554" spans="1:19" ht="14.25" customHeight="1" x14ac:dyDescent="0.3">
      <c r="A554" s="48"/>
      <c r="B554" s="49"/>
      <c r="C554" s="49"/>
      <c r="D554" s="49"/>
      <c r="E554" s="49"/>
      <c r="F554" s="49"/>
      <c r="G554" s="49"/>
      <c r="H554" s="49"/>
      <c r="I554" s="49"/>
      <c r="J554" s="49"/>
      <c r="K554" s="49"/>
      <c r="L554" s="49"/>
      <c r="M554" s="49"/>
      <c r="N554" s="49"/>
      <c r="O554" s="49"/>
      <c r="P554" s="49"/>
      <c r="Q554" s="49"/>
      <c r="R554" s="49"/>
      <c r="S554" s="50"/>
    </row>
    <row r="555" spans="1:19" ht="14.25" customHeight="1" x14ac:dyDescent="0.3">
      <c r="A555" s="48"/>
      <c r="B555" s="49"/>
      <c r="C555" s="49"/>
      <c r="D555" s="49"/>
      <c r="E555" s="49"/>
      <c r="F555" s="49"/>
      <c r="G555" s="49"/>
      <c r="H555" s="49"/>
      <c r="I555" s="49"/>
      <c r="J555" s="49"/>
      <c r="K555" s="49"/>
      <c r="L555" s="49"/>
      <c r="M555" s="49"/>
      <c r="N555" s="49"/>
      <c r="O555" s="49"/>
      <c r="P555" s="49"/>
      <c r="Q555" s="49"/>
      <c r="R555" s="49"/>
      <c r="S555" s="50"/>
    </row>
    <row r="556" spans="1:19" ht="14.25" customHeight="1" x14ac:dyDescent="0.3">
      <c r="A556" s="48"/>
      <c r="B556" s="49"/>
      <c r="C556" s="49"/>
      <c r="D556" s="49"/>
      <c r="E556" s="49"/>
      <c r="F556" s="49"/>
      <c r="G556" s="49"/>
      <c r="H556" s="49"/>
      <c r="I556" s="49"/>
      <c r="J556" s="49"/>
      <c r="K556" s="49"/>
      <c r="L556" s="49"/>
      <c r="M556" s="49"/>
      <c r="N556" s="49"/>
      <c r="O556" s="49"/>
      <c r="P556" s="49"/>
      <c r="Q556" s="49"/>
      <c r="R556" s="49"/>
      <c r="S556" s="50"/>
    </row>
    <row r="557" spans="1:19" ht="14.25" customHeight="1" x14ac:dyDescent="0.3">
      <c r="A557" s="48"/>
      <c r="B557" s="49"/>
      <c r="C557" s="49"/>
      <c r="D557" s="49"/>
      <c r="E557" s="49"/>
      <c r="F557" s="49"/>
      <c r="G557" s="49"/>
      <c r="H557" s="49"/>
      <c r="I557" s="49"/>
      <c r="J557" s="49"/>
      <c r="K557" s="49"/>
      <c r="L557" s="49"/>
      <c r="M557" s="49"/>
      <c r="N557" s="49"/>
      <c r="O557" s="49"/>
      <c r="P557" s="49"/>
      <c r="Q557" s="49"/>
      <c r="R557" s="49"/>
      <c r="S557" s="50"/>
    </row>
    <row r="558" spans="1:19" ht="14.25" customHeight="1" x14ac:dyDescent="0.3">
      <c r="A558" s="48"/>
      <c r="B558" s="49"/>
      <c r="C558" s="49"/>
      <c r="D558" s="49"/>
      <c r="E558" s="49"/>
      <c r="F558" s="49"/>
      <c r="G558" s="49"/>
      <c r="H558" s="49"/>
      <c r="I558" s="49"/>
      <c r="J558" s="49"/>
      <c r="K558" s="49"/>
      <c r="L558" s="49"/>
      <c r="M558" s="49"/>
      <c r="N558" s="49"/>
      <c r="O558" s="49"/>
      <c r="P558" s="49"/>
      <c r="Q558" s="49"/>
      <c r="R558" s="49"/>
      <c r="S558" s="50"/>
    </row>
    <row r="559" spans="1:19" ht="14.25" customHeight="1" x14ac:dyDescent="0.3">
      <c r="A559" s="48"/>
      <c r="B559" s="49"/>
      <c r="C559" s="49"/>
      <c r="D559" s="49"/>
      <c r="E559" s="49"/>
      <c r="F559" s="49"/>
      <c r="G559" s="49"/>
      <c r="H559" s="49"/>
      <c r="I559" s="49"/>
      <c r="J559" s="49"/>
      <c r="K559" s="49"/>
      <c r="L559" s="49"/>
      <c r="M559" s="49"/>
      <c r="N559" s="49"/>
      <c r="O559" s="49"/>
      <c r="P559" s="49"/>
      <c r="Q559" s="49"/>
      <c r="R559" s="49"/>
      <c r="S559" s="50"/>
    </row>
    <row r="560" spans="1:19" ht="14.25" customHeight="1" x14ac:dyDescent="0.3">
      <c r="A560" s="48"/>
      <c r="B560" s="49"/>
      <c r="C560" s="49"/>
      <c r="D560" s="49"/>
      <c r="E560" s="49"/>
      <c r="F560" s="49"/>
      <c r="G560" s="49"/>
      <c r="H560" s="49"/>
      <c r="I560" s="49"/>
      <c r="J560" s="49"/>
      <c r="K560" s="49"/>
      <c r="L560" s="49"/>
      <c r="M560" s="49"/>
      <c r="N560" s="49"/>
      <c r="O560" s="49"/>
      <c r="P560" s="49"/>
      <c r="Q560" s="49"/>
      <c r="R560" s="49"/>
      <c r="S560" s="50"/>
    </row>
    <row r="561" spans="1:19" ht="14.25" customHeight="1" x14ac:dyDescent="0.3">
      <c r="A561" s="48"/>
      <c r="B561" s="49"/>
      <c r="C561" s="49"/>
      <c r="D561" s="49"/>
      <c r="E561" s="49"/>
      <c r="F561" s="49"/>
      <c r="G561" s="49"/>
      <c r="H561" s="49"/>
      <c r="I561" s="49"/>
      <c r="J561" s="49"/>
      <c r="K561" s="49"/>
      <c r="L561" s="49"/>
      <c r="M561" s="49"/>
      <c r="N561" s="49"/>
      <c r="O561" s="49"/>
      <c r="P561" s="49"/>
      <c r="Q561" s="49"/>
      <c r="R561" s="49"/>
      <c r="S561" s="50"/>
    </row>
    <row r="562" spans="1:19" ht="14.25" customHeight="1" x14ac:dyDescent="0.3">
      <c r="A562" s="48"/>
      <c r="B562" s="49"/>
      <c r="C562" s="49"/>
      <c r="D562" s="49"/>
      <c r="E562" s="49"/>
      <c r="F562" s="49"/>
      <c r="G562" s="49"/>
      <c r="H562" s="49"/>
      <c r="I562" s="49"/>
      <c r="J562" s="49"/>
      <c r="K562" s="49"/>
      <c r="L562" s="49"/>
      <c r="M562" s="49"/>
      <c r="N562" s="49"/>
      <c r="O562" s="49"/>
      <c r="P562" s="49"/>
      <c r="Q562" s="49"/>
      <c r="R562" s="49"/>
      <c r="S562" s="50"/>
    </row>
    <row r="563" spans="1:19" ht="14.25" customHeight="1" x14ac:dyDescent="0.3">
      <c r="A563" s="48"/>
      <c r="B563" s="49"/>
      <c r="C563" s="49"/>
      <c r="D563" s="49"/>
      <c r="E563" s="49"/>
      <c r="F563" s="49"/>
      <c r="G563" s="49"/>
      <c r="H563" s="49"/>
      <c r="I563" s="49"/>
      <c r="J563" s="49"/>
      <c r="K563" s="49"/>
      <c r="L563" s="49"/>
      <c r="M563" s="49"/>
      <c r="N563" s="49"/>
      <c r="O563" s="49"/>
      <c r="P563" s="49"/>
      <c r="Q563" s="49"/>
      <c r="R563" s="49"/>
      <c r="S563" s="50"/>
    </row>
    <row r="564" spans="1:19" ht="14.25" customHeight="1" x14ac:dyDescent="0.3">
      <c r="A564" s="48"/>
      <c r="B564" s="49"/>
      <c r="C564" s="49"/>
      <c r="D564" s="49"/>
      <c r="E564" s="49"/>
      <c r="F564" s="49"/>
      <c r="G564" s="49"/>
      <c r="H564" s="49"/>
      <c r="I564" s="49"/>
      <c r="J564" s="49"/>
      <c r="K564" s="49"/>
      <c r="L564" s="49"/>
      <c r="M564" s="49"/>
      <c r="N564" s="49"/>
      <c r="O564" s="49"/>
      <c r="P564" s="49"/>
      <c r="Q564" s="49"/>
      <c r="R564" s="49"/>
      <c r="S564" s="50"/>
    </row>
    <row r="565" spans="1:19" ht="14.25" customHeight="1" x14ac:dyDescent="0.3">
      <c r="A565" s="48"/>
      <c r="B565" s="49"/>
      <c r="C565" s="49"/>
      <c r="D565" s="49"/>
      <c r="E565" s="49"/>
      <c r="F565" s="49"/>
      <c r="G565" s="49"/>
      <c r="H565" s="49"/>
      <c r="I565" s="49"/>
      <c r="J565" s="49"/>
      <c r="K565" s="49"/>
      <c r="L565" s="49"/>
      <c r="M565" s="49"/>
      <c r="N565" s="49"/>
      <c r="O565" s="49"/>
      <c r="P565" s="49"/>
      <c r="Q565" s="49"/>
      <c r="R565" s="49"/>
      <c r="S565" s="50"/>
    </row>
    <row r="566" spans="1:19" ht="14.25" customHeight="1" x14ac:dyDescent="0.3">
      <c r="A566" s="48"/>
      <c r="B566" s="49"/>
      <c r="C566" s="49"/>
      <c r="D566" s="49"/>
      <c r="E566" s="49"/>
      <c r="F566" s="49"/>
      <c r="G566" s="49"/>
      <c r="H566" s="49"/>
      <c r="I566" s="49"/>
      <c r="J566" s="49"/>
      <c r="K566" s="49"/>
      <c r="L566" s="49"/>
      <c r="M566" s="49"/>
      <c r="N566" s="49"/>
      <c r="O566" s="49"/>
      <c r="P566" s="49"/>
      <c r="Q566" s="49"/>
      <c r="R566" s="49"/>
      <c r="S566" s="50"/>
    </row>
    <row r="567" spans="1:19" ht="14.25" customHeight="1" x14ac:dyDescent="0.3">
      <c r="A567" s="48"/>
      <c r="B567" s="49"/>
      <c r="C567" s="49"/>
      <c r="D567" s="49"/>
      <c r="E567" s="49"/>
      <c r="F567" s="49"/>
      <c r="G567" s="49"/>
      <c r="H567" s="49"/>
      <c r="I567" s="49"/>
      <c r="J567" s="49"/>
      <c r="K567" s="49"/>
      <c r="L567" s="49"/>
      <c r="M567" s="49"/>
      <c r="N567" s="49"/>
      <c r="O567" s="49"/>
      <c r="P567" s="49"/>
      <c r="Q567" s="49"/>
      <c r="R567" s="49"/>
      <c r="S567" s="50"/>
    </row>
    <row r="568" spans="1:19" ht="14.25" customHeight="1" x14ac:dyDescent="0.3">
      <c r="A568" s="48"/>
      <c r="B568" s="49"/>
      <c r="C568" s="49"/>
      <c r="D568" s="49"/>
      <c r="E568" s="49"/>
      <c r="F568" s="49"/>
      <c r="G568" s="49"/>
      <c r="H568" s="49"/>
      <c r="I568" s="49"/>
      <c r="J568" s="49"/>
      <c r="K568" s="49"/>
      <c r="L568" s="49"/>
      <c r="M568" s="49"/>
      <c r="N568" s="49"/>
      <c r="O568" s="49"/>
      <c r="P568" s="49"/>
      <c r="Q568" s="49"/>
      <c r="R568" s="49"/>
      <c r="S568" s="50"/>
    </row>
    <row r="569" spans="1:19" ht="14.25" customHeight="1" x14ac:dyDescent="0.3">
      <c r="A569" s="48"/>
      <c r="B569" s="49"/>
      <c r="C569" s="49"/>
      <c r="D569" s="49"/>
      <c r="E569" s="49"/>
      <c r="F569" s="49"/>
      <c r="G569" s="49"/>
      <c r="H569" s="49"/>
      <c r="I569" s="49"/>
      <c r="J569" s="49"/>
      <c r="K569" s="49"/>
      <c r="L569" s="49"/>
      <c r="M569" s="49"/>
      <c r="N569" s="49"/>
      <c r="O569" s="49"/>
      <c r="P569" s="49"/>
      <c r="Q569" s="49"/>
      <c r="R569" s="49"/>
      <c r="S569" s="50"/>
    </row>
    <row r="570" spans="1:19" ht="14.25" customHeight="1" x14ac:dyDescent="0.3">
      <c r="A570" s="48"/>
      <c r="B570" s="49"/>
      <c r="C570" s="49"/>
      <c r="D570" s="49"/>
      <c r="E570" s="49"/>
      <c r="F570" s="49"/>
      <c r="G570" s="49"/>
      <c r="H570" s="49"/>
      <c r="I570" s="49"/>
      <c r="J570" s="49"/>
      <c r="K570" s="49"/>
      <c r="L570" s="49"/>
      <c r="M570" s="49"/>
      <c r="N570" s="49"/>
      <c r="O570" s="49"/>
      <c r="P570" s="49"/>
      <c r="Q570" s="49"/>
      <c r="R570" s="49"/>
      <c r="S570" s="50"/>
    </row>
    <row r="571" spans="1:19" ht="14.25" customHeight="1" x14ac:dyDescent="0.3">
      <c r="A571" s="48"/>
      <c r="B571" s="49"/>
      <c r="C571" s="49"/>
      <c r="D571" s="49"/>
      <c r="E571" s="49"/>
      <c r="F571" s="49"/>
      <c r="G571" s="49"/>
      <c r="H571" s="49"/>
      <c r="I571" s="49"/>
      <c r="J571" s="49"/>
      <c r="K571" s="49"/>
      <c r="L571" s="49"/>
      <c r="M571" s="49"/>
      <c r="N571" s="49"/>
      <c r="O571" s="49"/>
      <c r="P571" s="49"/>
      <c r="Q571" s="49"/>
      <c r="R571" s="49"/>
      <c r="S571" s="50"/>
    </row>
    <row r="572" spans="1:19" ht="14.25" customHeight="1" x14ac:dyDescent="0.3">
      <c r="A572" s="48"/>
      <c r="B572" s="49"/>
      <c r="C572" s="49"/>
      <c r="D572" s="49"/>
      <c r="E572" s="49"/>
      <c r="F572" s="49"/>
      <c r="G572" s="49"/>
      <c r="H572" s="49"/>
      <c r="I572" s="49"/>
      <c r="J572" s="49"/>
      <c r="K572" s="49"/>
      <c r="L572" s="49"/>
      <c r="M572" s="49"/>
      <c r="N572" s="49"/>
      <c r="O572" s="49"/>
      <c r="P572" s="49"/>
      <c r="Q572" s="49"/>
      <c r="R572" s="49"/>
      <c r="S572" s="50"/>
    </row>
    <row r="573" spans="1:19" ht="14.25" customHeight="1" x14ac:dyDescent="0.3">
      <c r="A573" s="48"/>
      <c r="B573" s="49"/>
      <c r="C573" s="49"/>
      <c r="D573" s="49"/>
      <c r="E573" s="49"/>
      <c r="F573" s="49"/>
      <c r="G573" s="49"/>
      <c r="H573" s="49"/>
      <c r="I573" s="49"/>
      <c r="J573" s="49"/>
      <c r="K573" s="49"/>
      <c r="L573" s="49"/>
      <c r="M573" s="49"/>
      <c r="N573" s="49"/>
      <c r="O573" s="49"/>
      <c r="P573" s="49"/>
      <c r="Q573" s="49"/>
      <c r="R573" s="49"/>
      <c r="S573" s="50"/>
    </row>
    <row r="574" spans="1:19" ht="14.25" customHeight="1" x14ac:dyDescent="0.3">
      <c r="A574" s="48"/>
      <c r="B574" s="49"/>
      <c r="C574" s="49"/>
      <c r="D574" s="49"/>
      <c r="E574" s="49"/>
      <c r="F574" s="49"/>
      <c r="G574" s="49"/>
      <c r="H574" s="49"/>
      <c r="I574" s="49"/>
      <c r="J574" s="49"/>
      <c r="K574" s="49"/>
      <c r="L574" s="49"/>
      <c r="M574" s="49"/>
      <c r="N574" s="49"/>
      <c r="O574" s="49"/>
      <c r="P574" s="49"/>
      <c r="Q574" s="49"/>
      <c r="R574" s="49"/>
      <c r="S574" s="50"/>
    </row>
    <row r="575" spans="1:19" ht="14.25" customHeight="1" x14ac:dyDescent="0.3">
      <c r="A575" s="48"/>
      <c r="B575" s="49"/>
      <c r="C575" s="49"/>
      <c r="D575" s="49"/>
      <c r="E575" s="49"/>
      <c r="F575" s="49"/>
      <c r="G575" s="49"/>
      <c r="H575" s="49"/>
      <c r="I575" s="49"/>
      <c r="J575" s="49"/>
      <c r="K575" s="49"/>
      <c r="L575" s="49"/>
      <c r="M575" s="49"/>
      <c r="N575" s="49"/>
      <c r="O575" s="49"/>
      <c r="P575" s="49"/>
      <c r="Q575" s="49"/>
      <c r="R575" s="49"/>
      <c r="S575" s="50"/>
    </row>
    <row r="576" spans="1:19" ht="14.25" customHeight="1" x14ac:dyDescent="0.3">
      <c r="A576" s="48"/>
      <c r="B576" s="49"/>
      <c r="C576" s="49"/>
      <c r="D576" s="49"/>
      <c r="E576" s="49"/>
      <c r="F576" s="49"/>
      <c r="G576" s="49"/>
      <c r="H576" s="49"/>
      <c r="I576" s="49"/>
      <c r="J576" s="49"/>
      <c r="K576" s="49"/>
      <c r="L576" s="49"/>
      <c r="M576" s="49"/>
      <c r="N576" s="49"/>
      <c r="O576" s="49"/>
      <c r="P576" s="49"/>
      <c r="Q576" s="49"/>
      <c r="R576" s="49"/>
      <c r="S576" s="50"/>
    </row>
    <row r="577" spans="1:19" ht="14.25" customHeight="1" x14ac:dyDescent="0.3">
      <c r="A577" s="48"/>
      <c r="B577" s="49"/>
      <c r="C577" s="49"/>
      <c r="D577" s="49"/>
      <c r="E577" s="49"/>
      <c r="F577" s="49"/>
      <c r="G577" s="49"/>
      <c r="H577" s="49"/>
      <c r="I577" s="49"/>
      <c r="J577" s="49"/>
      <c r="K577" s="49"/>
      <c r="L577" s="49"/>
      <c r="M577" s="49"/>
      <c r="N577" s="49"/>
      <c r="O577" s="49"/>
      <c r="P577" s="49"/>
      <c r="Q577" s="49"/>
      <c r="R577" s="49"/>
      <c r="S577" s="50"/>
    </row>
    <row r="578" spans="1:19" ht="14.25" customHeight="1" x14ac:dyDescent="0.3">
      <c r="A578" s="48"/>
      <c r="B578" s="49"/>
      <c r="C578" s="49"/>
      <c r="D578" s="49"/>
      <c r="E578" s="49"/>
      <c r="F578" s="49"/>
      <c r="G578" s="49"/>
      <c r="H578" s="49"/>
      <c r="I578" s="49"/>
      <c r="J578" s="49"/>
      <c r="K578" s="49"/>
      <c r="L578" s="49"/>
      <c r="M578" s="49"/>
      <c r="N578" s="49"/>
      <c r="O578" s="49"/>
      <c r="P578" s="49"/>
      <c r="Q578" s="49"/>
      <c r="R578" s="49"/>
      <c r="S578" s="50"/>
    </row>
    <row r="579" spans="1:19" ht="14.25" customHeight="1" x14ac:dyDescent="0.3">
      <c r="A579" s="48"/>
      <c r="B579" s="49"/>
      <c r="C579" s="49"/>
      <c r="D579" s="49"/>
      <c r="E579" s="49"/>
      <c r="F579" s="49"/>
      <c r="G579" s="49"/>
      <c r="H579" s="49"/>
      <c r="I579" s="49"/>
      <c r="J579" s="49"/>
      <c r="K579" s="49"/>
      <c r="L579" s="49"/>
      <c r="M579" s="49"/>
      <c r="N579" s="49"/>
      <c r="O579" s="49"/>
      <c r="P579" s="49"/>
      <c r="Q579" s="49"/>
      <c r="R579" s="49"/>
      <c r="S579" s="50"/>
    </row>
    <row r="580" spans="1:19" ht="14.25" customHeight="1" x14ac:dyDescent="0.3">
      <c r="A580" s="48"/>
      <c r="B580" s="49"/>
      <c r="C580" s="49"/>
      <c r="D580" s="49"/>
      <c r="E580" s="49"/>
      <c r="F580" s="49"/>
      <c r="G580" s="49"/>
      <c r="H580" s="49"/>
      <c r="I580" s="49"/>
      <c r="J580" s="49"/>
      <c r="K580" s="49"/>
      <c r="L580" s="49"/>
      <c r="M580" s="49"/>
      <c r="N580" s="49"/>
      <c r="O580" s="49"/>
      <c r="P580" s="49"/>
      <c r="Q580" s="49"/>
      <c r="R580" s="49"/>
      <c r="S580" s="50"/>
    </row>
    <row r="581" spans="1:19" ht="14.25" customHeight="1" x14ac:dyDescent="0.3">
      <c r="A581" s="48"/>
      <c r="B581" s="49"/>
      <c r="C581" s="49"/>
      <c r="D581" s="49"/>
      <c r="E581" s="49"/>
      <c r="F581" s="49"/>
      <c r="G581" s="49"/>
      <c r="H581" s="49"/>
      <c r="I581" s="49"/>
      <c r="J581" s="49"/>
      <c r="K581" s="49"/>
      <c r="L581" s="49"/>
      <c r="M581" s="49"/>
      <c r="N581" s="49"/>
      <c r="O581" s="49"/>
      <c r="P581" s="49"/>
      <c r="Q581" s="49"/>
      <c r="R581" s="49"/>
      <c r="S581" s="50"/>
    </row>
    <row r="582" spans="1:19" ht="14.25" customHeight="1" x14ac:dyDescent="0.3">
      <c r="A582" s="48"/>
      <c r="B582" s="49"/>
      <c r="C582" s="49"/>
      <c r="D582" s="49"/>
      <c r="E582" s="49"/>
      <c r="F582" s="49"/>
      <c r="G582" s="49"/>
      <c r="H582" s="49"/>
      <c r="I582" s="49"/>
      <c r="J582" s="49"/>
      <c r="K582" s="49"/>
      <c r="L582" s="49"/>
      <c r="M582" s="49"/>
      <c r="N582" s="49"/>
      <c r="O582" s="49"/>
      <c r="P582" s="49"/>
      <c r="Q582" s="49"/>
      <c r="R582" s="49"/>
      <c r="S582" s="50"/>
    </row>
    <row r="583" spans="1:19" ht="14.25" customHeight="1" x14ac:dyDescent="0.3">
      <c r="A583" s="48"/>
      <c r="B583" s="49"/>
      <c r="C583" s="49"/>
      <c r="D583" s="49"/>
      <c r="E583" s="49"/>
      <c r="F583" s="49"/>
      <c r="G583" s="49"/>
      <c r="H583" s="49"/>
      <c r="I583" s="49"/>
      <c r="J583" s="49"/>
      <c r="K583" s="49"/>
      <c r="L583" s="49"/>
      <c r="M583" s="49"/>
      <c r="N583" s="49"/>
      <c r="O583" s="49"/>
      <c r="P583" s="49"/>
      <c r="Q583" s="49"/>
      <c r="R583" s="49"/>
      <c r="S583" s="50"/>
    </row>
    <row r="584" spans="1:19" ht="14.25" customHeight="1" x14ac:dyDescent="0.3">
      <c r="A584" s="48"/>
      <c r="B584" s="49"/>
      <c r="C584" s="49"/>
      <c r="D584" s="49"/>
      <c r="E584" s="49"/>
      <c r="F584" s="49"/>
      <c r="G584" s="49"/>
      <c r="H584" s="49"/>
      <c r="I584" s="49"/>
      <c r="J584" s="49"/>
      <c r="K584" s="49"/>
      <c r="L584" s="49"/>
      <c r="M584" s="49"/>
      <c r="N584" s="49"/>
      <c r="O584" s="49"/>
      <c r="P584" s="49"/>
      <c r="Q584" s="49"/>
      <c r="R584" s="49"/>
      <c r="S584" s="50"/>
    </row>
    <row r="585" spans="1:19" ht="14.25" customHeight="1" x14ac:dyDescent="0.3">
      <c r="A585" s="48"/>
      <c r="B585" s="49"/>
      <c r="C585" s="49"/>
      <c r="D585" s="49"/>
      <c r="E585" s="49"/>
      <c r="F585" s="49"/>
      <c r="G585" s="49"/>
      <c r="H585" s="49"/>
      <c r="I585" s="49"/>
      <c r="J585" s="49"/>
      <c r="K585" s="49"/>
      <c r="L585" s="49"/>
      <c r="M585" s="49"/>
      <c r="N585" s="49"/>
      <c r="O585" s="49"/>
      <c r="P585" s="49"/>
      <c r="Q585" s="49"/>
      <c r="R585" s="49"/>
      <c r="S585" s="50"/>
    </row>
    <row r="586" spans="1:19" ht="14.25" customHeight="1" x14ac:dyDescent="0.3">
      <c r="A586" s="48"/>
      <c r="B586" s="49"/>
      <c r="C586" s="49"/>
      <c r="D586" s="49"/>
      <c r="E586" s="49"/>
      <c r="F586" s="49"/>
      <c r="G586" s="49"/>
      <c r="H586" s="49"/>
      <c r="I586" s="49"/>
      <c r="J586" s="49"/>
      <c r="K586" s="49"/>
      <c r="L586" s="49"/>
      <c r="M586" s="49"/>
      <c r="N586" s="49"/>
      <c r="O586" s="49"/>
      <c r="P586" s="49"/>
      <c r="Q586" s="49"/>
      <c r="R586" s="49"/>
      <c r="S586" s="50"/>
    </row>
    <row r="587" spans="1:19" ht="14.25" customHeight="1" x14ac:dyDescent="0.3">
      <c r="A587" s="48"/>
      <c r="B587" s="49"/>
      <c r="C587" s="49"/>
      <c r="D587" s="49"/>
      <c r="E587" s="49"/>
      <c r="F587" s="49"/>
      <c r="G587" s="49"/>
      <c r="H587" s="49"/>
      <c r="I587" s="49"/>
      <c r="J587" s="49"/>
      <c r="K587" s="49"/>
      <c r="L587" s="49"/>
      <c r="M587" s="49"/>
      <c r="N587" s="49"/>
      <c r="O587" s="49"/>
      <c r="P587" s="49"/>
      <c r="Q587" s="49"/>
      <c r="R587" s="49"/>
      <c r="S587" s="50"/>
    </row>
    <row r="588" spans="1:19" ht="14.25" customHeight="1" x14ac:dyDescent="0.3">
      <c r="A588" s="48"/>
      <c r="B588" s="49"/>
      <c r="C588" s="49"/>
      <c r="D588" s="49"/>
      <c r="E588" s="49"/>
      <c r="F588" s="49"/>
      <c r="G588" s="49"/>
      <c r="H588" s="49"/>
      <c r="I588" s="49"/>
      <c r="J588" s="49"/>
      <c r="K588" s="49"/>
      <c r="L588" s="49"/>
      <c r="M588" s="49"/>
      <c r="N588" s="49"/>
      <c r="O588" s="49"/>
      <c r="P588" s="49"/>
      <c r="Q588" s="49"/>
      <c r="R588" s="49"/>
      <c r="S588" s="50"/>
    </row>
    <row r="589" spans="1:19" ht="14.25" customHeight="1" x14ac:dyDescent="0.3">
      <c r="A589" s="48"/>
      <c r="B589" s="49"/>
      <c r="C589" s="49"/>
      <c r="D589" s="49"/>
      <c r="E589" s="49"/>
      <c r="F589" s="49"/>
      <c r="G589" s="49"/>
      <c r="H589" s="49"/>
      <c r="I589" s="49"/>
      <c r="J589" s="49"/>
      <c r="K589" s="49"/>
      <c r="L589" s="49"/>
      <c r="M589" s="49"/>
      <c r="N589" s="49"/>
      <c r="O589" s="49"/>
      <c r="P589" s="49"/>
      <c r="Q589" s="49"/>
      <c r="R589" s="49"/>
      <c r="S589" s="50"/>
    </row>
    <row r="590" spans="1:19" ht="14.25" customHeight="1" x14ac:dyDescent="0.3">
      <c r="A590" s="48"/>
      <c r="B590" s="49"/>
      <c r="C590" s="49"/>
      <c r="D590" s="49"/>
      <c r="E590" s="49"/>
      <c r="F590" s="49"/>
      <c r="G590" s="49"/>
      <c r="H590" s="49"/>
      <c r="I590" s="49"/>
      <c r="J590" s="49"/>
      <c r="K590" s="49"/>
      <c r="L590" s="49"/>
      <c r="M590" s="49"/>
      <c r="N590" s="49"/>
      <c r="O590" s="49"/>
      <c r="P590" s="49"/>
      <c r="Q590" s="49"/>
      <c r="R590" s="49"/>
      <c r="S590" s="50"/>
    </row>
    <row r="591" spans="1:19" ht="14.25" customHeight="1" x14ac:dyDescent="0.3">
      <c r="A591" s="48"/>
      <c r="B591" s="49"/>
      <c r="C591" s="49"/>
      <c r="D591" s="49"/>
      <c r="E591" s="49"/>
      <c r="F591" s="49"/>
      <c r="G591" s="49"/>
      <c r="H591" s="49"/>
      <c r="I591" s="49"/>
      <c r="J591" s="49"/>
      <c r="K591" s="49"/>
      <c r="L591" s="49"/>
      <c r="M591" s="49"/>
      <c r="N591" s="49"/>
      <c r="O591" s="49"/>
      <c r="P591" s="49"/>
      <c r="Q591" s="49"/>
      <c r="R591" s="49"/>
      <c r="S591" s="50"/>
    </row>
    <row r="592" spans="1:19" ht="14.25" customHeight="1" x14ac:dyDescent="0.3">
      <c r="A592" s="48"/>
      <c r="B592" s="49"/>
      <c r="C592" s="49"/>
      <c r="D592" s="49"/>
      <c r="E592" s="49"/>
      <c r="F592" s="49"/>
      <c r="G592" s="49"/>
      <c r="H592" s="49"/>
      <c r="I592" s="49"/>
      <c r="J592" s="49"/>
      <c r="K592" s="49"/>
      <c r="L592" s="49"/>
      <c r="M592" s="49"/>
      <c r="N592" s="49"/>
      <c r="O592" s="49"/>
      <c r="P592" s="49"/>
      <c r="Q592" s="49"/>
      <c r="R592" s="49"/>
      <c r="S592" s="50"/>
    </row>
    <row r="593" spans="1:19" ht="14.25" customHeight="1" x14ac:dyDescent="0.3">
      <c r="A593" s="48"/>
      <c r="B593" s="49"/>
      <c r="C593" s="49"/>
      <c r="D593" s="49"/>
      <c r="E593" s="49"/>
      <c r="F593" s="49"/>
      <c r="G593" s="49"/>
      <c r="H593" s="49"/>
      <c r="I593" s="49"/>
      <c r="J593" s="49"/>
      <c r="K593" s="49"/>
      <c r="L593" s="49"/>
      <c r="M593" s="49"/>
      <c r="N593" s="49"/>
      <c r="O593" s="49"/>
      <c r="P593" s="49"/>
      <c r="Q593" s="49"/>
      <c r="R593" s="49"/>
      <c r="S593" s="50"/>
    </row>
    <row r="594" spans="1:19" ht="14.25" customHeight="1" x14ac:dyDescent="0.3">
      <c r="A594" s="48"/>
      <c r="B594" s="49"/>
      <c r="C594" s="49"/>
      <c r="D594" s="49"/>
      <c r="E594" s="49"/>
      <c r="F594" s="49"/>
      <c r="G594" s="49"/>
      <c r="H594" s="49"/>
      <c r="I594" s="49"/>
      <c r="J594" s="49"/>
      <c r="K594" s="49"/>
      <c r="L594" s="49"/>
      <c r="M594" s="49"/>
      <c r="N594" s="49"/>
      <c r="O594" s="49"/>
      <c r="P594" s="49"/>
      <c r="Q594" s="49"/>
      <c r="R594" s="49"/>
      <c r="S594" s="50"/>
    </row>
    <row r="595" spans="1:19" ht="14.25" customHeight="1" x14ac:dyDescent="0.3">
      <c r="A595" s="48"/>
      <c r="B595" s="49"/>
      <c r="C595" s="49"/>
      <c r="D595" s="49"/>
      <c r="E595" s="49"/>
      <c r="F595" s="49"/>
      <c r="G595" s="49"/>
      <c r="H595" s="49"/>
      <c r="I595" s="49"/>
      <c r="J595" s="49"/>
      <c r="K595" s="49"/>
      <c r="L595" s="49"/>
      <c r="M595" s="49"/>
      <c r="N595" s="49"/>
      <c r="O595" s="49"/>
      <c r="P595" s="49"/>
      <c r="Q595" s="49"/>
      <c r="R595" s="49"/>
      <c r="S595" s="50"/>
    </row>
    <row r="596" spans="1:19" ht="14.25" customHeight="1" x14ac:dyDescent="0.3">
      <c r="A596" s="48"/>
      <c r="B596" s="49"/>
      <c r="C596" s="49"/>
      <c r="D596" s="49"/>
      <c r="E596" s="49"/>
      <c r="F596" s="49"/>
      <c r="G596" s="49"/>
      <c r="H596" s="49"/>
      <c r="I596" s="49"/>
      <c r="J596" s="49"/>
      <c r="K596" s="49"/>
      <c r="L596" s="49"/>
      <c r="M596" s="49"/>
      <c r="N596" s="49"/>
      <c r="O596" s="49"/>
      <c r="P596" s="49"/>
      <c r="Q596" s="49"/>
      <c r="R596" s="49"/>
      <c r="S596" s="50"/>
    </row>
    <row r="597" spans="1:19" ht="14.25" customHeight="1" x14ac:dyDescent="0.3">
      <c r="A597" s="48"/>
      <c r="B597" s="49"/>
      <c r="C597" s="49"/>
      <c r="D597" s="49"/>
      <c r="E597" s="49"/>
      <c r="F597" s="49"/>
      <c r="G597" s="49"/>
      <c r="H597" s="49"/>
      <c r="I597" s="49"/>
      <c r="J597" s="49"/>
      <c r="K597" s="49"/>
      <c r="L597" s="49"/>
      <c r="M597" s="49"/>
      <c r="N597" s="49"/>
      <c r="O597" s="49"/>
      <c r="P597" s="49"/>
      <c r="Q597" s="49"/>
      <c r="R597" s="49"/>
      <c r="S597" s="50"/>
    </row>
    <row r="598" spans="1:19" ht="14.25" customHeight="1" x14ac:dyDescent="0.3">
      <c r="A598" s="48"/>
      <c r="B598" s="49"/>
      <c r="C598" s="49"/>
      <c r="D598" s="49"/>
      <c r="E598" s="49"/>
      <c r="F598" s="49"/>
      <c r="G598" s="49"/>
      <c r="H598" s="49"/>
      <c r="I598" s="49"/>
      <c r="J598" s="49"/>
      <c r="K598" s="49"/>
      <c r="L598" s="49"/>
      <c r="M598" s="49"/>
      <c r="N598" s="49"/>
      <c r="O598" s="49"/>
      <c r="P598" s="49"/>
      <c r="Q598" s="49"/>
      <c r="R598" s="49"/>
      <c r="S598" s="50"/>
    </row>
    <row r="599" spans="1:19" ht="14.25" customHeight="1" x14ac:dyDescent="0.3">
      <c r="A599" s="48"/>
      <c r="B599" s="49"/>
      <c r="C599" s="49"/>
      <c r="D599" s="49"/>
      <c r="E599" s="49"/>
      <c r="F599" s="49"/>
      <c r="G599" s="49"/>
      <c r="H599" s="49"/>
      <c r="I599" s="49"/>
      <c r="J599" s="49"/>
      <c r="K599" s="49"/>
      <c r="L599" s="49"/>
      <c r="M599" s="49"/>
      <c r="N599" s="49"/>
      <c r="O599" s="49"/>
      <c r="P599" s="49"/>
      <c r="Q599" s="49"/>
      <c r="R599" s="49"/>
      <c r="S599" s="50"/>
    </row>
    <row r="600" spans="1:19" ht="14.25" customHeight="1" x14ac:dyDescent="0.3">
      <c r="A600" s="48"/>
      <c r="B600" s="49"/>
      <c r="C600" s="49"/>
      <c r="D600" s="49"/>
      <c r="E600" s="49"/>
      <c r="F600" s="49"/>
      <c r="G600" s="49"/>
      <c r="H600" s="49"/>
      <c r="I600" s="49"/>
      <c r="J600" s="49"/>
      <c r="K600" s="49"/>
      <c r="L600" s="49"/>
      <c r="M600" s="49"/>
      <c r="N600" s="49"/>
      <c r="O600" s="49"/>
      <c r="P600" s="49"/>
      <c r="Q600" s="49"/>
      <c r="R600" s="49"/>
      <c r="S600" s="50"/>
    </row>
    <row r="601" spans="1:19" ht="14.25" customHeight="1" x14ac:dyDescent="0.3">
      <c r="A601" s="48"/>
      <c r="B601" s="49"/>
      <c r="C601" s="49"/>
      <c r="D601" s="49"/>
      <c r="E601" s="49"/>
      <c r="F601" s="49"/>
      <c r="G601" s="49"/>
      <c r="H601" s="49"/>
      <c r="I601" s="49"/>
      <c r="J601" s="49"/>
      <c r="K601" s="49"/>
      <c r="L601" s="49"/>
      <c r="M601" s="49"/>
      <c r="N601" s="49"/>
      <c r="O601" s="49"/>
      <c r="P601" s="49"/>
      <c r="Q601" s="49"/>
      <c r="R601" s="49"/>
      <c r="S601" s="50"/>
    </row>
    <row r="602" spans="1:19" ht="14.25" customHeight="1" x14ac:dyDescent="0.3">
      <c r="A602" s="48"/>
      <c r="B602" s="49"/>
      <c r="C602" s="49"/>
      <c r="D602" s="49"/>
      <c r="E602" s="49"/>
      <c r="F602" s="49"/>
      <c r="G602" s="49"/>
      <c r="H602" s="49"/>
      <c r="I602" s="49"/>
      <c r="J602" s="49"/>
      <c r="K602" s="49"/>
      <c r="L602" s="49"/>
      <c r="M602" s="49"/>
      <c r="N602" s="49"/>
      <c r="O602" s="49"/>
      <c r="P602" s="49"/>
      <c r="Q602" s="49"/>
      <c r="R602" s="49"/>
      <c r="S602" s="50"/>
    </row>
    <row r="603" spans="1:19" ht="14.25" customHeight="1" x14ac:dyDescent="0.3">
      <c r="A603" s="48"/>
      <c r="B603" s="49"/>
      <c r="C603" s="49"/>
      <c r="D603" s="49"/>
      <c r="E603" s="49"/>
      <c r="F603" s="49"/>
      <c r="G603" s="49"/>
      <c r="H603" s="49"/>
      <c r="I603" s="49"/>
      <c r="J603" s="49"/>
      <c r="K603" s="49"/>
      <c r="L603" s="49"/>
      <c r="M603" s="49"/>
      <c r="N603" s="49"/>
      <c r="O603" s="49"/>
      <c r="P603" s="49"/>
      <c r="Q603" s="49"/>
      <c r="R603" s="49"/>
      <c r="S603" s="50"/>
    </row>
    <row r="604" spans="1:19" ht="14.25" customHeight="1" x14ac:dyDescent="0.3">
      <c r="A604" s="48"/>
      <c r="B604" s="49"/>
      <c r="C604" s="49"/>
      <c r="D604" s="49"/>
      <c r="E604" s="49"/>
      <c r="F604" s="49"/>
      <c r="G604" s="49"/>
      <c r="H604" s="49"/>
      <c r="I604" s="49"/>
      <c r="J604" s="49"/>
      <c r="K604" s="49"/>
      <c r="L604" s="49"/>
      <c r="M604" s="49"/>
      <c r="N604" s="49"/>
      <c r="O604" s="49"/>
      <c r="P604" s="49"/>
      <c r="Q604" s="49"/>
      <c r="R604" s="49"/>
      <c r="S604" s="50"/>
    </row>
    <row r="605" spans="1:19" ht="14.25" customHeight="1" x14ac:dyDescent="0.3">
      <c r="A605" s="48"/>
      <c r="B605" s="49"/>
      <c r="C605" s="49"/>
      <c r="D605" s="49"/>
      <c r="E605" s="49"/>
      <c r="F605" s="49"/>
      <c r="G605" s="49"/>
      <c r="H605" s="49"/>
      <c r="I605" s="49"/>
      <c r="J605" s="49"/>
      <c r="K605" s="49"/>
      <c r="L605" s="49"/>
      <c r="M605" s="49"/>
      <c r="N605" s="49"/>
      <c r="O605" s="49"/>
      <c r="P605" s="49"/>
      <c r="Q605" s="49"/>
      <c r="R605" s="49"/>
      <c r="S605" s="50"/>
    </row>
    <row r="606" spans="1:19" ht="14.25" customHeight="1" x14ac:dyDescent="0.3">
      <c r="A606" s="48"/>
      <c r="B606" s="49"/>
      <c r="C606" s="49"/>
      <c r="D606" s="49"/>
      <c r="E606" s="49"/>
      <c r="F606" s="49"/>
      <c r="G606" s="49"/>
      <c r="H606" s="49"/>
      <c r="I606" s="49"/>
      <c r="J606" s="49"/>
      <c r="K606" s="49"/>
      <c r="L606" s="49"/>
      <c r="M606" s="49"/>
      <c r="N606" s="49"/>
      <c r="O606" s="49"/>
      <c r="P606" s="49"/>
      <c r="Q606" s="49"/>
      <c r="R606" s="49"/>
      <c r="S606" s="50"/>
    </row>
    <row r="607" spans="1:19" ht="14.25" customHeight="1" x14ac:dyDescent="0.3">
      <c r="A607" s="48"/>
      <c r="B607" s="49"/>
      <c r="C607" s="49"/>
      <c r="D607" s="49"/>
      <c r="E607" s="49"/>
      <c r="F607" s="49"/>
      <c r="G607" s="49"/>
      <c r="H607" s="49"/>
      <c r="I607" s="49"/>
      <c r="J607" s="49"/>
      <c r="K607" s="49"/>
      <c r="L607" s="49"/>
      <c r="M607" s="49"/>
      <c r="N607" s="49"/>
      <c r="O607" s="49"/>
      <c r="P607" s="49"/>
      <c r="Q607" s="49"/>
      <c r="R607" s="49"/>
      <c r="S607" s="50"/>
    </row>
    <row r="608" spans="1:19" ht="14.25" customHeight="1" x14ac:dyDescent="0.3">
      <c r="A608" s="48"/>
      <c r="B608" s="49"/>
      <c r="C608" s="49"/>
      <c r="D608" s="49"/>
      <c r="E608" s="49"/>
      <c r="F608" s="49"/>
      <c r="G608" s="49"/>
      <c r="H608" s="49"/>
      <c r="I608" s="49"/>
      <c r="J608" s="49"/>
      <c r="K608" s="49"/>
      <c r="L608" s="49"/>
      <c r="M608" s="49"/>
      <c r="N608" s="49"/>
      <c r="O608" s="49"/>
      <c r="P608" s="49"/>
      <c r="Q608" s="49"/>
      <c r="R608" s="49"/>
      <c r="S608" s="50"/>
    </row>
    <row r="609" spans="1:19" ht="14.25" customHeight="1" x14ac:dyDescent="0.3">
      <c r="A609" s="48"/>
      <c r="B609" s="49"/>
      <c r="C609" s="49"/>
      <c r="D609" s="49"/>
      <c r="E609" s="49"/>
      <c r="F609" s="49"/>
      <c r="G609" s="49"/>
      <c r="H609" s="49"/>
      <c r="I609" s="49"/>
      <c r="J609" s="49"/>
      <c r="K609" s="49"/>
      <c r="L609" s="49"/>
      <c r="M609" s="49"/>
      <c r="N609" s="49"/>
      <c r="O609" s="49"/>
      <c r="P609" s="49"/>
      <c r="Q609" s="49"/>
      <c r="R609" s="49"/>
      <c r="S609" s="50"/>
    </row>
    <row r="610" spans="1:19" ht="14.25" customHeight="1" x14ac:dyDescent="0.3">
      <c r="A610" s="48"/>
      <c r="B610" s="49"/>
      <c r="C610" s="49"/>
      <c r="D610" s="49"/>
      <c r="E610" s="49"/>
      <c r="F610" s="49"/>
      <c r="G610" s="49"/>
      <c r="H610" s="49"/>
      <c r="I610" s="49"/>
      <c r="J610" s="49"/>
      <c r="K610" s="49"/>
      <c r="L610" s="49"/>
      <c r="M610" s="49"/>
      <c r="N610" s="49"/>
      <c r="O610" s="49"/>
      <c r="P610" s="49"/>
      <c r="Q610" s="49"/>
      <c r="R610" s="49"/>
      <c r="S610" s="50"/>
    </row>
    <row r="611" spans="1:19" ht="14.25" customHeight="1" x14ac:dyDescent="0.3">
      <c r="A611" s="48"/>
      <c r="B611" s="49"/>
      <c r="C611" s="49"/>
      <c r="D611" s="49"/>
      <c r="E611" s="49"/>
      <c r="F611" s="49"/>
      <c r="G611" s="49"/>
      <c r="H611" s="49"/>
      <c r="I611" s="49"/>
      <c r="J611" s="49"/>
      <c r="K611" s="49"/>
      <c r="L611" s="49"/>
      <c r="M611" s="49"/>
      <c r="N611" s="49"/>
      <c r="O611" s="49"/>
      <c r="P611" s="49"/>
      <c r="Q611" s="49"/>
      <c r="R611" s="49"/>
      <c r="S611" s="50"/>
    </row>
    <row r="612" spans="1:19" ht="14.25" customHeight="1" x14ac:dyDescent="0.3">
      <c r="A612" s="48"/>
      <c r="B612" s="49"/>
      <c r="C612" s="49"/>
      <c r="D612" s="49"/>
      <c r="E612" s="49"/>
      <c r="F612" s="49"/>
      <c r="G612" s="49"/>
      <c r="H612" s="49"/>
      <c r="I612" s="49"/>
      <c r="J612" s="49"/>
      <c r="K612" s="49"/>
      <c r="L612" s="49"/>
      <c r="M612" s="49"/>
      <c r="N612" s="49"/>
      <c r="O612" s="49"/>
      <c r="P612" s="49"/>
      <c r="Q612" s="49"/>
      <c r="R612" s="49"/>
      <c r="S612" s="50"/>
    </row>
    <row r="613" spans="1:19" ht="14.25" customHeight="1" x14ac:dyDescent="0.3">
      <c r="A613" s="48"/>
      <c r="B613" s="49"/>
      <c r="C613" s="49"/>
      <c r="D613" s="49"/>
      <c r="E613" s="49"/>
      <c r="F613" s="49"/>
      <c r="G613" s="49"/>
      <c r="H613" s="49"/>
      <c r="I613" s="49"/>
      <c r="J613" s="49"/>
      <c r="K613" s="49"/>
      <c r="L613" s="49"/>
      <c r="M613" s="49"/>
      <c r="N613" s="49"/>
      <c r="O613" s="49"/>
      <c r="P613" s="49"/>
      <c r="Q613" s="49"/>
      <c r="R613" s="49"/>
      <c r="S613" s="50"/>
    </row>
    <row r="614" spans="1:19" ht="14.25" customHeight="1" x14ac:dyDescent="0.3">
      <c r="A614" s="48"/>
      <c r="B614" s="49"/>
      <c r="C614" s="49"/>
      <c r="D614" s="49"/>
      <c r="E614" s="49"/>
      <c r="F614" s="49"/>
      <c r="G614" s="49"/>
      <c r="H614" s="49"/>
      <c r="I614" s="49"/>
      <c r="J614" s="49"/>
      <c r="K614" s="49"/>
      <c r="L614" s="49"/>
      <c r="M614" s="49"/>
      <c r="N614" s="49"/>
      <c r="O614" s="49"/>
      <c r="P614" s="49"/>
      <c r="Q614" s="49"/>
      <c r="R614" s="49"/>
      <c r="S614" s="50"/>
    </row>
    <row r="615" spans="1:19" ht="14.25" customHeight="1" x14ac:dyDescent="0.3">
      <c r="A615" s="48"/>
      <c r="B615" s="49"/>
      <c r="C615" s="49"/>
      <c r="D615" s="49"/>
      <c r="E615" s="49"/>
      <c r="F615" s="49"/>
      <c r="G615" s="49"/>
      <c r="H615" s="49"/>
      <c r="I615" s="49"/>
      <c r="J615" s="49"/>
      <c r="K615" s="49"/>
      <c r="L615" s="49"/>
      <c r="M615" s="49"/>
      <c r="N615" s="49"/>
      <c r="O615" s="49"/>
      <c r="P615" s="49"/>
      <c r="Q615" s="49"/>
      <c r="R615" s="49"/>
      <c r="S615" s="50"/>
    </row>
    <row r="616" spans="1:19" ht="14.25" customHeight="1" x14ac:dyDescent="0.3">
      <c r="A616" s="48"/>
      <c r="B616" s="49"/>
      <c r="C616" s="49"/>
      <c r="D616" s="49"/>
      <c r="E616" s="49"/>
      <c r="F616" s="49"/>
      <c r="G616" s="49"/>
      <c r="H616" s="49"/>
      <c r="I616" s="49"/>
      <c r="J616" s="49"/>
      <c r="K616" s="49"/>
      <c r="L616" s="49"/>
      <c r="M616" s="49"/>
      <c r="N616" s="49"/>
      <c r="O616" s="49"/>
      <c r="P616" s="49"/>
      <c r="Q616" s="49"/>
      <c r="R616" s="49"/>
      <c r="S616" s="50"/>
    </row>
    <row r="617" spans="1:19" ht="14.25" customHeight="1" x14ac:dyDescent="0.3">
      <c r="A617" s="48"/>
      <c r="B617" s="49"/>
      <c r="C617" s="49"/>
      <c r="D617" s="49"/>
      <c r="E617" s="49"/>
      <c r="F617" s="49"/>
      <c r="G617" s="49"/>
      <c r="H617" s="49"/>
      <c r="I617" s="49"/>
      <c r="J617" s="49"/>
      <c r="K617" s="49"/>
      <c r="L617" s="49"/>
      <c r="M617" s="49"/>
      <c r="N617" s="49"/>
      <c r="O617" s="49"/>
      <c r="P617" s="49"/>
      <c r="Q617" s="49"/>
      <c r="R617" s="49"/>
      <c r="S617" s="50"/>
    </row>
    <row r="618" spans="1:19" ht="14.25" customHeight="1" x14ac:dyDescent="0.3">
      <c r="A618" s="48"/>
      <c r="B618" s="49"/>
      <c r="C618" s="49"/>
      <c r="D618" s="49"/>
      <c r="E618" s="49"/>
      <c r="F618" s="49"/>
      <c r="G618" s="49"/>
      <c r="H618" s="49"/>
      <c r="I618" s="49"/>
      <c r="J618" s="49"/>
      <c r="K618" s="49"/>
      <c r="L618" s="49"/>
      <c r="M618" s="49"/>
      <c r="N618" s="49"/>
      <c r="O618" s="49"/>
      <c r="P618" s="49"/>
      <c r="Q618" s="49"/>
      <c r="R618" s="49"/>
      <c r="S618" s="50"/>
    </row>
    <row r="619" spans="1:19" ht="14.25" customHeight="1" x14ac:dyDescent="0.3">
      <c r="A619" s="48"/>
      <c r="B619" s="49"/>
      <c r="C619" s="49"/>
      <c r="D619" s="49"/>
      <c r="E619" s="49"/>
      <c r="F619" s="49"/>
      <c r="G619" s="49"/>
      <c r="H619" s="49"/>
      <c r="I619" s="49"/>
      <c r="J619" s="49"/>
      <c r="K619" s="49"/>
      <c r="L619" s="49"/>
      <c r="M619" s="49"/>
      <c r="N619" s="49"/>
      <c r="O619" s="49"/>
      <c r="P619" s="49"/>
      <c r="Q619" s="49"/>
      <c r="R619" s="49"/>
      <c r="S619" s="50"/>
    </row>
    <row r="620" spans="1:19" ht="14.25" customHeight="1" x14ac:dyDescent="0.3">
      <c r="A620" s="48"/>
      <c r="B620" s="49"/>
      <c r="C620" s="49"/>
      <c r="D620" s="49"/>
      <c r="E620" s="49"/>
      <c r="F620" s="49"/>
      <c r="G620" s="49"/>
      <c r="H620" s="49"/>
      <c r="I620" s="49"/>
      <c r="J620" s="49"/>
      <c r="K620" s="49"/>
      <c r="L620" s="49"/>
      <c r="M620" s="49"/>
      <c r="N620" s="49"/>
      <c r="O620" s="49"/>
      <c r="P620" s="49"/>
      <c r="Q620" s="49"/>
      <c r="R620" s="49"/>
      <c r="S620" s="50"/>
    </row>
    <row r="621" spans="1:19" ht="14.25" customHeight="1" x14ac:dyDescent="0.3">
      <c r="A621" s="48"/>
      <c r="B621" s="49"/>
      <c r="C621" s="49"/>
      <c r="D621" s="49"/>
      <c r="E621" s="49"/>
      <c r="F621" s="49"/>
      <c r="G621" s="49"/>
      <c r="H621" s="49"/>
      <c r="I621" s="49"/>
      <c r="J621" s="49"/>
      <c r="K621" s="49"/>
      <c r="L621" s="49"/>
      <c r="M621" s="49"/>
      <c r="N621" s="49"/>
      <c r="O621" s="49"/>
      <c r="P621" s="49"/>
      <c r="Q621" s="49"/>
      <c r="R621" s="49"/>
      <c r="S621" s="50"/>
    </row>
    <row r="622" spans="1:19" ht="14.25" customHeight="1" x14ac:dyDescent="0.3">
      <c r="A622" s="48"/>
      <c r="B622" s="49"/>
      <c r="C622" s="49"/>
      <c r="D622" s="49"/>
      <c r="E622" s="49"/>
      <c r="F622" s="49"/>
      <c r="G622" s="49"/>
      <c r="H622" s="49"/>
      <c r="I622" s="49"/>
      <c r="J622" s="49"/>
      <c r="K622" s="49"/>
      <c r="L622" s="49"/>
      <c r="M622" s="49"/>
      <c r="N622" s="49"/>
      <c r="O622" s="49"/>
      <c r="P622" s="49"/>
      <c r="Q622" s="49"/>
      <c r="R622" s="49"/>
      <c r="S622" s="50"/>
    </row>
    <row r="623" spans="1:19" ht="14.25" customHeight="1" x14ac:dyDescent="0.3">
      <c r="A623" s="48"/>
      <c r="B623" s="49"/>
      <c r="C623" s="49"/>
      <c r="D623" s="49"/>
      <c r="E623" s="49"/>
      <c r="F623" s="49"/>
      <c r="G623" s="49"/>
      <c r="H623" s="49"/>
      <c r="I623" s="49"/>
      <c r="J623" s="49"/>
      <c r="K623" s="49"/>
      <c r="L623" s="49"/>
      <c r="M623" s="49"/>
      <c r="N623" s="49"/>
      <c r="O623" s="49"/>
      <c r="P623" s="49"/>
      <c r="Q623" s="49"/>
      <c r="R623" s="49"/>
      <c r="S623" s="50"/>
    </row>
    <row r="624" spans="1:19" ht="14.25" customHeight="1" x14ac:dyDescent="0.3">
      <c r="A624" s="48"/>
      <c r="B624" s="49"/>
      <c r="C624" s="49"/>
      <c r="D624" s="49"/>
      <c r="E624" s="49"/>
      <c r="F624" s="49"/>
      <c r="G624" s="49"/>
      <c r="H624" s="49"/>
      <c r="I624" s="49"/>
      <c r="J624" s="49"/>
      <c r="K624" s="49"/>
      <c r="L624" s="49"/>
      <c r="M624" s="49"/>
      <c r="N624" s="49"/>
      <c r="O624" s="49"/>
      <c r="P624" s="49"/>
      <c r="Q624" s="49"/>
      <c r="R624" s="49"/>
      <c r="S624" s="50"/>
    </row>
    <row r="625" spans="1:19" ht="14.25" customHeight="1" x14ac:dyDescent="0.3">
      <c r="A625" s="48"/>
      <c r="B625" s="49"/>
      <c r="C625" s="49"/>
      <c r="D625" s="49"/>
      <c r="E625" s="49"/>
      <c r="F625" s="49"/>
      <c r="G625" s="49"/>
      <c r="H625" s="49"/>
      <c r="I625" s="49"/>
      <c r="J625" s="49"/>
      <c r="K625" s="49"/>
      <c r="L625" s="49"/>
      <c r="M625" s="49"/>
      <c r="N625" s="49"/>
      <c r="O625" s="49"/>
      <c r="P625" s="49"/>
      <c r="Q625" s="49"/>
      <c r="R625" s="49"/>
      <c r="S625" s="50"/>
    </row>
    <row r="626" spans="1:19" ht="14.25" customHeight="1" x14ac:dyDescent="0.3">
      <c r="A626" s="48"/>
      <c r="B626" s="49"/>
      <c r="C626" s="49"/>
      <c r="D626" s="49"/>
      <c r="E626" s="49"/>
      <c r="F626" s="49"/>
      <c r="G626" s="49"/>
      <c r="H626" s="49"/>
      <c r="I626" s="49"/>
      <c r="J626" s="49"/>
      <c r="K626" s="49"/>
      <c r="L626" s="49"/>
      <c r="M626" s="49"/>
      <c r="N626" s="49"/>
      <c r="O626" s="49"/>
      <c r="P626" s="49"/>
      <c r="Q626" s="49"/>
      <c r="R626" s="49"/>
      <c r="S626" s="50"/>
    </row>
    <row r="627" spans="1:19" ht="14.25" customHeight="1" x14ac:dyDescent="0.3">
      <c r="A627" s="48"/>
      <c r="B627" s="49"/>
      <c r="C627" s="49"/>
      <c r="D627" s="49"/>
      <c r="E627" s="49"/>
      <c r="F627" s="49"/>
      <c r="G627" s="49"/>
      <c r="H627" s="49"/>
      <c r="I627" s="49"/>
      <c r="J627" s="49"/>
      <c r="K627" s="49"/>
      <c r="L627" s="49"/>
      <c r="M627" s="49"/>
      <c r="N627" s="49"/>
      <c r="O627" s="49"/>
      <c r="P627" s="49"/>
      <c r="Q627" s="49"/>
      <c r="R627" s="49"/>
      <c r="S627" s="50"/>
    </row>
    <row r="628" spans="1:19" ht="14.25" customHeight="1" x14ac:dyDescent="0.3">
      <c r="A628" s="48"/>
      <c r="B628" s="49"/>
      <c r="C628" s="49"/>
      <c r="D628" s="49"/>
      <c r="E628" s="49"/>
      <c r="F628" s="49"/>
      <c r="G628" s="49"/>
      <c r="H628" s="49"/>
      <c r="I628" s="49"/>
      <c r="J628" s="49"/>
      <c r="K628" s="49"/>
      <c r="L628" s="49"/>
      <c r="M628" s="49"/>
      <c r="N628" s="49"/>
      <c r="O628" s="49"/>
      <c r="P628" s="49"/>
      <c r="Q628" s="49"/>
      <c r="R628" s="49"/>
      <c r="S628" s="50"/>
    </row>
    <row r="629" spans="1:19" ht="14.25" customHeight="1" x14ac:dyDescent="0.3">
      <c r="A629" s="48"/>
      <c r="B629" s="49"/>
      <c r="C629" s="49"/>
      <c r="D629" s="49"/>
      <c r="E629" s="49"/>
      <c r="F629" s="49"/>
      <c r="G629" s="49"/>
      <c r="H629" s="49"/>
      <c r="I629" s="49"/>
      <c r="J629" s="49"/>
      <c r="K629" s="49"/>
      <c r="L629" s="49"/>
      <c r="M629" s="49"/>
      <c r="N629" s="49"/>
      <c r="O629" s="49"/>
      <c r="P629" s="49"/>
      <c r="Q629" s="49"/>
      <c r="R629" s="49"/>
      <c r="S629" s="50"/>
    </row>
    <row r="630" spans="1:19" ht="14.25" customHeight="1" x14ac:dyDescent="0.3">
      <c r="A630" s="48"/>
      <c r="B630" s="49"/>
      <c r="C630" s="49"/>
      <c r="D630" s="49"/>
      <c r="E630" s="49"/>
      <c r="F630" s="49"/>
      <c r="G630" s="49"/>
      <c r="H630" s="49"/>
      <c r="I630" s="49"/>
      <c r="J630" s="49"/>
      <c r="K630" s="49"/>
      <c r="L630" s="49"/>
      <c r="M630" s="49"/>
      <c r="N630" s="49"/>
      <c r="O630" s="49"/>
      <c r="P630" s="49"/>
      <c r="Q630" s="49"/>
      <c r="R630" s="49"/>
      <c r="S630" s="50"/>
    </row>
    <row r="631" spans="1:19" ht="14.25" customHeight="1" x14ac:dyDescent="0.3">
      <c r="A631" s="48"/>
      <c r="B631" s="49"/>
      <c r="C631" s="49"/>
      <c r="D631" s="49"/>
      <c r="E631" s="49"/>
      <c r="F631" s="49"/>
      <c r="G631" s="49"/>
      <c r="H631" s="49"/>
      <c r="I631" s="49"/>
      <c r="J631" s="49"/>
      <c r="K631" s="49"/>
      <c r="L631" s="49"/>
      <c r="M631" s="49"/>
      <c r="N631" s="49"/>
      <c r="O631" s="49"/>
      <c r="P631" s="49"/>
      <c r="Q631" s="49"/>
      <c r="R631" s="49"/>
      <c r="S631" s="50"/>
    </row>
    <row r="632" spans="1:19" ht="14.25" customHeight="1" x14ac:dyDescent="0.3">
      <c r="A632" s="48"/>
      <c r="B632" s="49"/>
      <c r="C632" s="49"/>
      <c r="D632" s="49"/>
      <c r="E632" s="49"/>
      <c r="F632" s="49"/>
      <c r="G632" s="49"/>
      <c r="H632" s="49"/>
      <c r="I632" s="49"/>
      <c r="J632" s="49"/>
      <c r="K632" s="49"/>
      <c r="L632" s="49"/>
      <c r="M632" s="49"/>
      <c r="N632" s="49"/>
      <c r="O632" s="49"/>
      <c r="P632" s="49"/>
      <c r="Q632" s="49"/>
      <c r="R632" s="49"/>
      <c r="S632" s="50"/>
    </row>
    <row r="633" spans="1:19" ht="14.25" customHeight="1" x14ac:dyDescent="0.3">
      <c r="A633" s="48"/>
      <c r="B633" s="49"/>
      <c r="C633" s="49"/>
      <c r="D633" s="49"/>
      <c r="E633" s="49"/>
      <c r="F633" s="49"/>
      <c r="G633" s="49"/>
      <c r="H633" s="49"/>
      <c r="I633" s="49"/>
      <c r="J633" s="49"/>
      <c r="K633" s="49"/>
      <c r="L633" s="49"/>
      <c r="M633" s="49"/>
      <c r="N633" s="49"/>
      <c r="O633" s="49"/>
      <c r="P633" s="49"/>
      <c r="Q633" s="49"/>
      <c r="R633" s="49"/>
      <c r="S633" s="50"/>
    </row>
    <row r="634" spans="1:19" ht="14.25" customHeight="1" x14ac:dyDescent="0.3">
      <c r="A634" s="48"/>
      <c r="B634" s="49"/>
      <c r="C634" s="49"/>
      <c r="D634" s="49"/>
      <c r="E634" s="49"/>
      <c r="F634" s="49"/>
      <c r="G634" s="49"/>
      <c r="H634" s="49"/>
      <c r="I634" s="49"/>
      <c r="J634" s="49"/>
      <c r="K634" s="49"/>
      <c r="L634" s="49"/>
      <c r="M634" s="49"/>
      <c r="N634" s="49"/>
      <c r="O634" s="49"/>
      <c r="P634" s="49"/>
      <c r="Q634" s="49"/>
      <c r="R634" s="49"/>
      <c r="S634" s="50"/>
    </row>
    <row r="635" spans="1:19" ht="14.25" customHeight="1" x14ac:dyDescent="0.3">
      <c r="A635" s="48"/>
      <c r="B635" s="49"/>
      <c r="C635" s="49"/>
      <c r="D635" s="49"/>
      <c r="E635" s="49"/>
      <c r="F635" s="49"/>
      <c r="G635" s="49"/>
      <c r="H635" s="49"/>
      <c r="I635" s="49"/>
      <c r="J635" s="49"/>
      <c r="K635" s="49"/>
      <c r="L635" s="49"/>
      <c r="M635" s="49"/>
      <c r="N635" s="49"/>
      <c r="O635" s="49"/>
      <c r="P635" s="49"/>
      <c r="Q635" s="49"/>
      <c r="R635" s="49"/>
      <c r="S635" s="50"/>
    </row>
    <row r="636" spans="1:19" ht="14.25" customHeight="1" x14ac:dyDescent="0.3">
      <c r="A636" s="48"/>
      <c r="B636" s="49"/>
      <c r="C636" s="49"/>
      <c r="D636" s="49"/>
      <c r="E636" s="49"/>
      <c r="F636" s="49"/>
      <c r="G636" s="49"/>
      <c r="H636" s="49"/>
      <c r="I636" s="49"/>
      <c r="J636" s="49"/>
      <c r="K636" s="49"/>
      <c r="L636" s="49"/>
      <c r="M636" s="49"/>
      <c r="N636" s="49"/>
      <c r="O636" s="49"/>
      <c r="P636" s="49"/>
      <c r="Q636" s="49"/>
      <c r="R636" s="49"/>
      <c r="S636" s="50"/>
    </row>
    <row r="637" spans="1:19" ht="14.25" customHeight="1" x14ac:dyDescent="0.3">
      <c r="A637" s="48"/>
      <c r="B637" s="49"/>
      <c r="C637" s="49"/>
      <c r="D637" s="49"/>
      <c r="E637" s="49"/>
      <c r="F637" s="49"/>
      <c r="G637" s="49"/>
      <c r="H637" s="49"/>
      <c r="I637" s="49"/>
      <c r="J637" s="49"/>
      <c r="K637" s="49"/>
      <c r="L637" s="49"/>
      <c r="M637" s="49"/>
      <c r="N637" s="49"/>
      <c r="O637" s="49"/>
      <c r="P637" s="49"/>
      <c r="Q637" s="49"/>
      <c r="R637" s="49"/>
      <c r="S637" s="50"/>
    </row>
    <row r="638" spans="1:19" ht="14.25" customHeight="1" x14ac:dyDescent="0.3">
      <c r="A638" s="48"/>
      <c r="B638" s="49"/>
      <c r="C638" s="49"/>
      <c r="D638" s="49"/>
      <c r="E638" s="49"/>
      <c r="F638" s="49"/>
      <c r="G638" s="49"/>
      <c r="H638" s="49"/>
      <c r="I638" s="49"/>
      <c r="J638" s="49"/>
      <c r="K638" s="49"/>
      <c r="L638" s="49"/>
      <c r="M638" s="49"/>
      <c r="N638" s="49"/>
      <c r="O638" s="49"/>
      <c r="P638" s="49"/>
      <c r="Q638" s="49"/>
      <c r="R638" s="49"/>
      <c r="S638" s="50"/>
    </row>
    <row r="639" spans="1:19" ht="14.25" customHeight="1" x14ac:dyDescent="0.3">
      <c r="A639" s="48"/>
      <c r="B639" s="49"/>
      <c r="C639" s="49"/>
      <c r="D639" s="49"/>
      <c r="E639" s="49"/>
      <c r="F639" s="49"/>
      <c r="G639" s="49"/>
      <c r="H639" s="49"/>
      <c r="I639" s="49"/>
      <c r="J639" s="49"/>
      <c r="K639" s="49"/>
      <c r="L639" s="49"/>
      <c r="M639" s="49"/>
      <c r="N639" s="49"/>
      <c r="O639" s="49"/>
      <c r="P639" s="49"/>
      <c r="Q639" s="49"/>
      <c r="R639" s="49"/>
      <c r="S639" s="50"/>
    </row>
    <row r="640" spans="1:19" ht="14.25" customHeight="1" x14ac:dyDescent="0.3">
      <c r="A640" s="48"/>
      <c r="B640" s="49"/>
      <c r="C640" s="49"/>
      <c r="D640" s="49"/>
      <c r="E640" s="49"/>
      <c r="F640" s="49"/>
      <c r="G640" s="49"/>
      <c r="H640" s="49"/>
      <c r="I640" s="49"/>
      <c r="J640" s="49"/>
      <c r="K640" s="49"/>
      <c r="L640" s="49"/>
      <c r="M640" s="49"/>
      <c r="N640" s="49"/>
      <c r="O640" s="49"/>
      <c r="P640" s="49"/>
      <c r="Q640" s="49"/>
      <c r="R640" s="49"/>
      <c r="S640" s="50"/>
    </row>
    <row r="641" spans="1:19" ht="14.25" customHeight="1" x14ac:dyDescent="0.3">
      <c r="A641" s="48"/>
      <c r="B641" s="49"/>
      <c r="C641" s="49"/>
      <c r="D641" s="49"/>
      <c r="E641" s="49"/>
      <c r="F641" s="49"/>
      <c r="G641" s="49"/>
      <c r="H641" s="49"/>
      <c r="I641" s="49"/>
      <c r="J641" s="49"/>
      <c r="K641" s="49"/>
      <c r="L641" s="49"/>
      <c r="M641" s="49"/>
      <c r="N641" s="49"/>
      <c r="O641" s="49"/>
      <c r="P641" s="49"/>
      <c r="Q641" s="49"/>
      <c r="R641" s="49"/>
      <c r="S641" s="50"/>
    </row>
    <row r="642" spans="1:19" ht="14.25" customHeight="1" x14ac:dyDescent="0.3">
      <c r="A642" s="48"/>
      <c r="B642" s="49"/>
      <c r="C642" s="49"/>
      <c r="D642" s="49"/>
      <c r="E642" s="49"/>
      <c r="F642" s="49"/>
      <c r="G642" s="49"/>
      <c r="H642" s="49"/>
      <c r="I642" s="49"/>
      <c r="J642" s="49"/>
      <c r="K642" s="49"/>
      <c r="L642" s="49"/>
      <c r="M642" s="49"/>
      <c r="N642" s="49"/>
      <c r="O642" s="49"/>
      <c r="P642" s="49"/>
      <c r="Q642" s="49"/>
      <c r="R642" s="49"/>
      <c r="S642" s="50"/>
    </row>
    <row r="643" spans="1:19" ht="14.25" customHeight="1" x14ac:dyDescent="0.3">
      <c r="A643" s="48"/>
      <c r="B643" s="49"/>
      <c r="C643" s="49"/>
      <c r="D643" s="49"/>
      <c r="E643" s="49"/>
      <c r="F643" s="49"/>
      <c r="G643" s="49"/>
      <c r="H643" s="49"/>
      <c r="I643" s="49"/>
      <c r="J643" s="49"/>
      <c r="K643" s="49"/>
      <c r="L643" s="49"/>
      <c r="M643" s="49"/>
      <c r="N643" s="49"/>
      <c r="O643" s="49"/>
      <c r="P643" s="49"/>
      <c r="Q643" s="49"/>
      <c r="R643" s="49"/>
      <c r="S643" s="50"/>
    </row>
    <row r="644" spans="1:19" ht="14.25" customHeight="1" x14ac:dyDescent="0.3">
      <c r="A644" s="48"/>
      <c r="B644" s="49"/>
      <c r="C644" s="49"/>
      <c r="D644" s="49"/>
      <c r="E644" s="49"/>
      <c r="F644" s="49"/>
      <c r="G644" s="49"/>
      <c r="H644" s="49"/>
      <c r="I644" s="49"/>
      <c r="J644" s="49"/>
      <c r="K644" s="49"/>
      <c r="L644" s="49"/>
      <c r="M644" s="49"/>
      <c r="N644" s="49"/>
      <c r="O644" s="49"/>
      <c r="P644" s="49"/>
      <c r="Q644" s="49"/>
      <c r="R644" s="49"/>
      <c r="S644" s="50"/>
    </row>
    <row r="645" spans="1:19" ht="14.25" customHeight="1" x14ac:dyDescent="0.3">
      <c r="A645" s="48"/>
      <c r="B645" s="49"/>
      <c r="C645" s="49"/>
      <c r="D645" s="49"/>
      <c r="E645" s="49"/>
      <c r="F645" s="49"/>
      <c r="G645" s="49"/>
      <c r="H645" s="49"/>
      <c r="I645" s="49"/>
      <c r="J645" s="49"/>
      <c r="K645" s="49"/>
      <c r="L645" s="49"/>
      <c r="M645" s="49"/>
      <c r="N645" s="49"/>
      <c r="O645" s="49"/>
      <c r="P645" s="49"/>
      <c r="Q645" s="49"/>
      <c r="R645" s="49"/>
      <c r="S645" s="50"/>
    </row>
    <row r="646" spans="1:19" ht="14.25" customHeight="1" x14ac:dyDescent="0.3">
      <c r="A646" s="48"/>
      <c r="B646" s="49"/>
      <c r="C646" s="49"/>
      <c r="D646" s="49"/>
      <c r="E646" s="49"/>
      <c r="F646" s="49"/>
      <c r="G646" s="49"/>
      <c r="H646" s="49"/>
      <c r="I646" s="49"/>
      <c r="J646" s="49"/>
      <c r="K646" s="49"/>
      <c r="L646" s="49"/>
      <c r="M646" s="49"/>
      <c r="N646" s="49"/>
      <c r="O646" s="49"/>
      <c r="P646" s="49"/>
      <c r="Q646" s="49"/>
      <c r="R646" s="49"/>
      <c r="S646" s="50"/>
    </row>
    <row r="647" spans="1:19" ht="14.25" customHeight="1" x14ac:dyDescent="0.3">
      <c r="A647" s="48"/>
      <c r="B647" s="49"/>
      <c r="C647" s="49"/>
      <c r="D647" s="49"/>
      <c r="E647" s="49"/>
      <c r="F647" s="49"/>
      <c r="G647" s="49"/>
      <c r="H647" s="49"/>
      <c r="I647" s="49"/>
      <c r="J647" s="49"/>
      <c r="K647" s="49"/>
      <c r="L647" s="49"/>
      <c r="M647" s="49"/>
      <c r="N647" s="49"/>
      <c r="O647" s="49"/>
      <c r="P647" s="49"/>
      <c r="Q647" s="49"/>
      <c r="R647" s="49"/>
      <c r="S647" s="50"/>
    </row>
    <row r="648" spans="1:19" ht="14.25" customHeight="1" x14ac:dyDescent="0.3">
      <c r="A648" s="48"/>
      <c r="B648" s="49"/>
      <c r="C648" s="49"/>
      <c r="D648" s="49"/>
      <c r="E648" s="49"/>
      <c r="F648" s="49"/>
      <c r="G648" s="49"/>
      <c r="H648" s="49"/>
      <c r="I648" s="49"/>
      <c r="J648" s="49"/>
      <c r="K648" s="49"/>
      <c r="L648" s="49"/>
      <c r="M648" s="49"/>
      <c r="N648" s="49"/>
      <c r="O648" s="49"/>
      <c r="P648" s="49"/>
      <c r="Q648" s="49"/>
      <c r="R648" s="49"/>
      <c r="S648" s="50"/>
    </row>
    <row r="649" spans="1:19" ht="14.25" customHeight="1" x14ac:dyDescent="0.3">
      <c r="A649" s="48"/>
      <c r="B649" s="49"/>
      <c r="C649" s="49"/>
      <c r="D649" s="49"/>
      <c r="E649" s="49"/>
      <c r="F649" s="49"/>
      <c r="G649" s="49"/>
      <c r="H649" s="49"/>
      <c r="I649" s="49"/>
      <c r="J649" s="49"/>
      <c r="K649" s="49"/>
      <c r="L649" s="49"/>
      <c r="M649" s="49"/>
      <c r="N649" s="49"/>
      <c r="O649" s="49"/>
      <c r="P649" s="49"/>
      <c r="Q649" s="49"/>
      <c r="R649" s="49"/>
      <c r="S649" s="50"/>
    </row>
    <row r="650" spans="1:19" ht="14.25" customHeight="1" x14ac:dyDescent="0.3">
      <c r="A650" s="48"/>
      <c r="B650" s="49"/>
      <c r="C650" s="49"/>
      <c r="D650" s="49"/>
      <c r="E650" s="49"/>
      <c r="F650" s="49"/>
      <c r="G650" s="49"/>
      <c r="H650" s="49"/>
      <c r="I650" s="49"/>
      <c r="J650" s="49"/>
      <c r="K650" s="49"/>
      <c r="L650" s="49"/>
      <c r="M650" s="49"/>
      <c r="N650" s="49"/>
      <c r="O650" s="49"/>
      <c r="P650" s="49"/>
      <c r="Q650" s="49"/>
      <c r="R650" s="49"/>
      <c r="S650" s="50"/>
    </row>
    <row r="651" spans="1:19" ht="14.25" customHeight="1" x14ac:dyDescent="0.3">
      <c r="A651" s="48"/>
      <c r="B651" s="49"/>
      <c r="C651" s="49"/>
      <c r="D651" s="49"/>
      <c r="E651" s="49"/>
      <c r="F651" s="49"/>
      <c r="G651" s="49"/>
      <c r="H651" s="49"/>
      <c r="I651" s="49"/>
      <c r="J651" s="49"/>
      <c r="K651" s="49"/>
      <c r="L651" s="49"/>
      <c r="M651" s="49"/>
      <c r="N651" s="49"/>
      <c r="O651" s="49"/>
      <c r="P651" s="49"/>
      <c r="Q651" s="49"/>
      <c r="R651" s="49"/>
      <c r="S651" s="50"/>
    </row>
    <row r="652" spans="1:19" ht="14.25" customHeight="1" x14ac:dyDescent="0.3">
      <c r="A652" s="48"/>
      <c r="B652" s="49"/>
      <c r="C652" s="49"/>
      <c r="D652" s="49"/>
      <c r="E652" s="49"/>
      <c r="F652" s="49"/>
      <c r="G652" s="49"/>
      <c r="H652" s="49"/>
      <c r="I652" s="49"/>
      <c r="J652" s="49"/>
      <c r="K652" s="49"/>
      <c r="L652" s="49"/>
      <c r="M652" s="49"/>
      <c r="N652" s="49"/>
      <c r="O652" s="49"/>
      <c r="P652" s="49"/>
      <c r="Q652" s="49"/>
      <c r="R652" s="49"/>
      <c r="S652" s="50"/>
    </row>
    <row r="653" spans="1:19" ht="14.25" customHeight="1" x14ac:dyDescent="0.3">
      <c r="A653" s="48"/>
      <c r="B653" s="49"/>
      <c r="C653" s="49"/>
      <c r="D653" s="49"/>
      <c r="E653" s="49"/>
      <c r="F653" s="49"/>
      <c r="G653" s="49"/>
      <c r="H653" s="49"/>
      <c r="I653" s="49"/>
      <c r="J653" s="49"/>
      <c r="K653" s="49"/>
      <c r="L653" s="49"/>
      <c r="M653" s="49"/>
      <c r="N653" s="49"/>
      <c r="O653" s="49"/>
      <c r="P653" s="49"/>
      <c r="Q653" s="49"/>
      <c r="R653" s="49"/>
      <c r="S653" s="50"/>
    </row>
    <row r="654" spans="1:19" ht="14.25" customHeight="1" x14ac:dyDescent="0.3">
      <c r="A654" s="48"/>
      <c r="B654" s="49"/>
      <c r="C654" s="49"/>
      <c r="D654" s="49"/>
      <c r="E654" s="49"/>
      <c r="F654" s="49"/>
      <c r="G654" s="49"/>
      <c r="H654" s="49"/>
      <c r="I654" s="49"/>
      <c r="J654" s="49"/>
      <c r="K654" s="49"/>
      <c r="L654" s="49"/>
      <c r="M654" s="49"/>
      <c r="N654" s="49"/>
      <c r="O654" s="49"/>
      <c r="P654" s="49"/>
      <c r="Q654" s="49"/>
      <c r="R654" s="49"/>
      <c r="S654" s="50"/>
    </row>
    <row r="655" spans="1:19" ht="14.25" customHeight="1" x14ac:dyDescent="0.3">
      <c r="A655" s="48"/>
      <c r="B655" s="49"/>
      <c r="C655" s="49"/>
      <c r="D655" s="49"/>
      <c r="E655" s="49"/>
      <c r="F655" s="49"/>
      <c r="G655" s="49"/>
      <c r="H655" s="49"/>
      <c r="I655" s="49"/>
      <c r="J655" s="49"/>
      <c r="K655" s="49"/>
      <c r="L655" s="49"/>
      <c r="M655" s="49"/>
      <c r="N655" s="49"/>
      <c r="O655" s="49"/>
      <c r="P655" s="49"/>
      <c r="Q655" s="49"/>
      <c r="R655" s="49"/>
      <c r="S655" s="50"/>
    </row>
    <row r="656" spans="1:19" ht="14.25" customHeight="1" x14ac:dyDescent="0.3">
      <c r="A656" s="48"/>
      <c r="B656" s="49"/>
      <c r="C656" s="49"/>
      <c r="D656" s="49"/>
      <c r="E656" s="49"/>
      <c r="F656" s="49"/>
      <c r="G656" s="49"/>
      <c r="H656" s="49"/>
      <c r="I656" s="49"/>
      <c r="J656" s="49"/>
      <c r="K656" s="49"/>
      <c r="L656" s="49"/>
      <c r="M656" s="49"/>
      <c r="N656" s="49"/>
      <c r="O656" s="49"/>
      <c r="P656" s="49"/>
      <c r="Q656" s="49"/>
      <c r="R656" s="49"/>
      <c r="S656" s="50"/>
    </row>
    <row r="657" spans="1:19" ht="14.25" customHeight="1" x14ac:dyDescent="0.3">
      <c r="A657" s="48"/>
      <c r="B657" s="49"/>
      <c r="C657" s="49"/>
      <c r="D657" s="49"/>
      <c r="E657" s="49"/>
      <c r="F657" s="49"/>
      <c r="G657" s="49"/>
      <c r="H657" s="49"/>
      <c r="I657" s="49"/>
      <c r="J657" s="49"/>
      <c r="K657" s="49"/>
      <c r="L657" s="49"/>
      <c r="M657" s="49"/>
      <c r="N657" s="49"/>
      <c r="O657" s="49"/>
      <c r="P657" s="49"/>
      <c r="Q657" s="49"/>
      <c r="R657" s="49"/>
      <c r="S657" s="50"/>
    </row>
    <row r="658" spans="1:19" ht="14.25" customHeight="1" x14ac:dyDescent="0.3">
      <c r="A658" s="48"/>
      <c r="B658" s="49"/>
      <c r="C658" s="49"/>
      <c r="D658" s="49"/>
      <c r="E658" s="49"/>
      <c r="F658" s="49"/>
      <c r="G658" s="49"/>
      <c r="H658" s="49"/>
      <c r="I658" s="49"/>
      <c r="J658" s="49"/>
      <c r="K658" s="49"/>
      <c r="L658" s="49"/>
      <c r="M658" s="49"/>
      <c r="N658" s="49"/>
      <c r="O658" s="49"/>
      <c r="P658" s="49"/>
      <c r="Q658" s="49"/>
      <c r="R658" s="49"/>
      <c r="S658" s="50"/>
    </row>
    <row r="659" spans="1:19" ht="14.25" customHeight="1" x14ac:dyDescent="0.3">
      <c r="A659" s="48"/>
      <c r="B659" s="49"/>
      <c r="C659" s="49"/>
      <c r="D659" s="49"/>
      <c r="E659" s="49"/>
      <c r="F659" s="49"/>
      <c r="G659" s="49"/>
      <c r="H659" s="49"/>
      <c r="I659" s="49"/>
      <c r="J659" s="49"/>
      <c r="K659" s="49"/>
      <c r="L659" s="49"/>
      <c r="M659" s="49"/>
      <c r="N659" s="49"/>
      <c r="O659" s="49"/>
      <c r="P659" s="49"/>
      <c r="Q659" s="49"/>
      <c r="R659" s="49"/>
      <c r="S659" s="50"/>
    </row>
    <row r="660" spans="1:19" ht="14.25" customHeight="1" x14ac:dyDescent="0.3">
      <c r="A660" s="48"/>
      <c r="B660" s="49"/>
      <c r="C660" s="49"/>
      <c r="D660" s="49"/>
      <c r="E660" s="49"/>
      <c r="F660" s="49"/>
      <c r="G660" s="49"/>
      <c r="H660" s="49"/>
      <c r="I660" s="49"/>
      <c r="J660" s="49"/>
      <c r="K660" s="49"/>
      <c r="L660" s="49"/>
      <c r="M660" s="49"/>
      <c r="N660" s="49"/>
      <c r="O660" s="49"/>
      <c r="P660" s="49"/>
      <c r="Q660" s="49"/>
      <c r="R660" s="49"/>
      <c r="S660" s="50"/>
    </row>
    <row r="661" spans="1:19" ht="14.25" customHeight="1" x14ac:dyDescent="0.3">
      <c r="A661" s="48"/>
      <c r="B661" s="49"/>
      <c r="C661" s="49"/>
      <c r="D661" s="49"/>
      <c r="E661" s="49"/>
      <c r="F661" s="49"/>
      <c r="G661" s="49"/>
      <c r="H661" s="49"/>
      <c r="I661" s="49"/>
      <c r="J661" s="49"/>
      <c r="K661" s="49"/>
      <c r="L661" s="49"/>
      <c r="M661" s="49"/>
      <c r="N661" s="49"/>
      <c r="O661" s="49"/>
      <c r="P661" s="49"/>
      <c r="Q661" s="49"/>
      <c r="R661" s="49"/>
      <c r="S661" s="50"/>
    </row>
    <row r="662" spans="1:19" ht="14.25" customHeight="1" x14ac:dyDescent="0.3">
      <c r="A662" s="48"/>
      <c r="B662" s="49"/>
      <c r="C662" s="49"/>
      <c r="D662" s="49"/>
      <c r="E662" s="49"/>
      <c r="F662" s="49"/>
      <c r="G662" s="49"/>
      <c r="H662" s="49"/>
      <c r="I662" s="49"/>
      <c r="J662" s="49"/>
      <c r="K662" s="49"/>
      <c r="L662" s="49"/>
      <c r="M662" s="49"/>
      <c r="N662" s="49"/>
      <c r="O662" s="49"/>
      <c r="P662" s="49"/>
      <c r="Q662" s="49"/>
      <c r="R662" s="49"/>
      <c r="S662" s="50"/>
    </row>
    <row r="663" spans="1:19" ht="14.25" customHeight="1" x14ac:dyDescent="0.3">
      <c r="A663" s="48"/>
      <c r="B663" s="49"/>
      <c r="C663" s="49"/>
      <c r="D663" s="49"/>
      <c r="E663" s="49"/>
      <c r="F663" s="49"/>
      <c r="G663" s="49"/>
      <c r="H663" s="49"/>
      <c r="I663" s="49"/>
      <c r="J663" s="49"/>
      <c r="K663" s="49"/>
      <c r="L663" s="49"/>
      <c r="M663" s="49"/>
      <c r="N663" s="49"/>
      <c r="O663" s="49"/>
      <c r="P663" s="49"/>
      <c r="Q663" s="49"/>
      <c r="R663" s="49"/>
      <c r="S663" s="50"/>
    </row>
    <row r="664" spans="1:19" ht="14.25" customHeight="1" x14ac:dyDescent="0.3">
      <c r="A664" s="48"/>
      <c r="B664" s="49"/>
      <c r="C664" s="49"/>
      <c r="D664" s="49"/>
      <c r="E664" s="49"/>
      <c r="F664" s="49"/>
      <c r="G664" s="49"/>
      <c r="H664" s="49"/>
      <c r="I664" s="49"/>
      <c r="J664" s="49"/>
      <c r="K664" s="49"/>
      <c r="L664" s="49"/>
      <c r="M664" s="49"/>
      <c r="N664" s="49"/>
      <c r="O664" s="49"/>
      <c r="P664" s="49"/>
      <c r="Q664" s="49"/>
      <c r="R664" s="49"/>
      <c r="S664" s="50"/>
    </row>
    <row r="665" spans="1:19" ht="14.25" customHeight="1" x14ac:dyDescent="0.3">
      <c r="A665" s="48"/>
      <c r="B665" s="49"/>
      <c r="C665" s="49"/>
      <c r="D665" s="49"/>
      <c r="E665" s="49"/>
      <c r="F665" s="49"/>
      <c r="G665" s="49"/>
      <c r="H665" s="49"/>
      <c r="I665" s="49"/>
      <c r="J665" s="49"/>
      <c r="K665" s="49"/>
      <c r="L665" s="49"/>
      <c r="M665" s="49"/>
      <c r="N665" s="49"/>
      <c r="O665" s="49"/>
      <c r="P665" s="49"/>
      <c r="Q665" s="49"/>
      <c r="R665" s="49"/>
      <c r="S665" s="50"/>
    </row>
    <row r="666" spans="1:19" ht="14.25" customHeight="1" x14ac:dyDescent="0.3">
      <c r="A666" s="48"/>
      <c r="B666" s="49"/>
      <c r="C666" s="49"/>
      <c r="D666" s="49"/>
      <c r="E666" s="49"/>
      <c r="F666" s="49"/>
      <c r="G666" s="49"/>
      <c r="H666" s="49"/>
      <c r="I666" s="49"/>
      <c r="J666" s="49"/>
      <c r="K666" s="49"/>
      <c r="L666" s="49"/>
      <c r="M666" s="49"/>
      <c r="N666" s="49"/>
      <c r="O666" s="49"/>
      <c r="P666" s="49"/>
      <c r="Q666" s="49"/>
      <c r="R666" s="49"/>
      <c r="S666" s="50"/>
    </row>
    <row r="667" spans="1:19" ht="14.25" customHeight="1" x14ac:dyDescent="0.3">
      <c r="A667" s="48"/>
      <c r="B667" s="49"/>
      <c r="C667" s="49"/>
      <c r="D667" s="49"/>
      <c r="E667" s="49"/>
      <c r="F667" s="49"/>
      <c r="G667" s="49"/>
      <c r="H667" s="49"/>
      <c r="I667" s="49"/>
      <c r="J667" s="49"/>
      <c r="K667" s="49"/>
      <c r="L667" s="49"/>
      <c r="M667" s="49"/>
      <c r="N667" s="49"/>
      <c r="O667" s="49"/>
      <c r="P667" s="49"/>
      <c r="Q667" s="49"/>
      <c r="R667" s="49"/>
      <c r="S667" s="50"/>
    </row>
    <row r="668" spans="1:19" ht="14.25" customHeight="1" x14ac:dyDescent="0.3">
      <c r="A668" s="48"/>
      <c r="B668" s="49"/>
      <c r="C668" s="49"/>
      <c r="D668" s="49"/>
      <c r="E668" s="49"/>
      <c r="F668" s="49"/>
      <c r="G668" s="49"/>
      <c r="H668" s="49"/>
      <c r="I668" s="49"/>
      <c r="J668" s="49"/>
      <c r="K668" s="49"/>
      <c r="L668" s="49"/>
      <c r="M668" s="49"/>
      <c r="N668" s="49"/>
      <c r="O668" s="49"/>
      <c r="P668" s="49"/>
      <c r="Q668" s="49"/>
      <c r="R668" s="49"/>
      <c r="S668" s="50"/>
    </row>
    <row r="669" spans="1:19" ht="14.25" customHeight="1" x14ac:dyDescent="0.3">
      <c r="A669" s="48"/>
      <c r="B669" s="49"/>
      <c r="C669" s="49"/>
      <c r="D669" s="49"/>
      <c r="E669" s="49"/>
      <c r="F669" s="49"/>
      <c r="G669" s="49"/>
      <c r="H669" s="49"/>
      <c r="I669" s="49"/>
      <c r="J669" s="49"/>
      <c r="K669" s="49"/>
      <c r="L669" s="49"/>
      <c r="M669" s="49"/>
      <c r="N669" s="49"/>
      <c r="O669" s="49"/>
      <c r="P669" s="49"/>
      <c r="Q669" s="49"/>
      <c r="R669" s="49"/>
      <c r="S669" s="50"/>
    </row>
    <row r="670" spans="1:19" ht="14.25" customHeight="1" x14ac:dyDescent="0.3">
      <c r="A670" s="48"/>
      <c r="B670" s="49"/>
      <c r="C670" s="49"/>
      <c r="D670" s="49"/>
      <c r="E670" s="49"/>
      <c r="F670" s="49"/>
      <c r="G670" s="49"/>
      <c r="H670" s="49"/>
      <c r="I670" s="49"/>
      <c r="J670" s="49"/>
      <c r="K670" s="49"/>
      <c r="L670" s="49"/>
      <c r="M670" s="49"/>
      <c r="N670" s="49"/>
      <c r="O670" s="49"/>
      <c r="P670" s="49"/>
      <c r="Q670" s="49"/>
      <c r="R670" s="49"/>
      <c r="S670" s="50"/>
    </row>
    <row r="671" spans="1:19" ht="14.25" customHeight="1" x14ac:dyDescent="0.3">
      <c r="A671" s="48"/>
      <c r="B671" s="49"/>
      <c r="C671" s="49"/>
      <c r="D671" s="49"/>
      <c r="E671" s="49"/>
      <c r="F671" s="49"/>
      <c r="G671" s="49"/>
      <c r="H671" s="49"/>
      <c r="I671" s="49"/>
      <c r="J671" s="49"/>
      <c r="K671" s="49"/>
      <c r="L671" s="49"/>
      <c r="M671" s="49"/>
      <c r="N671" s="49"/>
      <c r="O671" s="49"/>
      <c r="P671" s="49"/>
      <c r="Q671" s="49"/>
      <c r="R671" s="49"/>
      <c r="S671" s="50"/>
    </row>
    <row r="672" spans="1:19" ht="14.25" customHeight="1" x14ac:dyDescent="0.3">
      <c r="A672" s="48"/>
      <c r="B672" s="49"/>
      <c r="C672" s="49"/>
      <c r="D672" s="49"/>
      <c r="E672" s="49"/>
      <c r="F672" s="49"/>
      <c r="G672" s="49"/>
      <c r="H672" s="49"/>
      <c r="I672" s="49"/>
      <c r="J672" s="49"/>
      <c r="K672" s="49"/>
      <c r="L672" s="49"/>
      <c r="M672" s="49"/>
      <c r="N672" s="49"/>
      <c r="O672" s="49"/>
      <c r="P672" s="49"/>
      <c r="Q672" s="49"/>
      <c r="R672" s="49"/>
      <c r="S672" s="50"/>
    </row>
    <row r="673" spans="1:19" ht="14.25" customHeight="1" x14ac:dyDescent="0.3">
      <c r="A673" s="48"/>
      <c r="B673" s="49"/>
      <c r="C673" s="49"/>
      <c r="D673" s="49"/>
      <c r="E673" s="49"/>
      <c r="F673" s="49"/>
      <c r="G673" s="49"/>
      <c r="H673" s="49"/>
      <c r="I673" s="49"/>
      <c r="J673" s="49"/>
      <c r="K673" s="49"/>
      <c r="L673" s="49"/>
      <c r="M673" s="49"/>
      <c r="N673" s="49"/>
      <c r="O673" s="49"/>
      <c r="P673" s="49"/>
      <c r="Q673" s="49"/>
      <c r="R673" s="49"/>
      <c r="S673" s="50"/>
    </row>
    <row r="674" spans="1:19" ht="14.25" customHeight="1" x14ac:dyDescent="0.3">
      <c r="A674" s="48"/>
      <c r="B674" s="49"/>
      <c r="C674" s="49"/>
      <c r="D674" s="49"/>
      <c r="E674" s="49"/>
      <c r="F674" s="49"/>
      <c r="G674" s="49"/>
      <c r="H674" s="49"/>
      <c r="I674" s="49"/>
      <c r="J674" s="49"/>
      <c r="K674" s="49"/>
      <c r="L674" s="49"/>
      <c r="M674" s="49"/>
      <c r="N674" s="49"/>
      <c r="O674" s="49"/>
      <c r="P674" s="49"/>
      <c r="Q674" s="49"/>
      <c r="R674" s="49"/>
      <c r="S674" s="50"/>
    </row>
    <row r="675" spans="1:19" ht="14.25" customHeight="1" x14ac:dyDescent="0.3">
      <c r="A675" s="48"/>
      <c r="B675" s="49"/>
      <c r="C675" s="49"/>
      <c r="D675" s="49"/>
      <c r="E675" s="49"/>
      <c r="F675" s="49"/>
      <c r="G675" s="49"/>
      <c r="H675" s="49"/>
      <c r="I675" s="49"/>
      <c r="J675" s="49"/>
      <c r="K675" s="49"/>
      <c r="L675" s="49"/>
      <c r="M675" s="49"/>
      <c r="N675" s="49"/>
      <c r="O675" s="49"/>
      <c r="P675" s="49"/>
      <c r="Q675" s="49"/>
      <c r="R675" s="49"/>
      <c r="S675" s="50"/>
    </row>
    <row r="676" spans="1:19" ht="14.25" customHeight="1" x14ac:dyDescent="0.3">
      <c r="A676" s="48"/>
      <c r="B676" s="49"/>
      <c r="C676" s="49"/>
      <c r="D676" s="49"/>
      <c r="E676" s="49"/>
      <c r="F676" s="49"/>
      <c r="G676" s="49"/>
      <c r="H676" s="49"/>
      <c r="I676" s="49"/>
      <c r="J676" s="49"/>
      <c r="K676" s="49"/>
      <c r="L676" s="49"/>
      <c r="M676" s="49"/>
      <c r="N676" s="49"/>
      <c r="O676" s="49"/>
      <c r="P676" s="49"/>
      <c r="Q676" s="49"/>
      <c r="R676" s="49"/>
      <c r="S676" s="50"/>
    </row>
    <row r="677" spans="1:19" ht="14.25" customHeight="1" x14ac:dyDescent="0.3">
      <c r="A677" s="48"/>
      <c r="B677" s="49"/>
      <c r="C677" s="49"/>
      <c r="D677" s="49"/>
      <c r="E677" s="49"/>
      <c r="F677" s="49"/>
      <c r="G677" s="49"/>
      <c r="H677" s="49"/>
      <c r="I677" s="49"/>
      <c r="J677" s="49"/>
      <c r="K677" s="49"/>
      <c r="L677" s="49"/>
      <c r="M677" s="49"/>
      <c r="N677" s="49"/>
      <c r="O677" s="49"/>
      <c r="P677" s="49"/>
      <c r="Q677" s="49"/>
      <c r="R677" s="49"/>
      <c r="S677" s="50"/>
    </row>
    <row r="678" spans="1:19" ht="14.25" customHeight="1" x14ac:dyDescent="0.3">
      <c r="A678" s="48"/>
      <c r="B678" s="49"/>
      <c r="C678" s="49"/>
      <c r="D678" s="49"/>
      <c r="E678" s="49"/>
      <c r="F678" s="49"/>
      <c r="G678" s="49"/>
      <c r="H678" s="49"/>
      <c r="I678" s="49"/>
      <c r="J678" s="49"/>
      <c r="K678" s="49"/>
      <c r="L678" s="49"/>
      <c r="M678" s="49"/>
      <c r="N678" s="49"/>
      <c r="O678" s="49"/>
      <c r="P678" s="49"/>
      <c r="Q678" s="49"/>
      <c r="R678" s="49"/>
      <c r="S678" s="50"/>
    </row>
    <row r="679" spans="1:19" ht="14.25" customHeight="1" x14ac:dyDescent="0.3">
      <c r="A679" s="48"/>
      <c r="B679" s="49"/>
      <c r="C679" s="49"/>
      <c r="D679" s="49"/>
      <c r="E679" s="49"/>
      <c r="F679" s="49"/>
      <c r="G679" s="49"/>
      <c r="H679" s="49"/>
      <c r="I679" s="49"/>
      <c r="J679" s="49"/>
      <c r="K679" s="49"/>
      <c r="L679" s="49"/>
      <c r="M679" s="49"/>
      <c r="N679" s="49"/>
      <c r="O679" s="49"/>
      <c r="P679" s="49"/>
      <c r="Q679" s="49"/>
      <c r="R679" s="49"/>
      <c r="S679" s="50"/>
    </row>
    <row r="680" spans="1:19" ht="14.25" customHeight="1" x14ac:dyDescent="0.3">
      <c r="A680" s="48"/>
      <c r="B680" s="49"/>
      <c r="C680" s="49"/>
      <c r="D680" s="49"/>
      <c r="E680" s="49"/>
      <c r="F680" s="49"/>
      <c r="G680" s="49"/>
      <c r="H680" s="49"/>
      <c r="I680" s="49"/>
      <c r="J680" s="49"/>
      <c r="K680" s="49"/>
      <c r="L680" s="49"/>
      <c r="M680" s="49"/>
      <c r="N680" s="49"/>
      <c r="O680" s="49"/>
      <c r="P680" s="49"/>
      <c r="Q680" s="49"/>
      <c r="R680" s="49"/>
      <c r="S680" s="50"/>
    </row>
    <row r="681" spans="1:19" ht="14.25" customHeight="1" x14ac:dyDescent="0.3">
      <c r="A681" s="48"/>
      <c r="B681" s="49"/>
      <c r="C681" s="49"/>
      <c r="D681" s="49"/>
      <c r="E681" s="49"/>
      <c r="F681" s="49"/>
      <c r="G681" s="49"/>
      <c r="H681" s="49"/>
      <c r="I681" s="49"/>
      <c r="J681" s="49"/>
      <c r="K681" s="49"/>
      <c r="L681" s="49"/>
      <c r="M681" s="49"/>
      <c r="N681" s="49"/>
      <c r="O681" s="49"/>
      <c r="P681" s="49"/>
      <c r="Q681" s="49"/>
      <c r="R681" s="49"/>
      <c r="S681" s="50"/>
    </row>
    <row r="682" spans="1:19" ht="14.25" customHeight="1" x14ac:dyDescent="0.3">
      <c r="A682" s="48"/>
      <c r="B682" s="49"/>
      <c r="C682" s="49"/>
      <c r="D682" s="49"/>
      <c r="E682" s="49"/>
      <c r="F682" s="49"/>
      <c r="G682" s="49"/>
      <c r="H682" s="49"/>
      <c r="I682" s="49"/>
      <c r="J682" s="49"/>
      <c r="K682" s="49"/>
      <c r="L682" s="49"/>
      <c r="M682" s="49"/>
      <c r="N682" s="49"/>
      <c r="O682" s="49"/>
      <c r="P682" s="49"/>
      <c r="Q682" s="49"/>
      <c r="R682" s="49"/>
      <c r="S682" s="50"/>
    </row>
    <row r="683" spans="1:19" ht="14.25" customHeight="1" x14ac:dyDescent="0.3">
      <c r="A683" s="48"/>
      <c r="B683" s="49"/>
      <c r="C683" s="49"/>
      <c r="D683" s="49"/>
      <c r="E683" s="49"/>
      <c r="F683" s="49"/>
      <c r="G683" s="49"/>
      <c r="H683" s="49"/>
      <c r="I683" s="49"/>
      <c r="J683" s="49"/>
      <c r="K683" s="49"/>
      <c r="L683" s="49"/>
      <c r="M683" s="49"/>
      <c r="N683" s="49"/>
      <c r="O683" s="49"/>
      <c r="P683" s="49"/>
      <c r="Q683" s="49"/>
      <c r="R683" s="49"/>
      <c r="S683" s="50"/>
    </row>
    <row r="684" spans="1:19" ht="14.25" customHeight="1" x14ac:dyDescent="0.3">
      <c r="A684" s="48"/>
      <c r="B684" s="49"/>
      <c r="C684" s="49"/>
      <c r="D684" s="49"/>
      <c r="E684" s="49"/>
      <c r="F684" s="49"/>
      <c r="G684" s="49"/>
      <c r="H684" s="49"/>
      <c r="I684" s="49"/>
      <c r="J684" s="49"/>
      <c r="K684" s="49"/>
      <c r="L684" s="49"/>
      <c r="M684" s="49"/>
      <c r="N684" s="49"/>
      <c r="O684" s="49"/>
      <c r="P684" s="49"/>
      <c r="Q684" s="49"/>
      <c r="R684" s="49"/>
      <c r="S684" s="50"/>
    </row>
    <row r="685" spans="1:19" ht="14.25" customHeight="1" x14ac:dyDescent="0.3">
      <c r="A685" s="48"/>
      <c r="B685" s="49"/>
      <c r="C685" s="49"/>
      <c r="D685" s="49"/>
      <c r="E685" s="49"/>
      <c r="F685" s="49"/>
      <c r="G685" s="49"/>
      <c r="H685" s="49"/>
      <c r="I685" s="49"/>
      <c r="J685" s="49"/>
      <c r="K685" s="49"/>
      <c r="L685" s="49"/>
      <c r="M685" s="49"/>
      <c r="N685" s="49"/>
      <c r="O685" s="49"/>
      <c r="P685" s="49"/>
      <c r="Q685" s="49"/>
      <c r="R685" s="49"/>
      <c r="S685" s="50"/>
    </row>
    <row r="686" spans="1:19" ht="14.25" customHeight="1" x14ac:dyDescent="0.3">
      <c r="A686" s="48"/>
      <c r="B686" s="49"/>
      <c r="C686" s="49"/>
      <c r="D686" s="49"/>
      <c r="E686" s="49"/>
      <c r="F686" s="49"/>
      <c r="G686" s="49"/>
      <c r="H686" s="49"/>
      <c r="I686" s="49"/>
      <c r="J686" s="49"/>
      <c r="K686" s="49"/>
      <c r="L686" s="49"/>
      <c r="M686" s="49"/>
      <c r="N686" s="49"/>
      <c r="O686" s="49"/>
      <c r="P686" s="49"/>
      <c r="Q686" s="49"/>
      <c r="R686" s="49"/>
      <c r="S686" s="50"/>
    </row>
    <row r="687" spans="1:19" ht="14.25" customHeight="1" x14ac:dyDescent="0.3">
      <c r="A687" s="48"/>
      <c r="B687" s="49"/>
      <c r="C687" s="49"/>
      <c r="D687" s="49"/>
      <c r="E687" s="49"/>
      <c r="F687" s="49"/>
      <c r="G687" s="49"/>
      <c r="H687" s="49"/>
      <c r="I687" s="49"/>
      <c r="J687" s="49"/>
      <c r="K687" s="49"/>
      <c r="L687" s="49"/>
      <c r="M687" s="49"/>
      <c r="N687" s="49"/>
      <c r="O687" s="49"/>
      <c r="P687" s="49"/>
      <c r="Q687" s="49"/>
      <c r="R687" s="49"/>
      <c r="S687" s="50"/>
    </row>
    <row r="688" spans="1:19" ht="14.25" customHeight="1" x14ac:dyDescent="0.3">
      <c r="A688" s="48"/>
      <c r="B688" s="49"/>
      <c r="C688" s="49"/>
      <c r="D688" s="49"/>
      <c r="E688" s="49"/>
      <c r="F688" s="49"/>
      <c r="G688" s="49"/>
      <c r="H688" s="49"/>
      <c r="I688" s="49"/>
      <c r="J688" s="49"/>
      <c r="K688" s="49"/>
      <c r="L688" s="49"/>
      <c r="M688" s="49"/>
      <c r="N688" s="49"/>
      <c r="O688" s="49"/>
      <c r="P688" s="49"/>
      <c r="Q688" s="49"/>
      <c r="R688" s="49"/>
      <c r="S688" s="50"/>
    </row>
    <row r="689" spans="1:19" ht="14.25" customHeight="1" x14ac:dyDescent="0.3">
      <c r="A689" s="48"/>
      <c r="B689" s="49"/>
      <c r="C689" s="49"/>
      <c r="D689" s="49"/>
      <c r="E689" s="49"/>
      <c r="F689" s="49"/>
      <c r="G689" s="49"/>
      <c r="H689" s="49"/>
      <c r="I689" s="49"/>
      <c r="J689" s="49"/>
      <c r="K689" s="49"/>
      <c r="L689" s="49"/>
      <c r="M689" s="49"/>
      <c r="N689" s="49"/>
      <c r="O689" s="49"/>
      <c r="P689" s="49"/>
      <c r="Q689" s="49"/>
      <c r="R689" s="49"/>
      <c r="S689" s="50"/>
    </row>
    <row r="690" spans="1:19" ht="14.25" customHeight="1" x14ac:dyDescent="0.3">
      <c r="A690" s="48"/>
      <c r="B690" s="49"/>
      <c r="C690" s="49"/>
      <c r="D690" s="49"/>
      <c r="E690" s="49"/>
      <c r="F690" s="49"/>
      <c r="G690" s="49"/>
      <c r="H690" s="49"/>
      <c r="I690" s="49"/>
      <c r="J690" s="49"/>
      <c r="K690" s="49"/>
      <c r="L690" s="49"/>
      <c r="M690" s="49"/>
      <c r="N690" s="49"/>
      <c r="O690" s="49"/>
      <c r="P690" s="49"/>
      <c r="Q690" s="49"/>
      <c r="R690" s="49"/>
      <c r="S690" s="50"/>
    </row>
    <row r="691" spans="1:19" ht="14.25" customHeight="1" x14ac:dyDescent="0.3">
      <c r="A691" s="48"/>
      <c r="B691" s="49"/>
      <c r="C691" s="49"/>
      <c r="D691" s="49"/>
      <c r="E691" s="49"/>
      <c r="F691" s="49"/>
      <c r="G691" s="49"/>
      <c r="H691" s="49"/>
      <c r="I691" s="49"/>
      <c r="J691" s="49"/>
      <c r="K691" s="49"/>
      <c r="L691" s="49"/>
      <c r="M691" s="49"/>
      <c r="N691" s="49"/>
      <c r="O691" s="49"/>
      <c r="P691" s="49"/>
      <c r="Q691" s="49"/>
      <c r="R691" s="49"/>
      <c r="S691" s="50"/>
    </row>
    <row r="692" spans="1:19" ht="14.25" customHeight="1" x14ac:dyDescent="0.3">
      <c r="A692" s="48"/>
      <c r="B692" s="49"/>
      <c r="C692" s="49"/>
      <c r="D692" s="49"/>
      <c r="E692" s="49"/>
      <c r="F692" s="49"/>
      <c r="G692" s="49"/>
      <c r="H692" s="49"/>
      <c r="I692" s="49"/>
      <c r="J692" s="49"/>
      <c r="K692" s="49"/>
      <c r="L692" s="49"/>
      <c r="M692" s="49"/>
      <c r="N692" s="49"/>
      <c r="O692" s="49"/>
      <c r="P692" s="49"/>
      <c r="Q692" s="49"/>
      <c r="R692" s="49"/>
      <c r="S692" s="50"/>
    </row>
    <row r="693" spans="1:19" ht="14.25" customHeight="1" x14ac:dyDescent="0.3">
      <c r="A693" s="48"/>
      <c r="B693" s="49"/>
      <c r="C693" s="49"/>
      <c r="D693" s="49"/>
      <c r="E693" s="49"/>
      <c r="F693" s="49"/>
      <c r="G693" s="49"/>
      <c r="H693" s="49"/>
      <c r="I693" s="49"/>
      <c r="J693" s="49"/>
      <c r="K693" s="49"/>
      <c r="L693" s="49"/>
      <c r="M693" s="49"/>
      <c r="N693" s="49"/>
      <c r="O693" s="49"/>
      <c r="P693" s="49"/>
      <c r="Q693" s="49"/>
      <c r="R693" s="49"/>
      <c r="S693" s="50"/>
    </row>
    <row r="694" spans="1:19" ht="14.25" customHeight="1" x14ac:dyDescent="0.3">
      <c r="A694" s="48"/>
      <c r="B694" s="49"/>
      <c r="C694" s="49"/>
      <c r="D694" s="49"/>
      <c r="E694" s="49"/>
      <c r="F694" s="49"/>
      <c r="G694" s="49"/>
      <c r="H694" s="49"/>
      <c r="I694" s="49"/>
      <c r="J694" s="49"/>
      <c r="K694" s="49"/>
      <c r="L694" s="49"/>
      <c r="M694" s="49"/>
      <c r="N694" s="49"/>
      <c r="O694" s="49"/>
      <c r="P694" s="49"/>
      <c r="Q694" s="49"/>
      <c r="R694" s="49"/>
      <c r="S694" s="50"/>
    </row>
    <row r="695" spans="1:19" ht="14.25" customHeight="1" x14ac:dyDescent="0.3">
      <c r="A695" s="48"/>
      <c r="B695" s="49"/>
      <c r="C695" s="49"/>
      <c r="D695" s="49"/>
      <c r="E695" s="49"/>
      <c r="F695" s="49"/>
      <c r="G695" s="49"/>
      <c r="H695" s="49"/>
      <c r="I695" s="49"/>
      <c r="J695" s="49"/>
      <c r="K695" s="49"/>
      <c r="L695" s="49"/>
      <c r="M695" s="49"/>
      <c r="N695" s="49"/>
      <c r="O695" s="49"/>
      <c r="P695" s="49"/>
      <c r="Q695" s="49"/>
      <c r="R695" s="49"/>
      <c r="S695" s="50"/>
    </row>
    <row r="696" spans="1:19" ht="14.25" customHeight="1" x14ac:dyDescent="0.3">
      <c r="A696" s="48"/>
      <c r="B696" s="49"/>
      <c r="C696" s="49"/>
      <c r="D696" s="49"/>
      <c r="E696" s="49"/>
      <c r="F696" s="49"/>
      <c r="G696" s="49"/>
      <c r="H696" s="49"/>
      <c r="I696" s="49"/>
      <c r="J696" s="49"/>
      <c r="K696" s="49"/>
      <c r="L696" s="49"/>
      <c r="M696" s="49"/>
      <c r="N696" s="49"/>
      <c r="O696" s="49"/>
      <c r="P696" s="49"/>
      <c r="Q696" s="49"/>
      <c r="R696" s="49"/>
      <c r="S696" s="50"/>
    </row>
    <row r="697" spans="1:19" ht="14.25" customHeight="1" x14ac:dyDescent="0.3">
      <c r="A697" s="48"/>
      <c r="B697" s="49"/>
      <c r="C697" s="49"/>
      <c r="D697" s="49"/>
      <c r="E697" s="49"/>
      <c r="F697" s="49"/>
      <c r="G697" s="49"/>
      <c r="H697" s="49"/>
      <c r="I697" s="49"/>
      <c r="J697" s="49"/>
      <c r="K697" s="49"/>
      <c r="L697" s="49"/>
      <c r="M697" s="49"/>
      <c r="N697" s="49"/>
      <c r="O697" s="49"/>
      <c r="P697" s="49"/>
      <c r="Q697" s="49"/>
      <c r="R697" s="49"/>
      <c r="S697" s="50"/>
    </row>
    <row r="698" spans="1:19" ht="14.25" customHeight="1" x14ac:dyDescent="0.3">
      <c r="A698" s="48"/>
      <c r="B698" s="49"/>
      <c r="C698" s="49"/>
      <c r="D698" s="49"/>
      <c r="E698" s="49"/>
      <c r="F698" s="49"/>
      <c r="G698" s="49"/>
      <c r="H698" s="49"/>
      <c r="I698" s="49"/>
      <c r="J698" s="49"/>
      <c r="K698" s="49"/>
      <c r="L698" s="49"/>
      <c r="M698" s="49"/>
      <c r="N698" s="49"/>
      <c r="O698" s="49"/>
      <c r="P698" s="49"/>
      <c r="Q698" s="49"/>
      <c r="R698" s="49"/>
      <c r="S698" s="50"/>
    </row>
    <row r="699" spans="1:19" ht="14.25" customHeight="1" x14ac:dyDescent="0.3">
      <c r="A699" s="48"/>
      <c r="B699" s="49"/>
      <c r="C699" s="49"/>
      <c r="D699" s="49"/>
      <c r="E699" s="49"/>
      <c r="F699" s="49"/>
      <c r="G699" s="49"/>
      <c r="H699" s="49"/>
      <c r="I699" s="49"/>
      <c r="J699" s="49"/>
      <c r="K699" s="49"/>
      <c r="L699" s="49"/>
      <c r="M699" s="49"/>
      <c r="N699" s="49"/>
      <c r="O699" s="49"/>
      <c r="P699" s="49"/>
      <c r="Q699" s="49"/>
      <c r="R699" s="49"/>
      <c r="S699" s="50"/>
    </row>
    <row r="700" spans="1:19" ht="14.25" customHeight="1" x14ac:dyDescent="0.3">
      <c r="A700" s="48"/>
      <c r="B700" s="49"/>
      <c r="C700" s="49"/>
      <c r="D700" s="49"/>
      <c r="E700" s="49"/>
      <c r="F700" s="49"/>
      <c r="G700" s="49"/>
      <c r="H700" s="49"/>
      <c r="I700" s="49"/>
      <c r="J700" s="49"/>
      <c r="K700" s="49"/>
      <c r="L700" s="49"/>
      <c r="M700" s="49"/>
      <c r="N700" s="49"/>
      <c r="O700" s="49"/>
      <c r="P700" s="49"/>
      <c r="Q700" s="49"/>
      <c r="R700" s="49"/>
      <c r="S700" s="50"/>
    </row>
    <row r="701" spans="1:19" ht="14.25" customHeight="1" x14ac:dyDescent="0.3">
      <c r="A701" s="48"/>
      <c r="B701" s="49"/>
      <c r="C701" s="49"/>
      <c r="D701" s="49"/>
      <c r="E701" s="49"/>
      <c r="F701" s="49"/>
      <c r="G701" s="49"/>
      <c r="H701" s="49"/>
      <c r="I701" s="49"/>
      <c r="J701" s="49"/>
      <c r="K701" s="49"/>
      <c r="L701" s="49"/>
      <c r="M701" s="49"/>
      <c r="N701" s="49"/>
      <c r="O701" s="49"/>
      <c r="P701" s="49"/>
      <c r="Q701" s="49"/>
      <c r="R701" s="49"/>
      <c r="S701" s="50"/>
    </row>
    <row r="702" spans="1:19" ht="14.25" customHeight="1" x14ac:dyDescent="0.3">
      <c r="A702" s="48"/>
      <c r="B702" s="49"/>
      <c r="C702" s="49"/>
      <c r="D702" s="49"/>
      <c r="E702" s="49"/>
      <c r="F702" s="49"/>
      <c r="G702" s="49"/>
      <c r="H702" s="49"/>
      <c r="I702" s="49"/>
      <c r="J702" s="49"/>
      <c r="K702" s="49"/>
      <c r="L702" s="49"/>
      <c r="M702" s="49"/>
      <c r="N702" s="49"/>
      <c r="O702" s="49"/>
      <c r="P702" s="49"/>
      <c r="Q702" s="49"/>
      <c r="R702" s="49"/>
      <c r="S702" s="50"/>
    </row>
    <row r="703" spans="1:19" ht="14.25" customHeight="1" x14ac:dyDescent="0.3">
      <c r="A703" s="48"/>
      <c r="B703" s="49"/>
      <c r="C703" s="49"/>
      <c r="D703" s="49"/>
      <c r="E703" s="49"/>
      <c r="F703" s="49"/>
      <c r="G703" s="49"/>
      <c r="H703" s="49"/>
      <c r="I703" s="49"/>
      <c r="J703" s="49"/>
      <c r="K703" s="49"/>
      <c r="L703" s="49"/>
      <c r="M703" s="49"/>
      <c r="N703" s="49"/>
      <c r="O703" s="49"/>
      <c r="P703" s="49"/>
      <c r="Q703" s="49"/>
      <c r="R703" s="49"/>
      <c r="S703" s="50"/>
    </row>
    <row r="704" spans="1:19" ht="14.25" customHeight="1" x14ac:dyDescent="0.3">
      <c r="A704" s="48"/>
      <c r="B704" s="49"/>
      <c r="C704" s="49"/>
      <c r="D704" s="49"/>
      <c r="E704" s="49"/>
      <c r="F704" s="49"/>
      <c r="G704" s="49"/>
      <c r="H704" s="49"/>
      <c r="I704" s="49"/>
      <c r="J704" s="49"/>
      <c r="K704" s="49"/>
      <c r="L704" s="49"/>
      <c r="M704" s="49"/>
      <c r="N704" s="49"/>
      <c r="O704" s="49"/>
      <c r="P704" s="49"/>
      <c r="Q704" s="49"/>
      <c r="R704" s="49"/>
      <c r="S704" s="50"/>
    </row>
    <row r="705" spans="1:19" ht="14.25" customHeight="1" x14ac:dyDescent="0.3">
      <c r="A705" s="48"/>
      <c r="B705" s="49"/>
      <c r="C705" s="49"/>
      <c r="D705" s="49"/>
      <c r="E705" s="49"/>
      <c r="F705" s="49"/>
      <c r="G705" s="49"/>
      <c r="H705" s="49"/>
      <c r="I705" s="49"/>
      <c r="J705" s="49"/>
      <c r="K705" s="49"/>
      <c r="L705" s="49"/>
      <c r="M705" s="49"/>
      <c r="N705" s="49"/>
      <c r="O705" s="49"/>
      <c r="P705" s="49"/>
      <c r="Q705" s="49"/>
      <c r="R705" s="49"/>
      <c r="S705" s="50"/>
    </row>
    <row r="706" spans="1:19" ht="14.25" customHeight="1" x14ac:dyDescent="0.3">
      <c r="A706" s="48"/>
      <c r="B706" s="49"/>
      <c r="C706" s="49"/>
      <c r="D706" s="49"/>
      <c r="E706" s="49"/>
      <c r="F706" s="49"/>
      <c r="G706" s="49"/>
      <c r="H706" s="49"/>
      <c r="I706" s="49"/>
      <c r="J706" s="49"/>
      <c r="K706" s="49"/>
      <c r="L706" s="49"/>
      <c r="M706" s="49"/>
      <c r="N706" s="49"/>
      <c r="O706" s="49"/>
      <c r="P706" s="49"/>
      <c r="Q706" s="49"/>
      <c r="R706" s="49"/>
      <c r="S706" s="50"/>
    </row>
    <row r="707" spans="1:19" ht="14.25" customHeight="1" x14ac:dyDescent="0.3">
      <c r="A707" s="48"/>
      <c r="B707" s="49"/>
      <c r="C707" s="49"/>
      <c r="D707" s="49"/>
      <c r="E707" s="49"/>
      <c r="F707" s="49"/>
      <c r="G707" s="49"/>
      <c r="H707" s="49"/>
      <c r="I707" s="49"/>
      <c r="J707" s="49"/>
      <c r="K707" s="49"/>
      <c r="L707" s="49"/>
      <c r="M707" s="49"/>
      <c r="N707" s="49"/>
      <c r="O707" s="49"/>
      <c r="P707" s="49"/>
      <c r="Q707" s="49"/>
      <c r="R707" s="49"/>
      <c r="S707" s="50"/>
    </row>
    <row r="708" spans="1:19" ht="14.25" customHeight="1" x14ac:dyDescent="0.3">
      <c r="A708" s="48"/>
      <c r="B708" s="49"/>
      <c r="C708" s="49"/>
      <c r="D708" s="49"/>
      <c r="E708" s="49"/>
      <c r="F708" s="49"/>
      <c r="G708" s="49"/>
      <c r="H708" s="49"/>
      <c r="I708" s="49"/>
      <c r="J708" s="49"/>
      <c r="K708" s="49"/>
      <c r="L708" s="49"/>
      <c r="M708" s="49"/>
      <c r="N708" s="49"/>
      <c r="O708" s="49"/>
      <c r="P708" s="49"/>
      <c r="Q708" s="49"/>
      <c r="R708" s="49"/>
      <c r="S708" s="50"/>
    </row>
    <row r="709" spans="1:19" ht="14.25" customHeight="1" x14ac:dyDescent="0.3">
      <c r="A709" s="48"/>
      <c r="B709" s="49"/>
      <c r="C709" s="49"/>
      <c r="D709" s="49"/>
      <c r="E709" s="49"/>
      <c r="F709" s="49"/>
      <c r="G709" s="49"/>
      <c r="H709" s="49"/>
      <c r="I709" s="49"/>
      <c r="J709" s="49"/>
      <c r="K709" s="49"/>
      <c r="L709" s="49"/>
      <c r="M709" s="49"/>
      <c r="N709" s="49"/>
      <c r="O709" s="49"/>
      <c r="P709" s="49"/>
      <c r="Q709" s="49"/>
      <c r="R709" s="49"/>
      <c r="S709" s="50"/>
    </row>
    <row r="710" spans="1:19" ht="14.25" customHeight="1" x14ac:dyDescent="0.3">
      <c r="A710" s="48"/>
      <c r="B710" s="49"/>
      <c r="C710" s="49"/>
      <c r="D710" s="49"/>
      <c r="E710" s="49"/>
      <c r="F710" s="49"/>
      <c r="G710" s="49"/>
      <c r="H710" s="49"/>
      <c r="I710" s="49"/>
      <c r="J710" s="49"/>
      <c r="K710" s="49"/>
      <c r="L710" s="49"/>
      <c r="M710" s="49"/>
      <c r="N710" s="49"/>
      <c r="O710" s="49"/>
      <c r="P710" s="49"/>
      <c r="Q710" s="49"/>
      <c r="R710" s="49"/>
      <c r="S710" s="50"/>
    </row>
    <row r="711" spans="1:19" ht="14.25" customHeight="1" x14ac:dyDescent="0.3">
      <c r="A711" s="48"/>
      <c r="B711" s="49"/>
      <c r="C711" s="49"/>
      <c r="D711" s="49"/>
      <c r="E711" s="49"/>
      <c r="F711" s="49"/>
      <c r="G711" s="49"/>
      <c r="H711" s="49"/>
      <c r="I711" s="49"/>
      <c r="J711" s="49"/>
      <c r="K711" s="49"/>
      <c r="L711" s="49"/>
      <c r="M711" s="49"/>
      <c r="N711" s="49"/>
      <c r="O711" s="49"/>
      <c r="P711" s="49"/>
      <c r="Q711" s="49"/>
      <c r="R711" s="49"/>
      <c r="S711" s="50"/>
    </row>
    <row r="712" spans="1:19" ht="14.25" customHeight="1" x14ac:dyDescent="0.3">
      <c r="A712" s="48"/>
      <c r="B712" s="49"/>
      <c r="C712" s="49"/>
      <c r="D712" s="49"/>
      <c r="E712" s="49"/>
      <c r="F712" s="49"/>
      <c r="G712" s="49"/>
      <c r="H712" s="49"/>
      <c r="I712" s="49"/>
      <c r="J712" s="49"/>
      <c r="K712" s="49"/>
      <c r="L712" s="49"/>
      <c r="M712" s="49"/>
      <c r="N712" s="49"/>
      <c r="O712" s="49"/>
      <c r="P712" s="49"/>
      <c r="Q712" s="49"/>
      <c r="R712" s="49"/>
      <c r="S712" s="50"/>
    </row>
    <row r="713" spans="1:19" ht="14.25" customHeight="1" x14ac:dyDescent="0.3">
      <c r="A713" s="48"/>
      <c r="B713" s="49"/>
      <c r="C713" s="49"/>
      <c r="D713" s="49"/>
      <c r="E713" s="49"/>
      <c r="F713" s="49"/>
      <c r="G713" s="49"/>
      <c r="H713" s="49"/>
      <c r="I713" s="49"/>
      <c r="J713" s="49"/>
      <c r="K713" s="49"/>
      <c r="L713" s="49"/>
      <c r="M713" s="49"/>
      <c r="N713" s="49"/>
      <c r="O713" s="49"/>
      <c r="P713" s="49"/>
      <c r="Q713" s="49"/>
      <c r="R713" s="49"/>
      <c r="S713" s="50"/>
    </row>
    <row r="714" spans="1:19" ht="14.25" customHeight="1" x14ac:dyDescent="0.3">
      <c r="A714" s="48"/>
      <c r="B714" s="49"/>
      <c r="C714" s="49"/>
      <c r="D714" s="49"/>
      <c r="E714" s="49"/>
      <c r="F714" s="49"/>
      <c r="G714" s="49"/>
      <c r="H714" s="49"/>
      <c r="I714" s="49"/>
      <c r="J714" s="49"/>
      <c r="K714" s="49"/>
      <c r="L714" s="49"/>
      <c r="M714" s="49"/>
      <c r="N714" s="49"/>
      <c r="O714" s="49"/>
      <c r="P714" s="49"/>
      <c r="Q714" s="49"/>
      <c r="R714" s="49"/>
      <c r="S714" s="50"/>
    </row>
    <row r="715" spans="1:19" ht="14.25" customHeight="1" x14ac:dyDescent="0.3">
      <c r="A715" s="48"/>
      <c r="B715" s="49"/>
      <c r="C715" s="49"/>
      <c r="D715" s="49"/>
      <c r="E715" s="49"/>
      <c r="F715" s="49"/>
      <c r="G715" s="49"/>
      <c r="H715" s="49"/>
      <c r="I715" s="49"/>
      <c r="J715" s="49"/>
      <c r="K715" s="49"/>
      <c r="L715" s="49"/>
      <c r="M715" s="49"/>
      <c r="N715" s="49"/>
      <c r="O715" s="49"/>
      <c r="P715" s="49"/>
      <c r="Q715" s="49"/>
      <c r="R715" s="49"/>
      <c r="S715" s="50"/>
    </row>
    <row r="716" spans="1:19" ht="14.25" customHeight="1" x14ac:dyDescent="0.3">
      <c r="A716" s="48"/>
      <c r="B716" s="49"/>
      <c r="C716" s="49"/>
      <c r="D716" s="49"/>
      <c r="E716" s="49"/>
      <c r="F716" s="49"/>
      <c r="G716" s="49"/>
      <c r="H716" s="49"/>
      <c r="I716" s="49"/>
      <c r="J716" s="49"/>
      <c r="K716" s="49"/>
      <c r="L716" s="49"/>
      <c r="M716" s="49"/>
      <c r="N716" s="49"/>
      <c r="O716" s="49"/>
      <c r="P716" s="49"/>
      <c r="Q716" s="49"/>
      <c r="R716" s="49"/>
      <c r="S716" s="50"/>
    </row>
    <row r="717" spans="1:19" ht="14.25" customHeight="1" x14ac:dyDescent="0.3">
      <c r="A717" s="48"/>
      <c r="B717" s="49"/>
      <c r="C717" s="49"/>
      <c r="D717" s="49"/>
      <c r="E717" s="49"/>
      <c r="F717" s="49"/>
      <c r="G717" s="49"/>
      <c r="H717" s="49"/>
      <c r="I717" s="49"/>
      <c r="J717" s="49"/>
      <c r="K717" s="49"/>
      <c r="L717" s="49"/>
      <c r="M717" s="49"/>
      <c r="N717" s="49"/>
      <c r="O717" s="49"/>
      <c r="P717" s="49"/>
      <c r="Q717" s="49"/>
      <c r="R717" s="49"/>
      <c r="S717" s="50"/>
    </row>
    <row r="718" spans="1:19" ht="14.25" customHeight="1" x14ac:dyDescent="0.3">
      <c r="A718" s="48"/>
      <c r="B718" s="49"/>
      <c r="C718" s="49"/>
      <c r="D718" s="49"/>
      <c r="E718" s="49"/>
      <c r="F718" s="49"/>
      <c r="G718" s="49"/>
      <c r="H718" s="49"/>
      <c r="I718" s="49"/>
      <c r="J718" s="49"/>
      <c r="K718" s="49"/>
      <c r="L718" s="49"/>
      <c r="M718" s="49"/>
      <c r="N718" s="49"/>
      <c r="O718" s="49"/>
      <c r="P718" s="49"/>
      <c r="Q718" s="49"/>
      <c r="R718" s="49"/>
      <c r="S718" s="50"/>
    </row>
    <row r="719" spans="1:19" ht="14.25" customHeight="1" x14ac:dyDescent="0.3">
      <c r="A719" s="48"/>
      <c r="B719" s="49"/>
      <c r="C719" s="49"/>
      <c r="D719" s="49"/>
      <c r="E719" s="49"/>
      <c r="F719" s="49"/>
      <c r="G719" s="49"/>
      <c r="H719" s="49"/>
      <c r="I719" s="49"/>
      <c r="J719" s="49"/>
      <c r="K719" s="49"/>
      <c r="L719" s="49"/>
      <c r="M719" s="49"/>
      <c r="N719" s="49"/>
      <c r="O719" s="49"/>
      <c r="P719" s="49"/>
      <c r="Q719" s="49"/>
      <c r="R719" s="49"/>
      <c r="S719" s="50"/>
    </row>
    <row r="720" spans="1:19" ht="14.25" customHeight="1" x14ac:dyDescent="0.3">
      <c r="A720" s="48"/>
      <c r="B720" s="49"/>
      <c r="C720" s="49"/>
      <c r="D720" s="49"/>
      <c r="E720" s="49"/>
      <c r="F720" s="49"/>
      <c r="G720" s="49"/>
      <c r="H720" s="49"/>
      <c r="I720" s="49"/>
      <c r="J720" s="49"/>
      <c r="K720" s="49"/>
      <c r="L720" s="49"/>
      <c r="M720" s="49"/>
      <c r="N720" s="49"/>
      <c r="O720" s="49"/>
      <c r="P720" s="49"/>
      <c r="Q720" s="49"/>
      <c r="R720" s="49"/>
      <c r="S720" s="50"/>
    </row>
    <row r="721" spans="1:19" ht="14.25" customHeight="1" x14ac:dyDescent="0.3">
      <c r="A721" s="48"/>
      <c r="B721" s="49"/>
      <c r="C721" s="49"/>
      <c r="D721" s="49"/>
      <c r="E721" s="49"/>
      <c r="F721" s="49"/>
      <c r="G721" s="49"/>
      <c r="H721" s="49"/>
      <c r="I721" s="49"/>
      <c r="J721" s="49"/>
      <c r="K721" s="49"/>
      <c r="L721" s="49"/>
      <c r="M721" s="49"/>
      <c r="N721" s="49"/>
      <c r="O721" s="49"/>
      <c r="P721" s="49"/>
      <c r="Q721" s="49"/>
      <c r="R721" s="49"/>
      <c r="S721" s="50"/>
    </row>
    <row r="722" spans="1:19" ht="14.25" customHeight="1" x14ac:dyDescent="0.3">
      <c r="A722" s="48"/>
      <c r="B722" s="49"/>
      <c r="C722" s="49"/>
      <c r="D722" s="49"/>
      <c r="E722" s="49"/>
      <c r="F722" s="49"/>
      <c r="G722" s="49"/>
      <c r="H722" s="49"/>
      <c r="I722" s="49"/>
      <c r="J722" s="49"/>
      <c r="K722" s="49"/>
      <c r="L722" s="49"/>
      <c r="M722" s="49"/>
      <c r="N722" s="49"/>
      <c r="O722" s="49"/>
      <c r="P722" s="49"/>
      <c r="Q722" s="49"/>
      <c r="R722" s="49"/>
      <c r="S722" s="50"/>
    </row>
    <row r="723" spans="1:19" ht="14.25" customHeight="1" x14ac:dyDescent="0.3">
      <c r="A723" s="48"/>
      <c r="B723" s="49"/>
      <c r="C723" s="49"/>
      <c r="D723" s="49"/>
      <c r="E723" s="49"/>
      <c r="F723" s="49"/>
      <c r="G723" s="49"/>
      <c r="H723" s="49"/>
      <c r="I723" s="49"/>
      <c r="J723" s="49"/>
      <c r="K723" s="49"/>
      <c r="L723" s="49"/>
      <c r="M723" s="49"/>
      <c r="N723" s="49"/>
      <c r="O723" s="49"/>
      <c r="P723" s="49"/>
      <c r="Q723" s="49"/>
      <c r="R723" s="49"/>
      <c r="S723" s="50"/>
    </row>
    <row r="724" spans="1:19" ht="14.25" customHeight="1" x14ac:dyDescent="0.3">
      <c r="A724" s="48"/>
      <c r="B724" s="49"/>
      <c r="C724" s="49"/>
      <c r="D724" s="49"/>
      <c r="E724" s="49"/>
      <c r="F724" s="49"/>
      <c r="G724" s="49"/>
      <c r="H724" s="49"/>
      <c r="I724" s="49"/>
      <c r="J724" s="49"/>
      <c r="K724" s="49"/>
      <c r="L724" s="49"/>
      <c r="M724" s="49"/>
      <c r="N724" s="49"/>
      <c r="O724" s="49"/>
      <c r="P724" s="49"/>
      <c r="Q724" s="49"/>
      <c r="R724" s="49"/>
      <c r="S724" s="50"/>
    </row>
    <row r="725" spans="1:19" ht="14.25" customHeight="1" x14ac:dyDescent="0.3">
      <c r="A725" s="48"/>
      <c r="B725" s="49"/>
      <c r="C725" s="49"/>
      <c r="D725" s="49"/>
      <c r="E725" s="49"/>
      <c r="F725" s="49"/>
      <c r="G725" s="49"/>
      <c r="H725" s="49"/>
      <c r="I725" s="49"/>
      <c r="J725" s="49"/>
      <c r="K725" s="49"/>
      <c r="L725" s="49"/>
      <c r="M725" s="49"/>
      <c r="N725" s="49"/>
      <c r="O725" s="49"/>
      <c r="P725" s="49"/>
      <c r="Q725" s="49"/>
      <c r="R725" s="49"/>
      <c r="S725" s="50"/>
    </row>
    <row r="726" spans="1:19" ht="14.25" customHeight="1" x14ac:dyDescent="0.3">
      <c r="A726" s="48"/>
      <c r="B726" s="49"/>
      <c r="C726" s="49"/>
      <c r="D726" s="49"/>
      <c r="E726" s="49"/>
      <c r="F726" s="49"/>
      <c r="G726" s="49"/>
      <c r="H726" s="49"/>
      <c r="I726" s="49"/>
      <c r="J726" s="49"/>
      <c r="K726" s="49"/>
      <c r="L726" s="49"/>
      <c r="M726" s="49"/>
      <c r="N726" s="49"/>
      <c r="O726" s="49"/>
      <c r="P726" s="49"/>
      <c r="Q726" s="49"/>
      <c r="R726" s="49"/>
      <c r="S726" s="50"/>
    </row>
    <row r="727" spans="1:19" ht="14.25" customHeight="1" x14ac:dyDescent="0.3">
      <c r="A727" s="48"/>
      <c r="B727" s="49"/>
      <c r="C727" s="49"/>
      <c r="D727" s="49"/>
      <c r="E727" s="49"/>
      <c r="F727" s="49"/>
      <c r="G727" s="49"/>
      <c r="H727" s="49"/>
      <c r="I727" s="49"/>
      <c r="J727" s="49"/>
      <c r="K727" s="49"/>
      <c r="L727" s="49"/>
      <c r="M727" s="49"/>
      <c r="N727" s="49"/>
      <c r="O727" s="49"/>
      <c r="P727" s="49"/>
      <c r="Q727" s="49"/>
      <c r="R727" s="49"/>
      <c r="S727" s="50"/>
    </row>
    <row r="728" spans="1:19" ht="14.25" customHeight="1" x14ac:dyDescent="0.3">
      <c r="A728" s="48"/>
      <c r="B728" s="49"/>
      <c r="C728" s="49"/>
      <c r="D728" s="49"/>
      <c r="E728" s="49"/>
      <c r="F728" s="49"/>
      <c r="G728" s="49"/>
      <c r="H728" s="49"/>
      <c r="I728" s="49"/>
      <c r="J728" s="49"/>
      <c r="K728" s="49"/>
      <c r="L728" s="49"/>
      <c r="M728" s="49"/>
      <c r="N728" s="49"/>
      <c r="O728" s="49"/>
      <c r="P728" s="49"/>
      <c r="Q728" s="49"/>
      <c r="R728" s="49"/>
      <c r="S728" s="50"/>
    </row>
    <row r="729" spans="1:19" ht="14.25" customHeight="1" x14ac:dyDescent="0.3">
      <c r="A729" s="48"/>
      <c r="B729" s="49"/>
      <c r="C729" s="49"/>
      <c r="D729" s="49"/>
      <c r="E729" s="49"/>
      <c r="F729" s="49"/>
      <c r="G729" s="49"/>
      <c r="H729" s="49"/>
      <c r="I729" s="49"/>
      <c r="J729" s="49"/>
      <c r="K729" s="49"/>
      <c r="L729" s="49"/>
      <c r="M729" s="49"/>
      <c r="N729" s="49"/>
      <c r="O729" s="49"/>
      <c r="P729" s="49"/>
      <c r="Q729" s="49"/>
      <c r="R729" s="49"/>
      <c r="S729" s="50"/>
    </row>
    <row r="730" spans="1:19" ht="14.25" customHeight="1" x14ac:dyDescent="0.3">
      <c r="A730" s="48"/>
      <c r="B730" s="49"/>
      <c r="C730" s="49"/>
      <c r="D730" s="49"/>
      <c r="E730" s="49"/>
      <c r="F730" s="49"/>
      <c r="G730" s="49"/>
      <c r="H730" s="49"/>
      <c r="I730" s="49"/>
      <c r="J730" s="49"/>
      <c r="K730" s="49"/>
      <c r="L730" s="49"/>
      <c r="M730" s="49"/>
      <c r="N730" s="49"/>
      <c r="O730" s="49"/>
      <c r="P730" s="49"/>
      <c r="Q730" s="49"/>
      <c r="R730" s="49"/>
      <c r="S730" s="50"/>
    </row>
    <row r="731" spans="1:19" ht="14.25" customHeight="1" x14ac:dyDescent="0.3">
      <c r="A731" s="48"/>
      <c r="B731" s="49"/>
      <c r="C731" s="49"/>
      <c r="D731" s="49"/>
      <c r="E731" s="49"/>
      <c r="F731" s="49"/>
      <c r="G731" s="49"/>
      <c r="H731" s="49"/>
      <c r="I731" s="49"/>
      <c r="J731" s="49"/>
      <c r="K731" s="49"/>
      <c r="L731" s="49"/>
      <c r="M731" s="49"/>
      <c r="N731" s="49"/>
      <c r="O731" s="49"/>
      <c r="P731" s="49"/>
      <c r="Q731" s="49"/>
      <c r="R731" s="49"/>
      <c r="S731" s="50"/>
    </row>
    <row r="732" spans="1:19" ht="14.25" customHeight="1" x14ac:dyDescent="0.3">
      <c r="A732" s="48"/>
      <c r="B732" s="49"/>
      <c r="C732" s="49"/>
      <c r="D732" s="49"/>
      <c r="E732" s="49"/>
      <c r="F732" s="49"/>
      <c r="G732" s="49"/>
      <c r="H732" s="49"/>
      <c r="I732" s="49"/>
      <c r="J732" s="49"/>
      <c r="K732" s="49"/>
      <c r="L732" s="49"/>
      <c r="M732" s="49"/>
      <c r="N732" s="49"/>
      <c r="O732" s="49"/>
      <c r="P732" s="49"/>
      <c r="Q732" s="49"/>
      <c r="R732" s="49"/>
      <c r="S732" s="50"/>
    </row>
    <row r="733" spans="1:19" ht="14.25" customHeight="1" x14ac:dyDescent="0.3">
      <c r="A733" s="48"/>
      <c r="B733" s="49"/>
      <c r="C733" s="49"/>
      <c r="D733" s="49"/>
      <c r="E733" s="49"/>
      <c r="F733" s="49"/>
      <c r="G733" s="49"/>
      <c r="H733" s="49"/>
      <c r="I733" s="49"/>
      <c r="J733" s="49"/>
      <c r="K733" s="49"/>
      <c r="L733" s="49"/>
      <c r="M733" s="49"/>
      <c r="N733" s="49"/>
      <c r="O733" s="49"/>
      <c r="P733" s="49"/>
      <c r="Q733" s="49"/>
      <c r="R733" s="49"/>
      <c r="S733" s="50"/>
    </row>
    <row r="734" spans="1:19" ht="14.25" customHeight="1" x14ac:dyDescent="0.3">
      <c r="A734" s="48"/>
      <c r="B734" s="49"/>
      <c r="C734" s="49"/>
      <c r="D734" s="49"/>
      <c r="E734" s="49"/>
      <c r="F734" s="49"/>
      <c r="G734" s="49"/>
      <c r="H734" s="49"/>
      <c r="I734" s="49"/>
      <c r="J734" s="49"/>
      <c r="K734" s="49"/>
      <c r="L734" s="49"/>
      <c r="M734" s="49"/>
      <c r="N734" s="49"/>
      <c r="O734" s="49"/>
      <c r="P734" s="49"/>
      <c r="Q734" s="49"/>
      <c r="R734" s="49"/>
      <c r="S734" s="50"/>
    </row>
    <row r="735" spans="1:19" ht="14.25" customHeight="1" x14ac:dyDescent="0.3">
      <c r="A735" s="48"/>
      <c r="B735" s="49"/>
      <c r="C735" s="49"/>
      <c r="D735" s="49"/>
      <c r="E735" s="49"/>
      <c r="F735" s="49"/>
      <c r="G735" s="49"/>
      <c r="H735" s="49"/>
      <c r="I735" s="49"/>
      <c r="J735" s="49"/>
      <c r="K735" s="49"/>
      <c r="L735" s="49"/>
      <c r="M735" s="49"/>
      <c r="N735" s="49"/>
      <c r="O735" s="49"/>
      <c r="P735" s="49"/>
      <c r="Q735" s="49"/>
      <c r="R735" s="49"/>
      <c r="S735" s="50"/>
    </row>
    <row r="736" spans="1:19" ht="14.25" customHeight="1" x14ac:dyDescent="0.3">
      <c r="A736" s="48"/>
      <c r="B736" s="49"/>
      <c r="C736" s="49"/>
      <c r="D736" s="49"/>
      <c r="E736" s="49"/>
      <c r="F736" s="49"/>
      <c r="G736" s="49"/>
      <c r="H736" s="49"/>
      <c r="I736" s="49"/>
      <c r="J736" s="49"/>
      <c r="K736" s="49"/>
      <c r="L736" s="49"/>
      <c r="M736" s="49"/>
      <c r="N736" s="49"/>
      <c r="O736" s="49"/>
      <c r="P736" s="49"/>
      <c r="Q736" s="49"/>
      <c r="R736" s="49"/>
      <c r="S736" s="50"/>
    </row>
    <row r="737" spans="1:19" ht="14.25" customHeight="1" x14ac:dyDescent="0.3">
      <c r="A737" s="48"/>
      <c r="B737" s="49"/>
      <c r="C737" s="49"/>
      <c r="D737" s="49"/>
      <c r="E737" s="49"/>
      <c r="F737" s="49"/>
      <c r="G737" s="49"/>
      <c r="H737" s="49"/>
      <c r="I737" s="49"/>
      <c r="J737" s="49"/>
      <c r="K737" s="49"/>
      <c r="L737" s="49"/>
      <c r="M737" s="49"/>
      <c r="N737" s="49"/>
      <c r="O737" s="49"/>
      <c r="P737" s="49"/>
      <c r="Q737" s="49"/>
      <c r="R737" s="49"/>
      <c r="S737" s="50"/>
    </row>
    <row r="738" spans="1:19" ht="14.25" customHeight="1" x14ac:dyDescent="0.3">
      <c r="A738" s="48"/>
      <c r="B738" s="49"/>
      <c r="C738" s="49"/>
      <c r="D738" s="49"/>
      <c r="E738" s="49"/>
      <c r="F738" s="49"/>
      <c r="G738" s="49"/>
      <c r="H738" s="49"/>
      <c r="I738" s="49"/>
      <c r="J738" s="49"/>
      <c r="K738" s="49"/>
      <c r="L738" s="49"/>
      <c r="M738" s="49"/>
      <c r="N738" s="49"/>
      <c r="O738" s="49"/>
      <c r="P738" s="49"/>
      <c r="Q738" s="49"/>
      <c r="R738" s="49"/>
      <c r="S738" s="50"/>
    </row>
    <row r="739" spans="1:19" ht="14.25" customHeight="1" x14ac:dyDescent="0.3">
      <c r="A739" s="48"/>
      <c r="B739" s="49"/>
      <c r="C739" s="49"/>
      <c r="D739" s="49"/>
      <c r="E739" s="49"/>
      <c r="F739" s="49"/>
      <c r="G739" s="49"/>
      <c r="H739" s="49"/>
      <c r="I739" s="49"/>
      <c r="J739" s="49"/>
      <c r="K739" s="49"/>
      <c r="L739" s="49"/>
      <c r="M739" s="49"/>
      <c r="N739" s="49"/>
      <c r="O739" s="49"/>
      <c r="P739" s="49"/>
      <c r="Q739" s="49"/>
      <c r="R739" s="49"/>
      <c r="S739" s="50"/>
    </row>
    <row r="740" spans="1:19" ht="14.25" customHeight="1" x14ac:dyDescent="0.3">
      <c r="A740" s="48"/>
      <c r="B740" s="49"/>
      <c r="C740" s="49"/>
      <c r="D740" s="49"/>
      <c r="E740" s="49"/>
      <c r="F740" s="49"/>
      <c r="G740" s="49"/>
      <c r="H740" s="49"/>
      <c r="I740" s="49"/>
      <c r="J740" s="49"/>
      <c r="K740" s="49"/>
      <c r="L740" s="49"/>
      <c r="M740" s="49"/>
      <c r="N740" s="49"/>
      <c r="O740" s="49"/>
      <c r="P740" s="49"/>
      <c r="Q740" s="49"/>
      <c r="R740" s="49"/>
      <c r="S740" s="50"/>
    </row>
    <row r="741" spans="1:19" ht="14.25" customHeight="1" x14ac:dyDescent="0.3">
      <c r="A741" s="48"/>
      <c r="B741" s="49"/>
      <c r="C741" s="49"/>
      <c r="D741" s="49"/>
      <c r="E741" s="49"/>
      <c r="F741" s="49"/>
      <c r="G741" s="49"/>
      <c r="H741" s="49"/>
      <c r="I741" s="49"/>
      <c r="J741" s="49"/>
      <c r="K741" s="49"/>
      <c r="L741" s="49"/>
      <c r="M741" s="49"/>
      <c r="N741" s="49"/>
      <c r="O741" s="49"/>
      <c r="P741" s="49"/>
      <c r="Q741" s="49"/>
      <c r="R741" s="49"/>
      <c r="S741" s="50"/>
    </row>
    <row r="742" spans="1:19" ht="14.25" customHeight="1" x14ac:dyDescent="0.3">
      <c r="A742" s="48"/>
      <c r="B742" s="49"/>
      <c r="C742" s="49"/>
      <c r="D742" s="49"/>
      <c r="E742" s="49"/>
      <c r="F742" s="49"/>
      <c r="G742" s="49"/>
      <c r="H742" s="49"/>
      <c r="I742" s="49"/>
      <c r="J742" s="49"/>
      <c r="K742" s="49"/>
      <c r="L742" s="49"/>
      <c r="M742" s="49"/>
      <c r="N742" s="49"/>
      <c r="O742" s="49"/>
      <c r="P742" s="49"/>
      <c r="Q742" s="49"/>
      <c r="R742" s="49"/>
      <c r="S742" s="50"/>
    </row>
    <row r="743" spans="1:19" ht="14.25" customHeight="1" x14ac:dyDescent="0.3">
      <c r="A743" s="48"/>
      <c r="B743" s="49"/>
      <c r="C743" s="49"/>
      <c r="D743" s="49"/>
      <c r="E743" s="49"/>
      <c r="F743" s="49"/>
      <c r="G743" s="49"/>
      <c r="H743" s="49"/>
      <c r="I743" s="49"/>
      <c r="J743" s="49"/>
      <c r="K743" s="49"/>
      <c r="L743" s="49"/>
      <c r="M743" s="49"/>
      <c r="N743" s="49"/>
      <c r="O743" s="49"/>
      <c r="P743" s="49"/>
      <c r="Q743" s="49"/>
      <c r="R743" s="49"/>
      <c r="S743" s="50"/>
    </row>
    <row r="744" spans="1:19" ht="14.25" customHeight="1" x14ac:dyDescent="0.3">
      <c r="A744" s="48"/>
      <c r="B744" s="49"/>
      <c r="C744" s="49"/>
      <c r="D744" s="49"/>
      <c r="E744" s="49"/>
      <c r="F744" s="49"/>
      <c r="G744" s="49"/>
      <c r="H744" s="49"/>
      <c r="I744" s="49"/>
      <c r="J744" s="49"/>
      <c r="K744" s="49"/>
      <c r="L744" s="49"/>
      <c r="M744" s="49"/>
      <c r="N744" s="49"/>
      <c r="O744" s="49"/>
      <c r="P744" s="49"/>
      <c r="Q744" s="49"/>
      <c r="R744" s="49"/>
      <c r="S744" s="50"/>
    </row>
    <row r="745" spans="1:19" ht="14.25" customHeight="1" x14ac:dyDescent="0.3">
      <c r="A745" s="48"/>
      <c r="B745" s="49"/>
      <c r="C745" s="49"/>
      <c r="D745" s="49"/>
      <c r="E745" s="49"/>
      <c r="F745" s="49"/>
      <c r="G745" s="49"/>
      <c r="H745" s="49"/>
      <c r="I745" s="49"/>
      <c r="J745" s="49"/>
      <c r="K745" s="49"/>
      <c r="L745" s="49"/>
      <c r="M745" s="49"/>
      <c r="N745" s="49"/>
      <c r="O745" s="49"/>
      <c r="P745" s="49"/>
      <c r="Q745" s="49"/>
      <c r="R745" s="49"/>
      <c r="S745" s="50"/>
    </row>
    <row r="746" spans="1:19" ht="14.25" customHeight="1" x14ac:dyDescent="0.3">
      <c r="A746" s="48"/>
      <c r="B746" s="49"/>
      <c r="C746" s="49"/>
      <c r="D746" s="49"/>
      <c r="E746" s="49"/>
      <c r="F746" s="49"/>
      <c r="G746" s="49"/>
      <c r="H746" s="49"/>
      <c r="I746" s="49"/>
      <c r="J746" s="49"/>
      <c r="K746" s="49"/>
      <c r="L746" s="49"/>
      <c r="M746" s="49"/>
      <c r="N746" s="49"/>
      <c r="O746" s="49"/>
      <c r="P746" s="49"/>
      <c r="Q746" s="49"/>
      <c r="R746" s="49"/>
      <c r="S746" s="50"/>
    </row>
    <row r="747" spans="1:19" ht="14.25" customHeight="1" x14ac:dyDescent="0.3">
      <c r="A747" s="48"/>
      <c r="B747" s="49"/>
      <c r="C747" s="49"/>
      <c r="D747" s="49"/>
      <c r="E747" s="49"/>
      <c r="F747" s="49"/>
      <c r="G747" s="49"/>
      <c r="H747" s="49"/>
      <c r="I747" s="49"/>
      <c r="J747" s="49"/>
      <c r="K747" s="49"/>
      <c r="L747" s="49"/>
      <c r="M747" s="49"/>
      <c r="N747" s="49"/>
      <c r="O747" s="49"/>
      <c r="P747" s="49"/>
      <c r="Q747" s="49"/>
      <c r="R747" s="49"/>
      <c r="S747" s="50"/>
    </row>
    <row r="748" spans="1:19" ht="14.25" customHeight="1" x14ac:dyDescent="0.3">
      <c r="A748" s="48"/>
      <c r="B748" s="49"/>
      <c r="C748" s="49"/>
      <c r="D748" s="49"/>
      <c r="E748" s="49"/>
      <c r="F748" s="49"/>
      <c r="G748" s="49"/>
      <c r="H748" s="49"/>
      <c r="I748" s="49"/>
      <c r="J748" s="49"/>
      <c r="K748" s="49"/>
      <c r="L748" s="49"/>
      <c r="M748" s="49"/>
      <c r="N748" s="49"/>
      <c r="O748" s="49"/>
      <c r="P748" s="49"/>
      <c r="Q748" s="49"/>
      <c r="R748" s="49"/>
      <c r="S748" s="50"/>
    </row>
    <row r="749" spans="1:19" ht="14.25" customHeight="1" x14ac:dyDescent="0.3">
      <c r="A749" s="48"/>
      <c r="B749" s="49"/>
      <c r="C749" s="49"/>
      <c r="D749" s="49"/>
      <c r="E749" s="49"/>
      <c r="F749" s="49"/>
      <c r="G749" s="49"/>
      <c r="H749" s="49"/>
      <c r="I749" s="49"/>
      <c r="J749" s="49"/>
      <c r="K749" s="49"/>
      <c r="L749" s="49"/>
      <c r="M749" s="49"/>
      <c r="N749" s="49"/>
      <c r="O749" s="49"/>
      <c r="P749" s="49"/>
      <c r="Q749" s="49"/>
      <c r="R749" s="49"/>
      <c r="S749" s="50"/>
    </row>
    <row r="750" spans="1:19" ht="14.25" customHeight="1" x14ac:dyDescent="0.3">
      <c r="A750" s="48"/>
      <c r="B750" s="49"/>
      <c r="C750" s="49"/>
      <c r="D750" s="49"/>
      <c r="E750" s="49"/>
      <c r="F750" s="49"/>
      <c r="G750" s="49"/>
      <c r="H750" s="49"/>
      <c r="I750" s="49"/>
      <c r="J750" s="49"/>
      <c r="K750" s="49"/>
      <c r="L750" s="49"/>
      <c r="M750" s="49"/>
      <c r="N750" s="49"/>
      <c r="O750" s="49"/>
      <c r="P750" s="49"/>
      <c r="Q750" s="49"/>
      <c r="R750" s="49"/>
      <c r="S750" s="50"/>
    </row>
    <row r="751" spans="1:19" ht="14.25" customHeight="1" x14ac:dyDescent="0.3">
      <c r="A751" s="48"/>
      <c r="B751" s="49"/>
      <c r="C751" s="49"/>
      <c r="D751" s="49"/>
      <c r="E751" s="49"/>
      <c r="F751" s="49"/>
      <c r="G751" s="49"/>
      <c r="H751" s="49"/>
      <c r="I751" s="49"/>
      <c r="J751" s="49"/>
      <c r="K751" s="49"/>
      <c r="L751" s="49"/>
      <c r="M751" s="49"/>
      <c r="N751" s="49"/>
      <c r="O751" s="49"/>
      <c r="P751" s="49"/>
      <c r="Q751" s="49"/>
      <c r="R751" s="49"/>
      <c r="S751" s="50"/>
    </row>
    <row r="752" spans="1:19" ht="14.25" customHeight="1" x14ac:dyDescent="0.3">
      <c r="A752" s="48"/>
      <c r="B752" s="49"/>
      <c r="C752" s="49"/>
      <c r="D752" s="49"/>
      <c r="E752" s="49"/>
      <c r="F752" s="49"/>
      <c r="G752" s="49"/>
      <c r="H752" s="49"/>
      <c r="I752" s="49"/>
      <c r="J752" s="49"/>
      <c r="K752" s="49"/>
      <c r="L752" s="49"/>
      <c r="M752" s="49"/>
      <c r="N752" s="49"/>
      <c r="O752" s="49"/>
      <c r="P752" s="49"/>
      <c r="Q752" s="49"/>
      <c r="R752" s="49"/>
      <c r="S752" s="50"/>
    </row>
    <row r="753" spans="1:19" ht="14.25" customHeight="1" x14ac:dyDescent="0.3">
      <c r="A753" s="48"/>
      <c r="B753" s="49"/>
      <c r="C753" s="49"/>
      <c r="D753" s="49"/>
      <c r="E753" s="49"/>
      <c r="F753" s="49"/>
      <c r="G753" s="49"/>
      <c r="H753" s="49"/>
      <c r="I753" s="49"/>
      <c r="J753" s="49"/>
      <c r="K753" s="49"/>
      <c r="L753" s="49"/>
      <c r="M753" s="49"/>
      <c r="N753" s="49"/>
      <c r="O753" s="49"/>
      <c r="P753" s="49"/>
      <c r="Q753" s="49"/>
      <c r="R753" s="49"/>
      <c r="S753" s="50"/>
    </row>
    <row r="754" spans="1:19" ht="14.25" customHeight="1" x14ac:dyDescent="0.3">
      <c r="A754" s="48"/>
      <c r="B754" s="49"/>
      <c r="C754" s="49"/>
      <c r="D754" s="49"/>
      <c r="E754" s="49"/>
      <c r="F754" s="49"/>
      <c r="G754" s="49"/>
      <c r="H754" s="49"/>
      <c r="I754" s="49"/>
      <c r="J754" s="49"/>
      <c r="K754" s="49"/>
      <c r="L754" s="49"/>
      <c r="M754" s="49"/>
      <c r="N754" s="49"/>
      <c r="O754" s="49"/>
      <c r="P754" s="49"/>
      <c r="Q754" s="49"/>
      <c r="R754" s="49"/>
      <c r="S754" s="50"/>
    </row>
    <row r="755" spans="1:19" ht="14.25" customHeight="1" x14ac:dyDescent="0.3">
      <c r="A755" s="48"/>
      <c r="B755" s="49"/>
      <c r="C755" s="49"/>
      <c r="D755" s="49"/>
      <c r="E755" s="49"/>
      <c r="F755" s="49"/>
      <c r="G755" s="49"/>
      <c r="H755" s="49"/>
      <c r="I755" s="49"/>
      <c r="J755" s="49"/>
      <c r="K755" s="49"/>
      <c r="L755" s="49"/>
      <c r="M755" s="49"/>
      <c r="N755" s="49"/>
      <c r="O755" s="49"/>
      <c r="P755" s="49"/>
      <c r="Q755" s="49"/>
      <c r="R755" s="49"/>
      <c r="S755" s="50"/>
    </row>
    <row r="756" spans="1:19" ht="14.25" customHeight="1" x14ac:dyDescent="0.3">
      <c r="A756" s="48"/>
      <c r="B756" s="49"/>
      <c r="C756" s="49"/>
      <c r="D756" s="49"/>
      <c r="E756" s="49"/>
      <c r="F756" s="49"/>
      <c r="G756" s="49"/>
      <c r="H756" s="49"/>
      <c r="I756" s="49"/>
      <c r="J756" s="49"/>
      <c r="K756" s="49"/>
      <c r="L756" s="49"/>
      <c r="M756" s="49"/>
      <c r="N756" s="49"/>
      <c r="O756" s="49"/>
      <c r="P756" s="49"/>
      <c r="Q756" s="49"/>
      <c r="R756" s="49"/>
      <c r="S756" s="50"/>
    </row>
    <row r="757" spans="1:19" ht="14.25" customHeight="1" x14ac:dyDescent="0.3">
      <c r="A757" s="48"/>
      <c r="B757" s="49"/>
      <c r="C757" s="49"/>
      <c r="D757" s="49"/>
      <c r="E757" s="49"/>
      <c r="F757" s="49"/>
      <c r="G757" s="49"/>
      <c r="H757" s="49"/>
      <c r="I757" s="49"/>
      <c r="J757" s="49"/>
      <c r="K757" s="49"/>
      <c r="L757" s="49"/>
      <c r="M757" s="49"/>
      <c r="N757" s="49"/>
      <c r="O757" s="49"/>
      <c r="P757" s="49"/>
      <c r="Q757" s="49"/>
      <c r="R757" s="49"/>
      <c r="S757" s="50"/>
    </row>
    <row r="758" spans="1:19" ht="14.25" customHeight="1" x14ac:dyDescent="0.3">
      <c r="A758" s="48"/>
      <c r="B758" s="49"/>
      <c r="C758" s="49"/>
      <c r="D758" s="49"/>
      <c r="E758" s="49"/>
      <c r="F758" s="49"/>
      <c r="G758" s="49"/>
      <c r="H758" s="49"/>
      <c r="I758" s="49"/>
      <c r="J758" s="49"/>
      <c r="K758" s="49"/>
      <c r="L758" s="49"/>
      <c r="M758" s="49"/>
      <c r="N758" s="49"/>
      <c r="O758" s="49"/>
      <c r="P758" s="49"/>
      <c r="Q758" s="49"/>
      <c r="R758" s="49"/>
      <c r="S758" s="50"/>
    </row>
    <row r="759" spans="1:19" ht="14.25" customHeight="1" x14ac:dyDescent="0.3">
      <c r="A759" s="48"/>
      <c r="B759" s="49"/>
      <c r="C759" s="49"/>
      <c r="D759" s="49"/>
      <c r="E759" s="49"/>
      <c r="F759" s="49"/>
      <c r="G759" s="49"/>
      <c r="H759" s="49"/>
      <c r="I759" s="49"/>
      <c r="J759" s="49"/>
      <c r="K759" s="49"/>
      <c r="L759" s="49"/>
      <c r="M759" s="49"/>
      <c r="N759" s="49"/>
      <c r="O759" s="49"/>
      <c r="P759" s="49"/>
      <c r="Q759" s="49"/>
      <c r="R759" s="49"/>
      <c r="S759" s="50"/>
    </row>
    <row r="760" spans="1:19" ht="14.25" customHeight="1" x14ac:dyDescent="0.3">
      <c r="A760" s="48"/>
      <c r="B760" s="49"/>
      <c r="C760" s="49"/>
      <c r="D760" s="49"/>
      <c r="E760" s="49"/>
      <c r="F760" s="49"/>
      <c r="G760" s="49"/>
      <c r="H760" s="49"/>
      <c r="I760" s="49"/>
      <c r="J760" s="49"/>
      <c r="K760" s="49"/>
      <c r="L760" s="49"/>
      <c r="M760" s="49"/>
      <c r="N760" s="49"/>
      <c r="O760" s="49"/>
      <c r="P760" s="49"/>
      <c r="Q760" s="49"/>
      <c r="R760" s="49"/>
      <c r="S760" s="50"/>
    </row>
    <row r="761" spans="1:19" ht="14.25" customHeight="1" x14ac:dyDescent="0.3">
      <c r="A761" s="48"/>
      <c r="B761" s="49"/>
      <c r="C761" s="49"/>
      <c r="D761" s="49"/>
      <c r="E761" s="49"/>
      <c r="F761" s="49"/>
      <c r="G761" s="49"/>
      <c r="H761" s="49"/>
      <c r="I761" s="49"/>
      <c r="J761" s="49"/>
      <c r="K761" s="49"/>
      <c r="L761" s="49"/>
      <c r="M761" s="49"/>
      <c r="N761" s="49"/>
      <c r="O761" s="49"/>
      <c r="P761" s="49"/>
      <c r="Q761" s="49"/>
      <c r="R761" s="49"/>
      <c r="S761" s="50"/>
    </row>
    <row r="762" spans="1:19" ht="14.25" customHeight="1" x14ac:dyDescent="0.3">
      <c r="A762" s="48"/>
      <c r="B762" s="49"/>
      <c r="C762" s="49"/>
      <c r="D762" s="49"/>
      <c r="E762" s="49"/>
      <c r="F762" s="49"/>
      <c r="G762" s="49"/>
      <c r="H762" s="49"/>
      <c r="I762" s="49"/>
      <c r="J762" s="49"/>
      <c r="K762" s="49"/>
      <c r="L762" s="49"/>
      <c r="M762" s="49"/>
      <c r="N762" s="49"/>
      <c r="O762" s="49"/>
      <c r="P762" s="49"/>
      <c r="Q762" s="49"/>
      <c r="R762" s="49"/>
      <c r="S762" s="50"/>
    </row>
    <row r="763" spans="1:19" ht="14.25" customHeight="1" x14ac:dyDescent="0.3">
      <c r="A763" s="48"/>
      <c r="B763" s="49"/>
      <c r="C763" s="49"/>
      <c r="D763" s="49"/>
      <c r="E763" s="49"/>
      <c r="F763" s="49"/>
      <c r="G763" s="49"/>
      <c r="H763" s="49"/>
      <c r="I763" s="49"/>
      <c r="J763" s="49"/>
      <c r="K763" s="49"/>
      <c r="L763" s="49"/>
      <c r="M763" s="49"/>
      <c r="N763" s="49"/>
      <c r="O763" s="49"/>
      <c r="P763" s="49"/>
      <c r="Q763" s="49"/>
      <c r="R763" s="49"/>
      <c r="S763" s="50"/>
    </row>
    <row r="764" spans="1:19" ht="14.25" customHeight="1" x14ac:dyDescent="0.3">
      <c r="A764" s="48"/>
      <c r="B764" s="49"/>
      <c r="C764" s="49"/>
      <c r="D764" s="49"/>
      <c r="E764" s="49"/>
      <c r="F764" s="49"/>
      <c r="G764" s="49"/>
      <c r="H764" s="49"/>
      <c r="I764" s="49"/>
      <c r="J764" s="49"/>
      <c r="K764" s="49"/>
      <c r="L764" s="49"/>
      <c r="M764" s="49"/>
      <c r="N764" s="49"/>
      <c r="O764" s="49"/>
      <c r="P764" s="49"/>
      <c r="Q764" s="49"/>
      <c r="R764" s="49"/>
      <c r="S764" s="50"/>
    </row>
    <row r="765" spans="1:19" ht="14.25" customHeight="1" x14ac:dyDescent="0.3">
      <c r="A765" s="48"/>
      <c r="B765" s="49"/>
      <c r="C765" s="49"/>
      <c r="D765" s="49"/>
      <c r="E765" s="49"/>
      <c r="F765" s="49"/>
      <c r="G765" s="49"/>
      <c r="H765" s="49"/>
      <c r="I765" s="49"/>
      <c r="J765" s="49"/>
      <c r="K765" s="49"/>
      <c r="L765" s="49"/>
      <c r="M765" s="49"/>
      <c r="N765" s="49"/>
      <c r="O765" s="49"/>
      <c r="P765" s="49"/>
      <c r="Q765" s="49"/>
      <c r="R765" s="49"/>
      <c r="S765" s="50"/>
    </row>
    <row r="766" spans="1:19" ht="14.25" customHeight="1" x14ac:dyDescent="0.3">
      <c r="A766" s="48"/>
      <c r="B766" s="49"/>
      <c r="C766" s="49"/>
      <c r="D766" s="49"/>
      <c r="E766" s="49"/>
      <c r="F766" s="49"/>
      <c r="G766" s="49"/>
      <c r="H766" s="49"/>
      <c r="I766" s="49"/>
      <c r="J766" s="49"/>
      <c r="K766" s="49"/>
      <c r="L766" s="49"/>
      <c r="M766" s="49"/>
      <c r="N766" s="49"/>
      <c r="O766" s="49"/>
      <c r="P766" s="49"/>
      <c r="Q766" s="49"/>
      <c r="R766" s="49"/>
      <c r="S766" s="50"/>
    </row>
    <row r="767" spans="1:19" ht="14.25" customHeight="1" x14ac:dyDescent="0.3">
      <c r="A767" s="48"/>
      <c r="B767" s="49"/>
      <c r="C767" s="49"/>
      <c r="D767" s="49"/>
      <c r="E767" s="49"/>
      <c r="F767" s="49"/>
      <c r="G767" s="49"/>
      <c r="H767" s="49"/>
      <c r="I767" s="49"/>
      <c r="J767" s="49"/>
      <c r="K767" s="49"/>
      <c r="L767" s="49"/>
      <c r="M767" s="49"/>
      <c r="N767" s="49"/>
      <c r="O767" s="49"/>
      <c r="P767" s="49"/>
      <c r="Q767" s="49"/>
      <c r="R767" s="49"/>
      <c r="S767" s="50"/>
    </row>
    <row r="768" spans="1:19" ht="14.25" customHeight="1" x14ac:dyDescent="0.3">
      <c r="A768" s="48"/>
      <c r="B768" s="49"/>
      <c r="C768" s="49"/>
      <c r="D768" s="49"/>
      <c r="E768" s="49"/>
      <c r="F768" s="49"/>
      <c r="G768" s="49"/>
      <c r="H768" s="49"/>
      <c r="I768" s="49"/>
      <c r="J768" s="49"/>
      <c r="K768" s="49"/>
      <c r="L768" s="49"/>
      <c r="M768" s="49"/>
      <c r="N768" s="49"/>
      <c r="O768" s="49"/>
      <c r="P768" s="49"/>
      <c r="Q768" s="49"/>
      <c r="R768" s="49"/>
      <c r="S768" s="50"/>
    </row>
    <row r="769" spans="1:19" ht="14.25" customHeight="1" x14ac:dyDescent="0.3">
      <c r="A769" s="48"/>
      <c r="B769" s="49"/>
      <c r="C769" s="49"/>
      <c r="D769" s="49"/>
      <c r="E769" s="49"/>
      <c r="F769" s="49"/>
      <c r="G769" s="49"/>
      <c r="H769" s="49"/>
      <c r="I769" s="49"/>
      <c r="J769" s="49"/>
      <c r="K769" s="49"/>
      <c r="L769" s="49"/>
      <c r="M769" s="49"/>
      <c r="N769" s="49"/>
      <c r="O769" s="49"/>
      <c r="P769" s="49"/>
      <c r="Q769" s="49"/>
      <c r="R769" s="49"/>
      <c r="S769" s="50"/>
    </row>
    <row r="770" spans="1:19" ht="14.25" customHeight="1" x14ac:dyDescent="0.3">
      <c r="A770" s="48"/>
      <c r="B770" s="49"/>
      <c r="C770" s="49"/>
      <c r="D770" s="49"/>
      <c r="E770" s="49"/>
      <c r="F770" s="49"/>
      <c r="G770" s="49"/>
      <c r="H770" s="49"/>
      <c r="I770" s="49"/>
      <c r="J770" s="49"/>
      <c r="K770" s="49"/>
      <c r="L770" s="49"/>
      <c r="M770" s="49"/>
      <c r="N770" s="49"/>
      <c r="O770" s="49"/>
      <c r="P770" s="49"/>
      <c r="Q770" s="49"/>
      <c r="R770" s="49"/>
      <c r="S770" s="50"/>
    </row>
    <row r="771" spans="1:19" ht="14.25" customHeight="1" x14ac:dyDescent="0.3">
      <c r="A771" s="48"/>
      <c r="B771" s="49"/>
      <c r="C771" s="49"/>
      <c r="D771" s="49"/>
      <c r="E771" s="49"/>
      <c r="F771" s="49"/>
      <c r="G771" s="49"/>
      <c r="H771" s="49"/>
      <c r="I771" s="49"/>
      <c r="J771" s="49"/>
      <c r="K771" s="49"/>
      <c r="L771" s="49"/>
      <c r="M771" s="49"/>
      <c r="N771" s="49"/>
      <c r="O771" s="49"/>
      <c r="P771" s="49"/>
      <c r="Q771" s="49"/>
      <c r="R771" s="49"/>
      <c r="S771" s="50"/>
    </row>
    <row r="772" spans="1:19" ht="14.25" customHeight="1" x14ac:dyDescent="0.3">
      <c r="A772" s="48"/>
      <c r="B772" s="49"/>
      <c r="C772" s="49"/>
      <c r="D772" s="49"/>
      <c r="E772" s="49"/>
      <c r="F772" s="49"/>
      <c r="G772" s="49"/>
      <c r="H772" s="49"/>
      <c r="I772" s="49"/>
      <c r="J772" s="49"/>
      <c r="K772" s="49"/>
      <c r="L772" s="49"/>
      <c r="M772" s="49"/>
      <c r="N772" s="49"/>
      <c r="O772" s="49"/>
      <c r="P772" s="49"/>
      <c r="Q772" s="49"/>
      <c r="R772" s="49"/>
      <c r="S772" s="50"/>
    </row>
    <row r="773" spans="1:19" ht="14.25" customHeight="1" x14ac:dyDescent="0.3">
      <c r="A773" s="48"/>
      <c r="B773" s="49"/>
      <c r="C773" s="49"/>
      <c r="D773" s="49"/>
      <c r="E773" s="49"/>
      <c r="F773" s="49"/>
      <c r="G773" s="49"/>
      <c r="H773" s="49"/>
      <c r="I773" s="49"/>
      <c r="J773" s="49"/>
      <c r="K773" s="49"/>
      <c r="L773" s="49"/>
      <c r="M773" s="49"/>
      <c r="N773" s="49"/>
      <c r="O773" s="49"/>
      <c r="P773" s="49"/>
      <c r="Q773" s="49"/>
      <c r="R773" s="49"/>
      <c r="S773" s="50"/>
    </row>
    <row r="774" spans="1:19" ht="14.25" customHeight="1" x14ac:dyDescent="0.3">
      <c r="A774" s="48"/>
      <c r="B774" s="49"/>
      <c r="C774" s="49"/>
      <c r="D774" s="49"/>
      <c r="E774" s="49"/>
      <c r="F774" s="49"/>
      <c r="G774" s="49"/>
      <c r="H774" s="49"/>
      <c r="I774" s="49"/>
      <c r="J774" s="49"/>
      <c r="K774" s="49"/>
      <c r="L774" s="49"/>
      <c r="M774" s="49"/>
      <c r="N774" s="49"/>
      <c r="O774" s="49"/>
      <c r="P774" s="49"/>
      <c r="Q774" s="49"/>
      <c r="R774" s="49"/>
      <c r="S774" s="50"/>
    </row>
    <row r="775" spans="1:19" ht="14.25" customHeight="1" x14ac:dyDescent="0.3">
      <c r="A775" s="48"/>
      <c r="B775" s="49"/>
      <c r="C775" s="49"/>
      <c r="D775" s="49"/>
      <c r="E775" s="49"/>
      <c r="F775" s="49"/>
      <c r="G775" s="49"/>
      <c r="H775" s="49"/>
      <c r="I775" s="49"/>
      <c r="J775" s="49"/>
      <c r="K775" s="49"/>
      <c r="L775" s="49"/>
      <c r="M775" s="49"/>
      <c r="N775" s="49"/>
      <c r="O775" s="49"/>
      <c r="P775" s="49"/>
      <c r="Q775" s="49"/>
      <c r="R775" s="49"/>
      <c r="S775" s="50"/>
    </row>
    <row r="776" spans="1:19" ht="14.25" customHeight="1" x14ac:dyDescent="0.3">
      <c r="A776" s="48"/>
      <c r="B776" s="49"/>
      <c r="C776" s="49"/>
      <c r="D776" s="49"/>
      <c r="E776" s="49"/>
      <c r="F776" s="49"/>
      <c r="G776" s="49"/>
      <c r="H776" s="49"/>
      <c r="I776" s="49"/>
      <c r="J776" s="49"/>
      <c r="K776" s="49"/>
      <c r="L776" s="49"/>
      <c r="M776" s="49"/>
      <c r="N776" s="49"/>
      <c r="O776" s="49"/>
      <c r="P776" s="49"/>
      <c r="Q776" s="49"/>
      <c r="R776" s="49"/>
      <c r="S776" s="50"/>
    </row>
    <row r="777" spans="1:19" ht="14.25" customHeight="1" x14ac:dyDescent="0.3">
      <c r="A777" s="48"/>
      <c r="B777" s="49"/>
      <c r="C777" s="49"/>
      <c r="D777" s="49"/>
      <c r="E777" s="49"/>
      <c r="F777" s="49"/>
      <c r="G777" s="49"/>
      <c r="H777" s="49"/>
      <c r="I777" s="49"/>
      <c r="J777" s="49"/>
      <c r="K777" s="49"/>
      <c r="L777" s="49"/>
      <c r="M777" s="49"/>
      <c r="N777" s="49"/>
      <c r="O777" s="49"/>
      <c r="P777" s="49"/>
      <c r="Q777" s="49"/>
      <c r="R777" s="49"/>
      <c r="S777" s="50"/>
    </row>
    <row r="778" spans="1:19" ht="14.25" customHeight="1" x14ac:dyDescent="0.3">
      <c r="A778" s="48"/>
      <c r="B778" s="49"/>
      <c r="C778" s="49"/>
      <c r="D778" s="49"/>
      <c r="E778" s="49"/>
      <c r="F778" s="49"/>
      <c r="G778" s="49"/>
      <c r="H778" s="49"/>
      <c r="I778" s="49"/>
      <c r="J778" s="49"/>
      <c r="K778" s="49"/>
      <c r="L778" s="49"/>
      <c r="M778" s="49"/>
      <c r="N778" s="49"/>
      <c r="O778" s="49"/>
      <c r="P778" s="49"/>
      <c r="Q778" s="49"/>
      <c r="R778" s="49"/>
      <c r="S778" s="50"/>
    </row>
    <row r="779" spans="1:19" ht="14.25" customHeight="1" x14ac:dyDescent="0.3">
      <c r="A779" s="48"/>
      <c r="B779" s="49"/>
      <c r="C779" s="49"/>
      <c r="D779" s="49"/>
      <c r="E779" s="49"/>
      <c r="F779" s="49"/>
      <c r="G779" s="49"/>
      <c r="H779" s="49"/>
      <c r="I779" s="49"/>
      <c r="J779" s="49"/>
      <c r="K779" s="49"/>
      <c r="L779" s="49"/>
      <c r="M779" s="49"/>
      <c r="N779" s="49"/>
      <c r="O779" s="49"/>
      <c r="P779" s="49"/>
      <c r="Q779" s="49"/>
      <c r="R779" s="49"/>
      <c r="S779" s="50"/>
    </row>
    <row r="780" spans="1:19" ht="14.25" customHeight="1" x14ac:dyDescent="0.3">
      <c r="A780" s="48"/>
      <c r="B780" s="49"/>
      <c r="C780" s="49"/>
      <c r="D780" s="49"/>
      <c r="E780" s="49"/>
      <c r="F780" s="49"/>
      <c r="G780" s="49"/>
      <c r="H780" s="49"/>
      <c r="I780" s="49"/>
      <c r="J780" s="49"/>
      <c r="K780" s="49"/>
      <c r="L780" s="49"/>
      <c r="M780" s="49"/>
      <c r="N780" s="49"/>
      <c r="O780" s="49"/>
      <c r="P780" s="49"/>
      <c r="Q780" s="49"/>
      <c r="R780" s="49"/>
      <c r="S780" s="50"/>
    </row>
    <row r="781" spans="1:19" ht="14.25" customHeight="1" x14ac:dyDescent="0.3">
      <c r="A781" s="48"/>
      <c r="B781" s="49"/>
      <c r="C781" s="49"/>
      <c r="D781" s="49"/>
      <c r="E781" s="49"/>
      <c r="F781" s="49"/>
      <c r="G781" s="49"/>
      <c r="H781" s="49"/>
      <c r="I781" s="49"/>
      <c r="J781" s="49"/>
      <c r="K781" s="49"/>
      <c r="L781" s="49"/>
      <c r="M781" s="49"/>
      <c r="N781" s="49"/>
      <c r="O781" s="49"/>
      <c r="P781" s="49"/>
      <c r="Q781" s="49"/>
      <c r="R781" s="49"/>
      <c r="S781" s="50"/>
    </row>
    <row r="782" spans="1:19" ht="14.25" customHeight="1" x14ac:dyDescent="0.3">
      <c r="A782" s="48"/>
      <c r="B782" s="49"/>
      <c r="C782" s="49"/>
      <c r="D782" s="49"/>
      <c r="E782" s="49"/>
      <c r="F782" s="49"/>
      <c r="G782" s="49"/>
      <c r="H782" s="49"/>
      <c r="I782" s="49"/>
      <c r="J782" s="49"/>
      <c r="K782" s="49"/>
      <c r="L782" s="49"/>
      <c r="M782" s="49"/>
      <c r="N782" s="49"/>
      <c r="O782" s="49"/>
      <c r="P782" s="49"/>
      <c r="Q782" s="49"/>
      <c r="R782" s="49"/>
      <c r="S782" s="50"/>
    </row>
    <row r="783" spans="1:19" ht="14.25" customHeight="1" x14ac:dyDescent="0.3">
      <c r="A783" s="48"/>
      <c r="B783" s="49"/>
      <c r="C783" s="49"/>
      <c r="D783" s="49"/>
      <c r="E783" s="49"/>
      <c r="F783" s="49"/>
      <c r="G783" s="49"/>
      <c r="H783" s="49"/>
      <c r="I783" s="49"/>
      <c r="J783" s="49"/>
      <c r="K783" s="49"/>
      <c r="L783" s="49"/>
      <c r="M783" s="49"/>
      <c r="N783" s="49"/>
      <c r="O783" s="49"/>
      <c r="P783" s="49"/>
      <c r="Q783" s="49"/>
      <c r="R783" s="49"/>
      <c r="S783" s="50"/>
    </row>
    <row r="784" spans="1:19" ht="14.25" customHeight="1" x14ac:dyDescent="0.3">
      <c r="A784" s="48"/>
      <c r="B784" s="49"/>
      <c r="C784" s="49"/>
      <c r="D784" s="49"/>
      <c r="E784" s="49"/>
      <c r="F784" s="49"/>
      <c r="G784" s="49"/>
      <c r="H784" s="49"/>
      <c r="I784" s="49"/>
      <c r="J784" s="49"/>
      <c r="K784" s="49"/>
      <c r="L784" s="49"/>
      <c r="M784" s="49"/>
      <c r="N784" s="49"/>
      <c r="O784" s="49"/>
      <c r="P784" s="49"/>
      <c r="Q784" s="49"/>
      <c r="R784" s="49"/>
      <c r="S784" s="50"/>
    </row>
    <row r="785" spans="1:19" ht="14.25" customHeight="1" x14ac:dyDescent="0.3">
      <c r="A785" s="48"/>
      <c r="B785" s="49"/>
      <c r="C785" s="49"/>
      <c r="D785" s="49"/>
      <c r="E785" s="49"/>
      <c r="F785" s="49"/>
      <c r="G785" s="49"/>
      <c r="H785" s="49"/>
      <c r="I785" s="49"/>
      <c r="J785" s="49"/>
      <c r="K785" s="49"/>
      <c r="L785" s="49"/>
      <c r="M785" s="49"/>
      <c r="N785" s="49"/>
      <c r="O785" s="49"/>
      <c r="P785" s="49"/>
      <c r="Q785" s="49"/>
      <c r="R785" s="49"/>
      <c r="S785" s="50"/>
    </row>
    <row r="786" spans="1:19" ht="14.25" customHeight="1" x14ac:dyDescent="0.3">
      <c r="A786" s="48"/>
      <c r="B786" s="49"/>
      <c r="C786" s="49"/>
      <c r="D786" s="49"/>
      <c r="E786" s="49"/>
      <c r="F786" s="49"/>
      <c r="G786" s="49"/>
      <c r="H786" s="49"/>
      <c r="I786" s="49"/>
      <c r="J786" s="49"/>
      <c r="K786" s="49"/>
      <c r="L786" s="49"/>
      <c r="M786" s="49"/>
      <c r="N786" s="49"/>
      <c r="O786" s="49"/>
      <c r="P786" s="49"/>
      <c r="Q786" s="49"/>
      <c r="R786" s="49"/>
      <c r="S786" s="50"/>
    </row>
    <row r="787" spans="1:19" ht="14.25" customHeight="1" x14ac:dyDescent="0.3">
      <c r="A787" s="48"/>
      <c r="B787" s="49"/>
      <c r="C787" s="49"/>
      <c r="D787" s="49"/>
      <c r="E787" s="49"/>
      <c r="F787" s="49"/>
      <c r="G787" s="49"/>
      <c r="H787" s="49"/>
      <c r="I787" s="49"/>
      <c r="J787" s="49"/>
      <c r="K787" s="49"/>
      <c r="L787" s="49"/>
      <c r="M787" s="49"/>
      <c r="N787" s="49"/>
      <c r="O787" s="49"/>
      <c r="P787" s="49"/>
      <c r="Q787" s="49"/>
      <c r="R787" s="49"/>
      <c r="S787" s="50"/>
    </row>
    <row r="788" spans="1:19" ht="14.25" customHeight="1" x14ac:dyDescent="0.3">
      <c r="A788" s="48"/>
      <c r="B788" s="49"/>
      <c r="C788" s="49"/>
      <c r="D788" s="49"/>
      <c r="E788" s="49"/>
      <c r="F788" s="49"/>
      <c r="G788" s="49"/>
      <c r="H788" s="49"/>
      <c r="I788" s="49"/>
      <c r="J788" s="49"/>
      <c r="K788" s="49"/>
      <c r="L788" s="49"/>
      <c r="M788" s="49"/>
      <c r="N788" s="49"/>
      <c r="O788" s="49"/>
      <c r="P788" s="49"/>
      <c r="Q788" s="49"/>
      <c r="R788" s="49"/>
      <c r="S788" s="50"/>
    </row>
    <row r="789" spans="1:19" ht="14.25" customHeight="1" x14ac:dyDescent="0.3">
      <c r="A789" s="48"/>
      <c r="B789" s="49"/>
      <c r="C789" s="49"/>
      <c r="D789" s="49"/>
      <c r="E789" s="49"/>
      <c r="F789" s="49"/>
      <c r="G789" s="49"/>
      <c r="H789" s="49"/>
      <c r="I789" s="49"/>
      <c r="J789" s="49"/>
      <c r="K789" s="49"/>
      <c r="L789" s="49"/>
      <c r="M789" s="49"/>
      <c r="N789" s="49"/>
      <c r="O789" s="49"/>
      <c r="P789" s="49"/>
      <c r="Q789" s="49"/>
      <c r="R789" s="49"/>
      <c r="S789" s="50"/>
    </row>
    <row r="790" spans="1:19" ht="14.25" customHeight="1" x14ac:dyDescent="0.3">
      <c r="A790" s="48"/>
      <c r="B790" s="49"/>
      <c r="C790" s="49"/>
      <c r="D790" s="49"/>
      <c r="E790" s="49"/>
      <c r="F790" s="49"/>
      <c r="G790" s="49"/>
      <c r="H790" s="49"/>
      <c r="I790" s="49"/>
      <c r="J790" s="49"/>
      <c r="K790" s="49"/>
      <c r="L790" s="49"/>
      <c r="M790" s="49"/>
      <c r="N790" s="49"/>
      <c r="O790" s="49"/>
      <c r="P790" s="49"/>
      <c r="Q790" s="49"/>
      <c r="R790" s="49"/>
      <c r="S790" s="50"/>
    </row>
    <row r="791" spans="1:19" ht="14.25" customHeight="1" x14ac:dyDescent="0.3">
      <c r="A791" s="48"/>
      <c r="B791" s="49"/>
      <c r="C791" s="49"/>
      <c r="D791" s="49"/>
      <c r="E791" s="49"/>
      <c r="F791" s="49"/>
      <c r="G791" s="49"/>
      <c r="H791" s="49"/>
      <c r="I791" s="49"/>
      <c r="J791" s="49"/>
      <c r="K791" s="49"/>
      <c r="L791" s="49"/>
      <c r="M791" s="49"/>
      <c r="N791" s="49"/>
      <c r="O791" s="49"/>
      <c r="P791" s="49"/>
      <c r="Q791" s="49"/>
      <c r="R791" s="49"/>
      <c r="S791" s="50"/>
    </row>
    <row r="792" spans="1:19" ht="14.25" customHeight="1" x14ac:dyDescent="0.3">
      <c r="A792" s="48"/>
      <c r="B792" s="49"/>
      <c r="C792" s="49"/>
      <c r="D792" s="49"/>
      <c r="E792" s="49"/>
      <c r="F792" s="49"/>
      <c r="G792" s="49"/>
      <c r="H792" s="49"/>
      <c r="I792" s="49"/>
      <c r="J792" s="49"/>
      <c r="K792" s="49"/>
      <c r="L792" s="49"/>
      <c r="M792" s="49"/>
      <c r="N792" s="49"/>
      <c r="O792" s="49"/>
      <c r="P792" s="49"/>
      <c r="Q792" s="49"/>
      <c r="R792" s="49"/>
      <c r="S792" s="50"/>
    </row>
    <row r="793" spans="1:19" ht="14.25" customHeight="1" x14ac:dyDescent="0.3">
      <c r="A793" s="48"/>
      <c r="B793" s="49"/>
      <c r="C793" s="49"/>
      <c r="D793" s="49"/>
      <c r="E793" s="49"/>
      <c r="F793" s="49"/>
      <c r="G793" s="49"/>
      <c r="H793" s="49"/>
      <c r="I793" s="49"/>
      <c r="J793" s="49"/>
      <c r="K793" s="49"/>
      <c r="L793" s="49"/>
      <c r="M793" s="49"/>
      <c r="N793" s="49"/>
      <c r="O793" s="49"/>
      <c r="P793" s="49"/>
      <c r="Q793" s="49"/>
      <c r="R793" s="49"/>
      <c r="S793" s="50"/>
    </row>
    <row r="794" spans="1:19" ht="14.25" customHeight="1" x14ac:dyDescent="0.3">
      <c r="A794" s="48"/>
      <c r="B794" s="49"/>
      <c r="C794" s="49"/>
      <c r="D794" s="49"/>
      <c r="E794" s="49"/>
      <c r="F794" s="49"/>
      <c r="G794" s="49"/>
      <c r="H794" s="49"/>
      <c r="I794" s="49"/>
      <c r="J794" s="49"/>
      <c r="K794" s="49"/>
      <c r="L794" s="49"/>
      <c r="M794" s="49"/>
      <c r="N794" s="49"/>
      <c r="O794" s="49"/>
      <c r="P794" s="49"/>
      <c r="Q794" s="49"/>
      <c r="R794" s="49"/>
      <c r="S794" s="50"/>
    </row>
    <row r="795" spans="1:19" ht="14.25" customHeight="1" x14ac:dyDescent="0.3">
      <c r="A795" s="48"/>
      <c r="B795" s="49"/>
      <c r="C795" s="49"/>
      <c r="D795" s="49"/>
      <c r="E795" s="49"/>
      <c r="F795" s="49"/>
      <c r="G795" s="49"/>
      <c r="H795" s="49"/>
      <c r="I795" s="49"/>
      <c r="J795" s="49"/>
      <c r="K795" s="49"/>
      <c r="L795" s="49"/>
      <c r="M795" s="49"/>
      <c r="N795" s="49"/>
      <c r="O795" s="49"/>
      <c r="P795" s="49"/>
      <c r="Q795" s="49"/>
      <c r="R795" s="49"/>
      <c r="S795" s="50"/>
    </row>
    <row r="796" spans="1:19" ht="14.25" customHeight="1" x14ac:dyDescent="0.3">
      <c r="A796" s="48"/>
      <c r="B796" s="49"/>
      <c r="C796" s="49"/>
      <c r="D796" s="49"/>
      <c r="E796" s="49"/>
      <c r="F796" s="49"/>
      <c r="G796" s="49"/>
      <c r="H796" s="49"/>
      <c r="I796" s="49"/>
      <c r="J796" s="49"/>
      <c r="K796" s="49"/>
      <c r="L796" s="49"/>
      <c r="M796" s="49"/>
      <c r="N796" s="49"/>
      <c r="O796" s="49"/>
      <c r="P796" s="49"/>
      <c r="Q796" s="49"/>
      <c r="R796" s="49"/>
      <c r="S796" s="50"/>
    </row>
    <row r="797" spans="1:19" ht="14.25" customHeight="1" x14ac:dyDescent="0.3">
      <c r="A797" s="48"/>
      <c r="B797" s="49"/>
      <c r="C797" s="49"/>
      <c r="D797" s="49"/>
      <c r="E797" s="49"/>
      <c r="F797" s="49"/>
      <c r="G797" s="49"/>
      <c r="H797" s="49"/>
      <c r="I797" s="49"/>
      <c r="J797" s="49"/>
      <c r="K797" s="49"/>
      <c r="L797" s="49"/>
      <c r="M797" s="49"/>
      <c r="N797" s="49"/>
      <c r="O797" s="49"/>
      <c r="P797" s="49"/>
      <c r="Q797" s="49"/>
      <c r="R797" s="49"/>
      <c r="S797" s="50"/>
    </row>
    <row r="798" spans="1:19" ht="14.25" customHeight="1" x14ac:dyDescent="0.3">
      <c r="A798" s="48"/>
      <c r="B798" s="49"/>
      <c r="C798" s="49"/>
      <c r="D798" s="49"/>
      <c r="E798" s="49"/>
      <c r="F798" s="49"/>
      <c r="G798" s="49"/>
      <c r="H798" s="49"/>
      <c r="I798" s="49"/>
      <c r="J798" s="49"/>
      <c r="K798" s="49"/>
      <c r="L798" s="49"/>
      <c r="M798" s="49"/>
      <c r="N798" s="49"/>
      <c r="O798" s="49"/>
      <c r="P798" s="49"/>
      <c r="Q798" s="49"/>
      <c r="R798" s="49"/>
      <c r="S798" s="50"/>
    </row>
    <row r="799" spans="1:19" ht="14.25" customHeight="1" x14ac:dyDescent="0.3">
      <c r="A799" s="48"/>
      <c r="B799" s="49"/>
      <c r="C799" s="49"/>
      <c r="D799" s="49"/>
      <c r="E799" s="49"/>
      <c r="F799" s="49"/>
      <c r="G799" s="49"/>
      <c r="H799" s="49"/>
      <c r="I799" s="49"/>
      <c r="J799" s="49"/>
      <c r="K799" s="49"/>
      <c r="L799" s="49"/>
      <c r="M799" s="49"/>
      <c r="N799" s="49"/>
      <c r="O799" s="49"/>
      <c r="P799" s="49"/>
      <c r="Q799" s="49"/>
      <c r="R799" s="49"/>
      <c r="S799" s="50"/>
    </row>
    <row r="800" spans="1:19" ht="14.25" customHeight="1" x14ac:dyDescent="0.3">
      <c r="A800" s="48"/>
      <c r="B800" s="49"/>
      <c r="C800" s="49"/>
      <c r="D800" s="49"/>
      <c r="E800" s="49"/>
      <c r="F800" s="49"/>
      <c r="G800" s="49"/>
      <c r="H800" s="49"/>
      <c r="I800" s="49"/>
      <c r="J800" s="49"/>
      <c r="K800" s="49"/>
      <c r="L800" s="49"/>
      <c r="M800" s="49"/>
      <c r="N800" s="49"/>
      <c r="O800" s="49"/>
      <c r="P800" s="49"/>
      <c r="Q800" s="49"/>
      <c r="R800" s="49"/>
      <c r="S800" s="50"/>
    </row>
    <row r="801" spans="1:19" ht="14.25" customHeight="1" x14ac:dyDescent="0.3">
      <c r="A801" s="48"/>
      <c r="B801" s="49"/>
      <c r="C801" s="49"/>
      <c r="D801" s="49"/>
      <c r="E801" s="49"/>
      <c r="F801" s="49"/>
      <c r="G801" s="49"/>
      <c r="H801" s="49"/>
      <c r="I801" s="49"/>
      <c r="J801" s="49"/>
      <c r="K801" s="49"/>
      <c r="L801" s="49"/>
      <c r="M801" s="49"/>
      <c r="N801" s="49"/>
      <c r="O801" s="49"/>
      <c r="P801" s="49"/>
      <c r="Q801" s="49"/>
      <c r="R801" s="49"/>
      <c r="S801" s="50"/>
    </row>
    <row r="802" spans="1:19" ht="14.25" customHeight="1" x14ac:dyDescent="0.3">
      <c r="A802" s="48"/>
      <c r="B802" s="49"/>
      <c r="C802" s="49"/>
      <c r="D802" s="49"/>
      <c r="E802" s="49"/>
      <c r="F802" s="49"/>
      <c r="G802" s="49"/>
      <c r="H802" s="49"/>
      <c r="I802" s="49"/>
      <c r="J802" s="49"/>
      <c r="K802" s="49"/>
      <c r="L802" s="49"/>
      <c r="M802" s="49"/>
      <c r="N802" s="49"/>
      <c r="O802" s="49"/>
      <c r="P802" s="49"/>
      <c r="Q802" s="49"/>
      <c r="R802" s="49"/>
      <c r="S802" s="50"/>
    </row>
    <row r="803" spans="1:19" ht="14.25" customHeight="1" x14ac:dyDescent="0.3">
      <c r="A803" s="48"/>
      <c r="B803" s="49"/>
      <c r="C803" s="49"/>
      <c r="D803" s="49"/>
      <c r="E803" s="49"/>
      <c r="F803" s="49"/>
      <c r="G803" s="49"/>
      <c r="H803" s="49"/>
      <c r="I803" s="49"/>
      <c r="J803" s="49"/>
      <c r="K803" s="49"/>
      <c r="L803" s="49"/>
      <c r="M803" s="49"/>
      <c r="N803" s="49"/>
      <c r="O803" s="49"/>
      <c r="P803" s="49"/>
      <c r="Q803" s="49"/>
      <c r="R803" s="49"/>
      <c r="S803" s="50"/>
    </row>
    <row r="804" spans="1:19" ht="14.25" customHeight="1" x14ac:dyDescent="0.3">
      <c r="A804" s="48"/>
      <c r="B804" s="49"/>
      <c r="C804" s="49"/>
      <c r="D804" s="49"/>
      <c r="E804" s="49"/>
      <c r="F804" s="49"/>
      <c r="G804" s="49"/>
      <c r="H804" s="49"/>
      <c r="I804" s="49"/>
      <c r="J804" s="49"/>
      <c r="K804" s="49"/>
      <c r="L804" s="49"/>
      <c r="M804" s="49"/>
      <c r="N804" s="49"/>
      <c r="O804" s="49"/>
      <c r="P804" s="49"/>
      <c r="Q804" s="49"/>
      <c r="R804" s="49"/>
      <c r="S804" s="50"/>
    </row>
    <row r="805" spans="1:19" ht="14.25" customHeight="1" x14ac:dyDescent="0.3">
      <c r="A805" s="48"/>
      <c r="B805" s="49"/>
      <c r="C805" s="49"/>
      <c r="D805" s="49"/>
      <c r="E805" s="49"/>
      <c r="F805" s="49"/>
      <c r="G805" s="49"/>
      <c r="H805" s="49"/>
      <c r="I805" s="49"/>
      <c r="J805" s="49"/>
      <c r="K805" s="49"/>
      <c r="L805" s="49"/>
      <c r="M805" s="49"/>
      <c r="N805" s="49"/>
      <c r="O805" s="49"/>
      <c r="P805" s="49"/>
      <c r="Q805" s="49"/>
      <c r="R805" s="49"/>
      <c r="S805" s="50"/>
    </row>
    <row r="806" spans="1:19" ht="14.25" customHeight="1" x14ac:dyDescent="0.3">
      <c r="A806" s="48"/>
      <c r="B806" s="49"/>
      <c r="C806" s="49"/>
      <c r="D806" s="49"/>
      <c r="E806" s="49"/>
      <c r="F806" s="49"/>
      <c r="G806" s="49"/>
      <c r="H806" s="49"/>
      <c r="I806" s="49"/>
      <c r="J806" s="49"/>
      <c r="K806" s="49"/>
      <c r="L806" s="49"/>
      <c r="M806" s="49"/>
      <c r="N806" s="49"/>
      <c r="O806" s="49"/>
      <c r="P806" s="49"/>
      <c r="Q806" s="49"/>
      <c r="R806" s="49"/>
      <c r="S806" s="50"/>
    </row>
    <row r="807" spans="1:19" ht="14.25" customHeight="1" x14ac:dyDescent="0.3">
      <c r="A807" s="48"/>
      <c r="B807" s="49"/>
      <c r="C807" s="49"/>
      <c r="D807" s="49"/>
      <c r="E807" s="49"/>
      <c r="F807" s="49"/>
      <c r="G807" s="49"/>
      <c r="H807" s="49"/>
      <c r="I807" s="49"/>
      <c r="J807" s="49"/>
      <c r="K807" s="49"/>
      <c r="L807" s="49"/>
      <c r="M807" s="49"/>
      <c r="N807" s="49"/>
      <c r="O807" s="49"/>
      <c r="P807" s="49"/>
      <c r="Q807" s="49"/>
      <c r="R807" s="49"/>
      <c r="S807" s="50"/>
    </row>
    <row r="808" spans="1:19" ht="14.25" customHeight="1" x14ac:dyDescent="0.3">
      <c r="A808" s="48"/>
      <c r="B808" s="49"/>
      <c r="C808" s="49"/>
      <c r="D808" s="49"/>
      <c r="E808" s="49"/>
      <c r="F808" s="49"/>
      <c r="G808" s="49"/>
      <c r="H808" s="49"/>
      <c r="I808" s="49"/>
      <c r="J808" s="49"/>
      <c r="K808" s="49"/>
      <c r="L808" s="49"/>
      <c r="M808" s="49"/>
      <c r="N808" s="49"/>
      <c r="O808" s="49"/>
      <c r="P808" s="49"/>
      <c r="Q808" s="49"/>
      <c r="R808" s="49"/>
      <c r="S808" s="50"/>
    </row>
    <row r="809" spans="1:19" ht="14.25" customHeight="1" x14ac:dyDescent="0.3">
      <c r="A809" s="48"/>
      <c r="B809" s="49"/>
      <c r="C809" s="49"/>
      <c r="D809" s="49"/>
      <c r="E809" s="49"/>
      <c r="F809" s="49"/>
      <c r="G809" s="49"/>
      <c r="H809" s="49"/>
      <c r="I809" s="49"/>
      <c r="J809" s="49"/>
      <c r="K809" s="49"/>
      <c r="L809" s="49"/>
      <c r="M809" s="49"/>
      <c r="N809" s="49"/>
      <c r="O809" s="49"/>
      <c r="P809" s="49"/>
      <c r="Q809" s="49"/>
      <c r="R809" s="49"/>
      <c r="S809" s="50"/>
    </row>
    <row r="810" spans="1:19" ht="14.25" customHeight="1" x14ac:dyDescent="0.3">
      <c r="A810" s="48"/>
      <c r="B810" s="49"/>
      <c r="C810" s="49"/>
      <c r="D810" s="49"/>
      <c r="E810" s="49"/>
      <c r="F810" s="49"/>
      <c r="G810" s="49"/>
      <c r="H810" s="49"/>
      <c r="I810" s="49"/>
      <c r="J810" s="49"/>
      <c r="K810" s="49"/>
      <c r="L810" s="49"/>
      <c r="M810" s="49"/>
      <c r="N810" s="49"/>
      <c r="O810" s="49"/>
      <c r="P810" s="49"/>
      <c r="Q810" s="49"/>
      <c r="R810" s="49"/>
      <c r="S810" s="50"/>
    </row>
    <row r="811" spans="1:19" ht="14.25" customHeight="1" x14ac:dyDescent="0.3">
      <c r="A811" s="48"/>
      <c r="B811" s="49"/>
      <c r="C811" s="49"/>
      <c r="D811" s="49"/>
      <c r="E811" s="49"/>
      <c r="F811" s="49"/>
      <c r="G811" s="49"/>
      <c r="H811" s="49"/>
      <c r="I811" s="49"/>
      <c r="J811" s="49"/>
      <c r="K811" s="49"/>
      <c r="L811" s="49"/>
      <c r="M811" s="49"/>
      <c r="N811" s="49"/>
      <c r="O811" s="49"/>
      <c r="P811" s="49"/>
      <c r="Q811" s="49"/>
      <c r="R811" s="49"/>
      <c r="S811" s="50"/>
    </row>
    <row r="812" spans="1:19" ht="14.25" customHeight="1" x14ac:dyDescent="0.3">
      <c r="A812" s="48"/>
      <c r="B812" s="49"/>
      <c r="C812" s="49"/>
      <c r="D812" s="49"/>
      <c r="E812" s="49"/>
      <c r="F812" s="49"/>
      <c r="G812" s="49"/>
      <c r="H812" s="49"/>
      <c r="I812" s="49"/>
      <c r="J812" s="49"/>
      <c r="K812" s="49"/>
      <c r="L812" s="49"/>
      <c r="M812" s="49"/>
      <c r="N812" s="49"/>
      <c r="O812" s="49"/>
      <c r="P812" s="49"/>
      <c r="Q812" s="49"/>
      <c r="R812" s="49"/>
      <c r="S812" s="50"/>
    </row>
    <row r="813" spans="1:19" ht="14.25" customHeight="1" x14ac:dyDescent="0.3">
      <c r="A813" s="48"/>
      <c r="B813" s="49"/>
      <c r="C813" s="49"/>
      <c r="D813" s="49"/>
      <c r="E813" s="49"/>
      <c r="F813" s="49"/>
      <c r="G813" s="49"/>
      <c r="H813" s="49"/>
      <c r="I813" s="49"/>
      <c r="J813" s="49"/>
      <c r="K813" s="49"/>
      <c r="L813" s="49"/>
      <c r="M813" s="49"/>
      <c r="N813" s="49"/>
      <c r="O813" s="49"/>
      <c r="P813" s="49"/>
      <c r="Q813" s="49"/>
      <c r="R813" s="49"/>
      <c r="S813" s="50"/>
    </row>
    <row r="814" spans="1:19" ht="14.25" customHeight="1" x14ac:dyDescent="0.3">
      <c r="A814" s="48"/>
      <c r="B814" s="49"/>
      <c r="C814" s="49"/>
      <c r="D814" s="49"/>
      <c r="E814" s="49"/>
      <c r="F814" s="49"/>
      <c r="G814" s="49"/>
      <c r="H814" s="49"/>
      <c r="I814" s="49"/>
      <c r="J814" s="49"/>
      <c r="K814" s="49"/>
      <c r="L814" s="49"/>
      <c r="M814" s="49"/>
      <c r="N814" s="49"/>
      <c r="O814" s="49"/>
      <c r="P814" s="49"/>
      <c r="Q814" s="49"/>
      <c r="R814" s="49"/>
      <c r="S814" s="50"/>
    </row>
    <row r="815" spans="1:19" ht="14.25" customHeight="1" x14ac:dyDescent="0.3">
      <c r="A815" s="48"/>
      <c r="B815" s="49"/>
      <c r="C815" s="49"/>
      <c r="D815" s="49"/>
      <c r="E815" s="49"/>
      <c r="F815" s="49"/>
      <c r="G815" s="49"/>
      <c r="H815" s="49"/>
      <c r="I815" s="49"/>
      <c r="J815" s="49"/>
      <c r="K815" s="49"/>
      <c r="L815" s="49"/>
      <c r="M815" s="49"/>
      <c r="N815" s="49"/>
      <c r="O815" s="49"/>
      <c r="P815" s="49"/>
      <c r="Q815" s="49"/>
      <c r="R815" s="49"/>
      <c r="S815" s="50"/>
    </row>
    <row r="816" spans="1:19" ht="14.25" customHeight="1" x14ac:dyDescent="0.3">
      <c r="A816" s="48"/>
      <c r="B816" s="49"/>
      <c r="C816" s="49"/>
      <c r="D816" s="49"/>
      <c r="E816" s="49"/>
      <c r="F816" s="49"/>
      <c r="G816" s="49"/>
      <c r="H816" s="49"/>
      <c r="I816" s="49"/>
      <c r="J816" s="49"/>
      <c r="K816" s="49"/>
      <c r="L816" s="49"/>
      <c r="M816" s="49"/>
      <c r="N816" s="49"/>
      <c r="O816" s="49"/>
      <c r="P816" s="49"/>
      <c r="Q816" s="49"/>
      <c r="R816" s="49"/>
      <c r="S816" s="50"/>
    </row>
    <row r="817" spans="1:19" ht="14.25" customHeight="1" x14ac:dyDescent="0.3">
      <c r="A817" s="48"/>
      <c r="B817" s="49"/>
      <c r="C817" s="49"/>
      <c r="D817" s="49"/>
      <c r="E817" s="49"/>
      <c r="F817" s="49"/>
      <c r="G817" s="49"/>
      <c r="H817" s="49"/>
      <c r="I817" s="49"/>
      <c r="J817" s="49"/>
      <c r="K817" s="49"/>
      <c r="L817" s="49"/>
      <c r="M817" s="49"/>
      <c r="N817" s="49"/>
      <c r="O817" s="49"/>
      <c r="P817" s="49"/>
      <c r="Q817" s="49"/>
      <c r="R817" s="49"/>
      <c r="S817" s="50"/>
    </row>
    <row r="818" spans="1:19" ht="14.25" customHeight="1" x14ac:dyDescent="0.3">
      <c r="A818" s="48"/>
      <c r="B818" s="49"/>
      <c r="C818" s="49"/>
      <c r="D818" s="49"/>
      <c r="E818" s="49"/>
      <c r="F818" s="49"/>
      <c r="G818" s="49"/>
      <c r="H818" s="49"/>
      <c r="I818" s="49"/>
      <c r="J818" s="49"/>
      <c r="K818" s="49"/>
      <c r="L818" s="49"/>
      <c r="M818" s="49"/>
      <c r="N818" s="49"/>
      <c r="O818" s="49"/>
      <c r="P818" s="49"/>
      <c r="Q818" s="49"/>
      <c r="R818" s="49"/>
      <c r="S818" s="50"/>
    </row>
    <row r="819" spans="1:19" ht="14.25" customHeight="1" x14ac:dyDescent="0.3">
      <c r="A819" s="48"/>
      <c r="B819" s="49"/>
      <c r="C819" s="49"/>
      <c r="D819" s="49"/>
      <c r="E819" s="49"/>
      <c r="F819" s="49"/>
      <c r="G819" s="49"/>
      <c r="H819" s="49"/>
      <c r="I819" s="49"/>
      <c r="J819" s="49"/>
      <c r="K819" s="49"/>
      <c r="L819" s="49"/>
      <c r="M819" s="49"/>
      <c r="N819" s="49"/>
      <c r="O819" s="49"/>
      <c r="P819" s="49"/>
      <c r="Q819" s="49"/>
      <c r="R819" s="49"/>
      <c r="S819" s="50"/>
    </row>
    <row r="820" spans="1:19" ht="14.25" customHeight="1" x14ac:dyDescent="0.3">
      <c r="A820" s="48"/>
      <c r="B820" s="49"/>
      <c r="C820" s="49"/>
      <c r="D820" s="49"/>
      <c r="E820" s="49"/>
      <c r="F820" s="49"/>
      <c r="G820" s="49"/>
      <c r="H820" s="49"/>
      <c r="I820" s="49"/>
      <c r="J820" s="49"/>
      <c r="K820" s="49"/>
      <c r="L820" s="49"/>
      <c r="M820" s="49"/>
      <c r="N820" s="49"/>
      <c r="O820" s="49"/>
      <c r="P820" s="49"/>
      <c r="Q820" s="49"/>
      <c r="R820" s="49"/>
      <c r="S820" s="50"/>
    </row>
    <row r="821" spans="1:19" ht="14.25" customHeight="1" x14ac:dyDescent="0.3">
      <c r="A821" s="48"/>
      <c r="B821" s="49"/>
      <c r="C821" s="49"/>
      <c r="D821" s="49"/>
      <c r="E821" s="49"/>
      <c r="F821" s="49"/>
      <c r="G821" s="49"/>
      <c r="H821" s="49"/>
      <c r="I821" s="49"/>
      <c r="J821" s="49"/>
      <c r="K821" s="49"/>
      <c r="L821" s="49"/>
      <c r="M821" s="49"/>
      <c r="N821" s="49"/>
      <c r="O821" s="49"/>
      <c r="P821" s="49"/>
      <c r="Q821" s="49"/>
      <c r="R821" s="49"/>
      <c r="S821" s="50"/>
    </row>
    <row r="822" spans="1:19" ht="14.25" customHeight="1" x14ac:dyDescent="0.3">
      <c r="A822" s="48"/>
      <c r="B822" s="49"/>
      <c r="C822" s="49"/>
      <c r="D822" s="49"/>
      <c r="E822" s="49"/>
      <c r="F822" s="49"/>
      <c r="G822" s="49"/>
      <c r="H822" s="49"/>
      <c r="I822" s="49"/>
      <c r="J822" s="49"/>
      <c r="K822" s="49"/>
      <c r="L822" s="49"/>
      <c r="M822" s="49"/>
      <c r="N822" s="49"/>
      <c r="O822" s="49"/>
      <c r="P822" s="49"/>
      <c r="Q822" s="49"/>
      <c r="R822" s="49"/>
      <c r="S822" s="50"/>
    </row>
    <row r="823" spans="1:19" ht="14.25" customHeight="1" x14ac:dyDescent="0.3">
      <c r="A823" s="48"/>
      <c r="B823" s="49"/>
      <c r="C823" s="49"/>
      <c r="D823" s="49"/>
      <c r="E823" s="49"/>
      <c r="F823" s="49"/>
      <c r="G823" s="49"/>
      <c r="H823" s="49"/>
      <c r="I823" s="49"/>
      <c r="J823" s="49"/>
      <c r="K823" s="49"/>
      <c r="L823" s="49"/>
      <c r="M823" s="49"/>
      <c r="N823" s="49"/>
      <c r="O823" s="49"/>
      <c r="P823" s="49"/>
      <c r="Q823" s="49"/>
      <c r="R823" s="49"/>
      <c r="S823" s="50"/>
    </row>
    <row r="824" spans="1:19" ht="14.25" customHeight="1" x14ac:dyDescent="0.3">
      <c r="A824" s="48"/>
      <c r="B824" s="49"/>
      <c r="C824" s="49"/>
      <c r="D824" s="49"/>
      <c r="E824" s="49"/>
      <c r="F824" s="49"/>
      <c r="G824" s="49"/>
      <c r="H824" s="49"/>
      <c r="I824" s="49"/>
      <c r="J824" s="49"/>
      <c r="K824" s="49"/>
      <c r="L824" s="49"/>
      <c r="M824" s="49"/>
      <c r="N824" s="49"/>
      <c r="O824" s="49"/>
      <c r="P824" s="49"/>
      <c r="Q824" s="49"/>
      <c r="R824" s="49"/>
      <c r="S824" s="50"/>
    </row>
    <row r="825" spans="1:19" ht="14.25" customHeight="1" x14ac:dyDescent="0.3">
      <c r="A825" s="48"/>
      <c r="B825" s="49"/>
      <c r="C825" s="49"/>
      <c r="D825" s="49"/>
      <c r="E825" s="49"/>
      <c r="F825" s="49"/>
      <c r="G825" s="49"/>
      <c r="H825" s="49"/>
      <c r="I825" s="49"/>
      <c r="J825" s="49"/>
      <c r="K825" s="49"/>
      <c r="L825" s="49"/>
      <c r="M825" s="49"/>
      <c r="N825" s="49"/>
      <c r="O825" s="49"/>
      <c r="P825" s="49"/>
      <c r="Q825" s="49"/>
      <c r="R825" s="49"/>
      <c r="S825" s="50"/>
    </row>
    <row r="826" spans="1:19" ht="14.25" customHeight="1" x14ac:dyDescent="0.3">
      <c r="A826" s="48"/>
      <c r="B826" s="49"/>
      <c r="C826" s="49"/>
      <c r="D826" s="49"/>
      <c r="E826" s="49"/>
      <c r="F826" s="49"/>
      <c r="G826" s="49"/>
      <c r="H826" s="49"/>
      <c r="I826" s="49"/>
      <c r="J826" s="49"/>
      <c r="K826" s="49"/>
      <c r="L826" s="49"/>
      <c r="M826" s="49"/>
      <c r="N826" s="49"/>
      <c r="O826" s="49"/>
      <c r="P826" s="49"/>
      <c r="Q826" s="49"/>
      <c r="R826" s="49"/>
      <c r="S826" s="50"/>
    </row>
    <row r="827" spans="1:19" ht="14.25" customHeight="1" x14ac:dyDescent="0.3">
      <c r="A827" s="48"/>
      <c r="B827" s="49"/>
      <c r="C827" s="49"/>
      <c r="D827" s="49"/>
      <c r="E827" s="49"/>
      <c r="F827" s="49"/>
      <c r="G827" s="49"/>
      <c r="H827" s="49"/>
      <c r="I827" s="49"/>
      <c r="J827" s="49"/>
      <c r="K827" s="49"/>
      <c r="L827" s="49"/>
      <c r="M827" s="49"/>
      <c r="N827" s="49"/>
      <c r="O827" s="49"/>
      <c r="P827" s="49"/>
      <c r="Q827" s="49"/>
      <c r="R827" s="49"/>
      <c r="S827" s="50"/>
    </row>
    <row r="828" spans="1:19" ht="14.25" customHeight="1" x14ac:dyDescent="0.3">
      <c r="A828" s="48"/>
      <c r="B828" s="49"/>
      <c r="C828" s="49"/>
      <c r="D828" s="49"/>
      <c r="E828" s="49"/>
      <c r="F828" s="49"/>
      <c r="G828" s="49"/>
      <c r="H828" s="49"/>
      <c r="I828" s="49"/>
      <c r="J828" s="49"/>
      <c r="K828" s="49"/>
      <c r="L828" s="49"/>
      <c r="M828" s="49"/>
      <c r="N828" s="49"/>
      <c r="O828" s="49"/>
      <c r="P828" s="49"/>
      <c r="Q828" s="49"/>
      <c r="R828" s="49"/>
      <c r="S828" s="50"/>
    </row>
    <row r="829" spans="1:19" ht="14.25" customHeight="1" x14ac:dyDescent="0.3">
      <c r="A829" s="48"/>
      <c r="B829" s="49"/>
      <c r="C829" s="49"/>
      <c r="D829" s="49"/>
      <c r="E829" s="49"/>
      <c r="F829" s="49"/>
      <c r="G829" s="49"/>
      <c r="H829" s="49"/>
      <c r="I829" s="49"/>
      <c r="J829" s="49"/>
      <c r="K829" s="49"/>
      <c r="L829" s="49"/>
      <c r="M829" s="49"/>
      <c r="N829" s="49"/>
      <c r="O829" s="49"/>
      <c r="P829" s="49"/>
      <c r="Q829" s="49"/>
      <c r="R829" s="49"/>
      <c r="S829" s="50"/>
    </row>
    <row r="830" spans="1:19" ht="14.25" customHeight="1" x14ac:dyDescent="0.3">
      <c r="A830" s="48"/>
      <c r="B830" s="49"/>
      <c r="C830" s="49"/>
      <c r="D830" s="49"/>
      <c r="E830" s="49"/>
      <c r="F830" s="49"/>
      <c r="G830" s="49"/>
      <c r="H830" s="49"/>
      <c r="I830" s="49"/>
      <c r="J830" s="49"/>
      <c r="K830" s="49"/>
      <c r="L830" s="49"/>
      <c r="M830" s="49"/>
      <c r="N830" s="49"/>
      <c r="O830" s="49"/>
      <c r="P830" s="49"/>
      <c r="Q830" s="49"/>
      <c r="R830" s="49"/>
      <c r="S830" s="50"/>
    </row>
    <row r="831" spans="1:19" ht="14.25" customHeight="1" x14ac:dyDescent="0.3">
      <c r="A831" s="48"/>
      <c r="B831" s="49"/>
      <c r="C831" s="49"/>
      <c r="D831" s="49"/>
      <c r="E831" s="49"/>
      <c r="F831" s="49"/>
      <c r="G831" s="49"/>
      <c r="H831" s="49"/>
      <c r="I831" s="49"/>
      <c r="J831" s="49"/>
      <c r="K831" s="49"/>
      <c r="L831" s="49"/>
      <c r="M831" s="49"/>
      <c r="N831" s="49"/>
      <c r="O831" s="49"/>
      <c r="P831" s="49"/>
      <c r="Q831" s="49"/>
      <c r="R831" s="49"/>
      <c r="S831" s="50"/>
    </row>
    <row r="832" spans="1:19" ht="14.25" customHeight="1" x14ac:dyDescent="0.3">
      <c r="A832" s="48"/>
      <c r="B832" s="49"/>
      <c r="C832" s="49"/>
      <c r="D832" s="49"/>
      <c r="E832" s="49"/>
      <c r="F832" s="49"/>
      <c r="G832" s="49"/>
      <c r="H832" s="49"/>
      <c r="I832" s="49"/>
      <c r="J832" s="49"/>
      <c r="K832" s="49"/>
      <c r="L832" s="49"/>
      <c r="M832" s="49"/>
      <c r="N832" s="49"/>
      <c r="O832" s="49"/>
      <c r="P832" s="49"/>
      <c r="Q832" s="49"/>
      <c r="R832" s="49"/>
      <c r="S832" s="50"/>
    </row>
    <row r="833" spans="1:19" ht="14.25" customHeight="1" x14ac:dyDescent="0.3">
      <c r="A833" s="48"/>
      <c r="B833" s="49"/>
      <c r="C833" s="49"/>
      <c r="D833" s="49"/>
      <c r="E833" s="49"/>
      <c r="F833" s="49"/>
      <c r="G833" s="49"/>
      <c r="H833" s="49"/>
      <c r="I833" s="49"/>
      <c r="J833" s="49"/>
      <c r="K833" s="49"/>
      <c r="L833" s="49"/>
      <c r="M833" s="49"/>
      <c r="N833" s="49"/>
      <c r="O833" s="49"/>
      <c r="P833" s="49"/>
      <c r="Q833" s="49"/>
      <c r="R833" s="49"/>
      <c r="S833" s="50"/>
    </row>
    <row r="834" spans="1:19" ht="14.25" customHeight="1" x14ac:dyDescent="0.3">
      <c r="A834" s="48"/>
      <c r="B834" s="49"/>
      <c r="C834" s="49"/>
      <c r="D834" s="49"/>
      <c r="E834" s="49"/>
      <c r="F834" s="49"/>
      <c r="G834" s="49"/>
      <c r="H834" s="49"/>
      <c r="I834" s="49"/>
      <c r="J834" s="49"/>
      <c r="K834" s="49"/>
      <c r="L834" s="49"/>
      <c r="M834" s="49"/>
      <c r="N834" s="49"/>
      <c r="O834" s="49"/>
      <c r="P834" s="49"/>
      <c r="Q834" s="49"/>
      <c r="R834" s="49"/>
      <c r="S834" s="50"/>
    </row>
    <row r="835" spans="1:19" ht="14.25" customHeight="1" x14ac:dyDescent="0.3">
      <c r="A835" s="48"/>
      <c r="B835" s="49"/>
      <c r="C835" s="49"/>
      <c r="D835" s="49"/>
      <c r="E835" s="49"/>
      <c r="F835" s="49"/>
      <c r="G835" s="49"/>
      <c r="H835" s="49"/>
      <c r="I835" s="49"/>
      <c r="J835" s="49"/>
      <c r="K835" s="49"/>
      <c r="L835" s="49"/>
      <c r="M835" s="49"/>
      <c r="N835" s="49"/>
      <c r="O835" s="49"/>
      <c r="P835" s="49"/>
      <c r="Q835" s="49"/>
      <c r="R835" s="49"/>
      <c r="S835" s="50"/>
    </row>
    <row r="836" spans="1:19" ht="14.25" customHeight="1" x14ac:dyDescent="0.3">
      <c r="A836" s="48"/>
      <c r="B836" s="49"/>
      <c r="C836" s="49"/>
      <c r="D836" s="49"/>
      <c r="E836" s="49"/>
      <c r="F836" s="49"/>
      <c r="G836" s="49"/>
      <c r="H836" s="49"/>
      <c r="I836" s="49"/>
      <c r="J836" s="49"/>
      <c r="K836" s="49"/>
      <c r="L836" s="49"/>
      <c r="M836" s="49"/>
      <c r="N836" s="49"/>
      <c r="O836" s="49"/>
      <c r="P836" s="49"/>
      <c r="Q836" s="49"/>
      <c r="R836" s="49"/>
      <c r="S836" s="50"/>
    </row>
    <row r="837" spans="1:19" ht="14.25" customHeight="1" x14ac:dyDescent="0.3">
      <c r="A837" s="48"/>
      <c r="B837" s="49"/>
      <c r="C837" s="49"/>
      <c r="D837" s="49"/>
      <c r="E837" s="49"/>
      <c r="F837" s="49"/>
      <c r="G837" s="49"/>
      <c r="H837" s="49"/>
      <c r="I837" s="49"/>
      <c r="J837" s="49"/>
      <c r="K837" s="49"/>
      <c r="L837" s="49"/>
      <c r="M837" s="49"/>
      <c r="N837" s="49"/>
      <c r="O837" s="49"/>
      <c r="P837" s="49"/>
      <c r="Q837" s="49"/>
      <c r="R837" s="49"/>
      <c r="S837" s="50"/>
    </row>
    <row r="838" spans="1:19" ht="14.25" customHeight="1" x14ac:dyDescent="0.3">
      <c r="A838" s="48"/>
      <c r="B838" s="49"/>
      <c r="C838" s="49"/>
      <c r="D838" s="49"/>
      <c r="E838" s="49"/>
      <c r="F838" s="49"/>
      <c r="G838" s="49"/>
      <c r="H838" s="49"/>
      <c r="I838" s="49"/>
      <c r="J838" s="49"/>
      <c r="K838" s="49"/>
      <c r="L838" s="49"/>
      <c r="M838" s="49"/>
      <c r="N838" s="49"/>
      <c r="O838" s="49"/>
      <c r="P838" s="49"/>
      <c r="Q838" s="49"/>
      <c r="R838" s="49"/>
      <c r="S838" s="50"/>
    </row>
    <row r="839" spans="1:19" ht="14.25" customHeight="1" x14ac:dyDescent="0.3">
      <c r="A839" s="48"/>
      <c r="B839" s="49"/>
      <c r="C839" s="49"/>
      <c r="D839" s="49"/>
      <c r="E839" s="49"/>
      <c r="F839" s="49"/>
      <c r="G839" s="49"/>
      <c r="H839" s="49"/>
      <c r="I839" s="49"/>
      <c r="J839" s="49"/>
      <c r="K839" s="49"/>
      <c r="L839" s="49"/>
      <c r="M839" s="49"/>
      <c r="N839" s="49"/>
      <c r="O839" s="49"/>
      <c r="P839" s="49"/>
      <c r="Q839" s="49"/>
      <c r="R839" s="49"/>
      <c r="S839" s="50"/>
    </row>
    <row r="840" spans="1:19" ht="14.25" customHeight="1" x14ac:dyDescent="0.3">
      <c r="A840" s="48"/>
      <c r="B840" s="49"/>
      <c r="C840" s="49"/>
      <c r="D840" s="49"/>
      <c r="E840" s="49"/>
      <c r="F840" s="49"/>
      <c r="G840" s="49"/>
      <c r="H840" s="49"/>
      <c r="I840" s="49"/>
      <c r="J840" s="49"/>
      <c r="K840" s="49"/>
      <c r="L840" s="49"/>
      <c r="M840" s="49"/>
      <c r="N840" s="49"/>
      <c r="O840" s="49"/>
      <c r="P840" s="49"/>
      <c r="Q840" s="49"/>
      <c r="R840" s="49"/>
      <c r="S840" s="50"/>
    </row>
    <row r="841" spans="1:19" ht="14.25" customHeight="1" x14ac:dyDescent="0.3">
      <c r="A841" s="48"/>
      <c r="B841" s="49"/>
      <c r="C841" s="49"/>
      <c r="D841" s="49"/>
      <c r="E841" s="49"/>
      <c r="F841" s="49"/>
      <c r="G841" s="49"/>
      <c r="H841" s="49"/>
      <c r="I841" s="49"/>
      <c r="J841" s="49"/>
      <c r="K841" s="49"/>
      <c r="L841" s="49"/>
      <c r="M841" s="49"/>
      <c r="N841" s="49"/>
      <c r="O841" s="49"/>
      <c r="P841" s="49"/>
      <c r="Q841" s="49"/>
      <c r="R841" s="49"/>
      <c r="S841" s="50"/>
    </row>
    <row r="842" spans="1:19" ht="14.25" customHeight="1" x14ac:dyDescent="0.3">
      <c r="A842" s="48"/>
      <c r="B842" s="49"/>
      <c r="C842" s="49"/>
      <c r="D842" s="49"/>
      <c r="E842" s="49"/>
      <c r="F842" s="49"/>
      <c r="G842" s="49"/>
      <c r="H842" s="49"/>
      <c r="I842" s="49"/>
      <c r="J842" s="49"/>
      <c r="K842" s="49"/>
      <c r="L842" s="49"/>
      <c r="M842" s="49"/>
      <c r="N842" s="49"/>
      <c r="O842" s="49"/>
      <c r="P842" s="49"/>
      <c r="Q842" s="49"/>
      <c r="R842" s="49"/>
      <c r="S842" s="50"/>
    </row>
    <row r="843" spans="1:19" ht="14.25" customHeight="1" x14ac:dyDescent="0.3">
      <c r="A843" s="48"/>
      <c r="B843" s="49"/>
      <c r="C843" s="49"/>
      <c r="D843" s="49"/>
      <c r="E843" s="49"/>
      <c r="F843" s="49"/>
      <c r="G843" s="49"/>
      <c r="H843" s="49"/>
      <c r="I843" s="49"/>
      <c r="J843" s="49"/>
      <c r="K843" s="49"/>
      <c r="L843" s="49"/>
      <c r="M843" s="49"/>
      <c r="N843" s="49"/>
      <c r="O843" s="49"/>
      <c r="P843" s="49"/>
      <c r="Q843" s="49"/>
      <c r="R843" s="49"/>
      <c r="S843" s="50"/>
    </row>
    <row r="844" spans="1:19" ht="14.25" customHeight="1" x14ac:dyDescent="0.3">
      <c r="A844" s="48"/>
      <c r="B844" s="49"/>
      <c r="C844" s="49"/>
      <c r="D844" s="49"/>
      <c r="E844" s="49"/>
      <c r="F844" s="49"/>
      <c r="G844" s="49"/>
      <c r="H844" s="49"/>
      <c r="I844" s="49"/>
      <c r="J844" s="49"/>
      <c r="K844" s="49"/>
      <c r="L844" s="49"/>
      <c r="M844" s="49"/>
      <c r="N844" s="49"/>
      <c r="O844" s="49"/>
      <c r="P844" s="49"/>
      <c r="Q844" s="49"/>
      <c r="R844" s="49"/>
      <c r="S844" s="50"/>
    </row>
    <row r="845" spans="1:19" ht="14.25" customHeight="1" x14ac:dyDescent="0.3">
      <c r="A845" s="48"/>
      <c r="B845" s="49"/>
      <c r="C845" s="49"/>
      <c r="D845" s="49"/>
      <c r="E845" s="49"/>
      <c r="F845" s="49"/>
      <c r="G845" s="49"/>
      <c r="H845" s="49"/>
      <c r="I845" s="49"/>
      <c r="J845" s="49"/>
      <c r="K845" s="49"/>
      <c r="L845" s="49"/>
      <c r="M845" s="49"/>
      <c r="N845" s="49"/>
      <c r="O845" s="49"/>
      <c r="P845" s="49"/>
      <c r="Q845" s="49"/>
      <c r="R845" s="49"/>
      <c r="S845" s="50"/>
    </row>
    <row r="846" spans="1:19" ht="14.25" customHeight="1" x14ac:dyDescent="0.3">
      <c r="A846" s="48"/>
      <c r="B846" s="49"/>
      <c r="C846" s="49"/>
      <c r="D846" s="49"/>
      <c r="E846" s="49"/>
      <c r="F846" s="49"/>
      <c r="G846" s="49"/>
      <c r="H846" s="49"/>
      <c r="I846" s="49"/>
      <c r="J846" s="49"/>
      <c r="K846" s="49"/>
      <c r="L846" s="49"/>
      <c r="M846" s="49"/>
      <c r="N846" s="49"/>
      <c r="O846" s="49"/>
      <c r="P846" s="49"/>
      <c r="Q846" s="49"/>
      <c r="R846" s="49"/>
      <c r="S846" s="50"/>
    </row>
    <row r="847" spans="1:19" ht="14.25" customHeight="1" x14ac:dyDescent="0.3">
      <c r="A847" s="48"/>
      <c r="B847" s="49"/>
      <c r="C847" s="49"/>
      <c r="D847" s="49"/>
      <c r="E847" s="49"/>
      <c r="F847" s="49"/>
      <c r="G847" s="49"/>
      <c r="H847" s="49"/>
      <c r="I847" s="49"/>
      <c r="J847" s="49"/>
      <c r="K847" s="49"/>
      <c r="L847" s="49"/>
      <c r="M847" s="49"/>
      <c r="N847" s="49"/>
      <c r="O847" s="49"/>
      <c r="P847" s="49"/>
      <c r="Q847" s="49"/>
      <c r="R847" s="49"/>
      <c r="S847" s="50"/>
    </row>
    <row r="848" spans="1:19" ht="14.25" customHeight="1" x14ac:dyDescent="0.3">
      <c r="A848" s="48"/>
      <c r="B848" s="49"/>
      <c r="C848" s="49"/>
      <c r="D848" s="49"/>
      <c r="E848" s="49"/>
      <c r="F848" s="49"/>
      <c r="G848" s="49"/>
      <c r="H848" s="49"/>
      <c r="I848" s="49"/>
      <c r="J848" s="49"/>
      <c r="K848" s="49"/>
      <c r="L848" s="49"/>
      <c r="M848" s="49"/>
      <c r="N848" s="49"/>
      <c r="O848" s="49"/>
      <c r="P848" s="49"/>
      <c r="Q848" s="49"/>
      <c r="R848" s="49"/>
      <c r="S848" s="50"/>
    </row>
    <row r="849" spans="1:19" ht="14.25" customHeight="1" x14ac:dyDescent="0.3">
      <c r="A849" s="48"/>
      <c r="B849" s="49"/>
      <c r="C849" s="49"/>
      <c r="D849" s="49"/>
      <c r="E849" s="49"/>
      <c r="F849" s="49"/>
      <c r="G849" s="49"/>
      <c r="H849" s="49"/>
      <c r="I849" s="49"/>
      <c r="J849" s="49"/>
      <c r="K849" s="49"/>
      <c r="L849" s="49"/>
      <c r="M849" s="49"/>
      <c r="N849" s="49"/>
      <c r="O849" s="49"/>
      <c r="P849" s="49"/>
      <c r="Q849" s="49"/>
      <c r="R849" s="49"/>
      <c r="S849" s="50"/>
    </row>
    <row r="850" spans="1:19" ht="14.25" customHeight="1" x14ac:dyDescent="0.3">
      <c r="A850" s="48"/>
      <c r="B850" s="49"/>
      <c r="C850" s="49"/>
      <c r="D850" s="49"/>
      <c r="E850" s="49"/>
      <c r="F850" s="49"/>
      <c r="G850" s="49"/>
      <c r="H850" s="49"/>
      <c r="I850" s="49"/>
      <c r="J850" s="49"/>
      <c r="K850" s="49"/>
      <c r="L850" s="49"/>
      <c r="M850" s="49"/>
      <c r="N850" s="49"/>
      <c r="O850" s="49"/>
      <c r="P850" s="49"/>
      <c r="Q850" s="49"/>
      <c r="R850" s="49"/>
      <c r="S850" s="50"/>
    </row>
    <row r="851" spans="1:19" ht="14.25" customHeight="1" x14ac:dyDescent="0.3">
      <c r="A851" s="48"/>
      <c r="B851" s="49"/>
      <c r="C851" s="49"/>
      <c r="D851" s="49"/>
      <c r="E851" s="49"/>
      <c r="F851" s="49"/>
      <c r="G851" s="49"/>
      <c r="H851" s="49"/>
      <c r="I851" s="49"/>
      <c r="J851" s="49"/>
      <c r="K851" s="49"/>
      <c r="L851" s="49"/>
      <c r="M851" s="49"/>
      <c r="N851" s="49"/>
      <c r="O851" s="49"/>
      <c r="P851" s="49"/>
      <c r="Q851" s="49"/>
      <c r="R851" s="49"/>
      <c r="S851" s="50"/>
    </row>
    <row r="852" spans="1:19" ht="14.25" customHeight="1" x14ac:dyDescent="0.3">
      <c r="A852" s="48"/>
      <c r="B852" s="49"/>
      <c r="C852" s="49"/>
      <c r="D852" s="49"/>
      <c r="E852" s="49"/>
      <c r="F852" s="49"/>
      <c r="G852" s="49"/>
      <c r="H852" s="49"/>
      <c r="I852" s="49"/>
      <c r="J852" s="49"/>
      <c r="K852" s="49"/>
      <c r="L852" s="49"/>
      <c r="M852" s="49"/>
      <c r="N852" s="49"/>
      <c r="O852" s="49"/>
      <c r="P852" s="49"/>
      <c r="Q852" s="49"/>
      <c r="R852" s="49"/>
      <c r="S852" s="50"/>
    </row>
    <row r="853" spans="1:19" ht="14.25" customHeight="1" x14ac:dyDescent="0.3">
      <c r="A853" s="48"/>
      <c r="B853" s="49"/>
      <c r="C853" s="49"/>
      <c r="D853" s="49"/>
      <c r="E853" s="49"/>
      <c r="F853" s="49"/>
      <c r="G853" s="49"/>
      <c r="H853" s="49"/>
      <c r="I853" s="49"/>
      <c r="J853" s="49"/>
      <c r="K853" s="49"/>
      <c r="L853" s="49"/>
      <c r="M853" s="49"/>
      <c r="N853" s="49"/>
      <c r="O853" s="49"/>
      <c r="P853" s="49"/>
      <c r="Q853" s="49"/>
      <c r="R853" s="49"/>
      <c r="S853" s="50"/>
    </row>
    <row r="854" spans="1:19" ht="14.25" customHeight="1" x14ac:dyDescent="0.3">
      <c r="A854" s="48"/>
      <c r="B854" s="49"/>
      <c r="C854" s="49"/>
      <c r="D854" s="49"/>
      <c r="E854" s="49"/>
      <c r="F854" s="49"/>
      <c r="G854" s="49"/>
      <c r="H854" s="49"/>
      <c r="I854" s="49"/>
      <c r="J854" s="49"/>
      <c r="K854" s="49"/>
      <c r="L854" s="49"/>
      <c r="M854" s="49"/>
      <c r="N854" s="49"/>
      <c r="O854" s="49"/>
      <c r="P854" s="49"/>
      <c r="Q854" s="49"/>
      <c r="R854" s="49"/>
      <c r="S854" s="50"/>
    </row>
    <row r="855" spans="1:19" ht="14.25" customHeight="1" x14ac:dyDescent="0.3">
      <c r="A855" s="48"/>
      <c r="B855" s="49"/>
      <c r="C855" s="49"/>
      <c r="D855" s="49"/>
      <c r="E855" s="49"/>
      <c r="F855" s="49"/>
      <c r="G855" s="49"/>
      <c r="H855" s="49"/>
      <c r="I855" s="49"/>
      <c r="J855" s="49"/>
      <c r="K855" s="49"/>
      <c r="L855" s="49"/>
      <c r="M855" s="49"/>
      <c r="N855" s="49"/>
      <c r="O855" s="49"/>
      <c r="P855" s="49"/>
      <c r="Q855" s="49"/>
      <c r="R855" s="49"/>
      <c r="S855" s="50"/>
    </row>
    <row r="856" spans="1:19" ht="14.25" customHeight="1" x14ac:dyDescent="0.3">
      <c r="A856" s="48"/>
      <c r="B856" s="49"/>
      <c r="C856" s="49"/>
      <c r="D856" s="49"/>
      <c r="E856" s="49"/>
      <c r="F856" s="49"/>
      <c r="G856" s="49"/>
      <c r="H856" s="49"/>
      <c r="I856" s="49"/>
      <c r="J856" s="49"/>
      <c r="K856" s="49"/>
      <c r="L856" s="49"/>
      <c r="M856" s="49"/>
      <c r="N856" s="49"/>
      <c r="O856" s="49"/>
      <c r="P856" s="49"/>
      <c r="Q856" s="49"/>
      <c r="R856" s="49"/>
      <c r="S856" s="50"/>
    </row>
    <row r="857" spans="1:19" ht="14.25" customHeight="1" x14ac:dyDescent="0.3">
      <c r="A857" s="48"/>
      <c r="B857" s="49"/>
      <c r="C857" s="49"/>
      <c r="D857" s="49"/>
      <c r="E857" s="49"/>
      <c r="F857" s="49"/>
      <c r="G857" s="49"/>
      <c r="H857" s="49"/>
      <c r="I857" s="49"/>
      <c r="J857" s="49"/>
      <c r="K857" s="49"/>
      <c r="L857" s="49"/>
      <c r="M857" s="49"/>
      <c r="N857" s="49"/>
      <c r="O857" s="49"/>
      <c r="P857" s="49"/>
      <c r="Q857" s="49"/>
      <c r="R857" s="49"/>
      <c r="S857" s="50"/>
    </row>
    <row r="858" spans="1:19" ht="14.25" customHeight="1" x14ac:dyDescent="0.3">
      <c r="A858" s="48"/>
      <c r="B858" s="49"/>
      <c r="C858" s="49"/>
      <c r="D858" s="49"/>
      <c r="E858" s="49"/>
      <c r="F858" s="49"/>
      <c r="G858" s="49"/>
      <c r="H858" s="49"/>
      <c r="I858" s="49"/>
      <c r="J858" s="49"/>
      <c r="K858" s="49"/>
      <c r="L858" s="49"/>
      <c r="M858" s="49"/>
      <c r="N858" s="49"/>
      <c r="O858" s="49"/>
      <c r="P858" s="49"/>
      <c r="Q858" s="49"/>
      <c r="R858" s="49"/>
      <c r="S858" s="50"/>
    </row>
    <row r="859" spans="1:19" ht="14.25" customHeight="1" x14ac:dyDescent="0.3">
      <c r="A859" s="48"/>
      <c r="B859" s="49"/>
      <c r="C859" s="49"/>
      <c r="D859" s="49"/>
      <c r="E859" s="49"/>
      <c r="F859" s="49"/>
      <c r="G859" s="49"/>
      <c r="H859" s="49"/>
      <c r="I859" s="49"/>
      <c r="J859" s="49"/>
      <c r="K859" s="49"/>
      <c r="L859" s="49"/>
      <c r="M859" s="49"/>
      <c r="N859" s="49"/>
      <c r="O859" s="49"/>
      <c r="P859" s="49"/>
      <c r="Q859" s="49"/>
      <c r="R859" s="49"/>
      <c r="S859" s="50"/>
    </row>
    <row r="860" spans="1:19" ht="14.25" customHeight="1" x14ac:dyDescent="0.3">
      <c r="A860" s="48"/>
      <c r="B860" s="49"/>
      <c r="C860" s="49"/>
      <c r="D860" s="49"/>
      <c r="E860" s="49"/>
      <c r="F860" s="49"/>
      <c r="G860" s="49"/>
      <c r="H860" s="49"/>
      <c r="I860" s="49"/>
      <c r="J860" s="49"/>
      <c r="K860" s="49"/>
      <c r="L860" s="49"/>
      <c r="M860" s="49"/>
      <c r="N860" s="49"/>
      <c r="O860" s="49"/>
      <c r="P860" s="49"/>
      <c r="Q860" s="49"/>
      <c r="R860" s="49"/>
      <c r="S860" s="50"/>
    </row>
    <row r="861" spans="1:19" ht="14.25" customHeight="1" x14ac:dyDescent="0.3">
      <c r="A861" s="48"/>
      <c r="B861" s="49"/>
      <c r="C861" s="49"/>
      <c r="D861" s="49"/>
      <c r="E861" s="49"/>
      <c r="F861" s="49"/>
      <c r="G861" s="49"/>
      <c r="H861" s="49"/>
      <c r="I861" s="49"/>
      <c r="J861" s="49"/>
      <c r="K861" s="49"/>
      <c r="L861" s="49"/>
      <c r="M861" s="49"/>
      <c r="N861" s="49"/>
      <c r="O861" s="49"/>
      <c r="P861" s="49"/>
      <c r="Q861" s="49"/>
      <c r="R861" s="49"/>
      <c r="S861" s="50"/>
    </row>
    <row r="862" spans="1:19" ht="14.25" customHeight="1" x14ac:dyDescent="0.3">
      <c r="A862" s="48"/>
      <c r="B862" s="49"/>
      <c r="C862" s="49"/>
      <c r="D862" s="49"/>
      <c r="E862" s="49"/>
      <c r="F862" s="49"/>
      <c r="G862" s="49"/>
      <c r="H862" s="49"/>
      <c r="I862" s="49"/>
      <c r="J862" s="49"/>
      <c r="K862" s="49"/>
      <c r="L862" s="49"/>
      <c r="M862" s="49"/>
      <c r="N862" s="49"/>
      <c r="O862" s="49"/>
      <c r="P862" s="49"/>
      <c r="Q862" s="49"/>
      <c r="R862" s="49"/>
      <c r="S862" s="50"/>
    </row>
    <row r="863" spans="1:19" ht="14.25" customHeight="1" x14ac:dyDescent="0.3">
      <c r="A863" s="48"/>
      <c r="B863" s="49"/>
      <c r="C863" s="49"/>
      <c r="D863" s="49"/>
      <c r="E863" s="49"/>
      <c r="F863" s="49"/>
      <c r="G863" s="49"/>
      <c r="H863" s="49"/>
      <c r="I863" s="49"/>
      <c r="J863" s="49"/>
      <c r="K863" s="49"/>
      <c r="L863" s="49"/>
      <c r="M863" s="49"/>
      <c r="N863" s="49"/>
      <c r="O863" s="49"/>
      <c r="P863" s="49"/>
      <c r="Q863" s="49"/>
      <c r="R863" s="49"/>
      <c r="S863" s="50"/>
    </row>
    <row r="864" spans="1:19" ht="14.25" customHeight="1" x14ac:dyDescent="0.3">
      <c r="A864" s="48"/>
      <c r="B864" s="49"/>
      <c r="C864" s="49"/>
      <c r="D864" s="49"/>
      <c r="E864" s="49"/>
      <c r="F864" s="49"/>
      <c r="G864" s="49"/>
      <c r="H864" s="49"/>
      <c r="I864" s="49"/>
      <c r="J864" s="49"/>
      <c r="K864" s="49"/>
      <c r="L864" s="49"/>
      <c r="M864" s="49"/>
      <c r="N864" s="49"/>
      <c r="O864" s="49"/>
      <c r="P864" s="49"/>
      <c r="Q864" s="49"/>
      <c r="R864" s="49"/>
      <c r="S864" s="50"/>
    </row>
    <row r="865" spans="1:19" ht="14.25" customHeight="1" x14ac:dyDescent="0.3">
      <c r="A865" s="48"/>
      <c r="B865" s="49"/>
      <c r="C865" s="49"/>
      <c r="D865" s="49"/>
      <c r="E865" s="49"/>
      <c r="F865" s="49"/>
      <c r="G865" s="49"/>
      <c r="H865" s="49"/>
      <c r="I865" s="49"/>
      <c r="J865" s="49"/>
      <c r="K865" s="49"/>
      <c r="L865" s="49"/>
      <c r="M865" s="49"/>
      <c r="N865" s="49"/>
      <c r="O865" s="49"/>
      <c r="P865" s="49"/>
      <c r="Q865" s="49"/>
      <c r="R865" s="49"/>
      <c r="S865" s="50"/>
    </row>
    <row r="866" spans="1:19" ht="14.25" customHeight="1" x14ac:dyDescent="0.3">
      <c r="A866" s="48"/>
      <c r="B866" s="49"/>
      <c r="C866" s="49"/>
      <c r="D866" s="49"/>
      <c r="E866" s="49"/>
      <c r="F866" s="49"/>
      <c r="G866" s="49"/>
      <c r="H866" s="49"/>
      <c r="I866" s="49"/>
      <c r="J866" s="49"/>
      <c r="K866" s="49"/>
      <c r="L866" s="49"/>
      <c r="M866" s="49"/>
      <c r="N866" s="49"/>
      <c r="O866" s="49"/>
      <c r="P866" s="49"/>
      <c r="Q866" s="49"/>
      <c r="R866" s="49"/>
      <c r="S866" s="50"/>
    </row>
    <row r="867" spans="1:19" ht="14.25" customHeight="1" x14ac:dyDescent="0.3">
      <c r="A867" s="48"/>
      <c r="B867" s="49"/>
      <c r="C867" s="49"/>
      <c r="D867" s="49"/>
      <c r="E867" s="49"/>
      <c r="F867" s="49"/>
      <c r="G867" s="49"/>
      <c r="H867" s="49"/>
      <c r="I867" s="49"/>
      <c r="J867" s="49"/>
      <c r="K867" s="49"/>
      <c r="L867" s="49"/>
      <c r="M867" s="49"/>
      <c r="N867" s="49"/>
      <c r="O867" s="49"/>
      <c r="P867" s="49"/>
      <c r="Q867" s="49"/>
      <c r="R867" s="49"/>
      <c r="S867" s="50"/>
    </row>
    <row r="868" spans="1:19" ht="14.25" customHeight="1" x14ac:dyDescent="0.3">
      <c r="A868" s="48"/>
      <c r="B868" s="49"/>
      <c r="C868" s="49"/>
      <c r="D868" s="49"/>
      <c r="E868" s="49"/>
      <c r="F868" s="49"/>
      <c r="G868" s="49"/>
      <c r="H868" s="49"/>
      <c r="I868" s="49"/>
      <c r="J868" s="49"/>
      <c r="K868" s="49"/>
      <c r="L868" s="49"/>
      <c r="M868" s="49"/>
      <c r="N868" s="49"/>
      <c r="O868" s="49"/>
      <c r="P868" s="49"/>
      <c r="Q868" s="49"/>
      <c r="R868" s="49"/>
      <c r="S868" s="50"/>
    </row>
    <row r="869" spans="1:19" ht="14.25" customHeight="1" x14ac:dyDescent="0.3">
      <c r="A869" s="48"/>
      <c r="B869" s="49"/>
      <c r="C869" s="49"/>
      <c r="D869" s="49"/>
      <c r="E869" s="49"/>
      <c r="F869" s="49"/>
      <c r="G869" s="49"/>
      <c r="H869" s="49"/>
      <c r="I869" s="49"/>
      <c r="J869" s="49"/>
      <c r="K869" s="49"/>
      <c r="L869" s="49"/>
      <c r="M869" s="49"/>
      <c r="N869" s="49"/>
      <c r="O869" s="49"/>
      <c r="P869" s="49"/>
      <c r="Q869" s="49"/>
      <c r="R869" s="49"/>
      <c r="S869" s="50"/>
    </row>
    <row r="870" spans="1:19" ht="14.25" customHeight="1" x14ac:dyDescent="0.3">
      <c r="A870" s="48"/>
      <c r="B870" s="49"/>
      <c r="C870" s="49"/>
      <c r="D870" s="49"/>
      <c r="E870" s="49"/>
      <c r="F870" s="49"/>
      <c r="G870" s="49"/>
      <c r="H870" s="49"/>
      <c r="I870" s="49"/>
      <c r="J870" s="49"/>
      <c r="K870" s="49"/>
      <c r="L870" s="49"/>
      <c r="M870" s="49"/>
      <c r="N870" s="49"/>
      <c r="O870" s="49"/>
      <c r="P870" s="49"/>
      <c r="Q870" s="49"/>
      <c r="R870" s="49"/>
      <c r="S870" s="50"/>
    </row>
    <row r="871" spans="1:19" ht="14.25" customHeight="1" x14ac:dyDescent="0.3">
      <c r="A871" s="48"/>
      <c r="B871" s="49"/>
      <c r="C871" s="49"/>
      <c r="D871" s="49"/>
      <c r="E871" s="49"/>
      <c r="F871" s="49"/>
      <c r="G871" s="49"/>
      <c r="H871" s="49"/>
      <c r="I871" s="49"/>
      <c r="J871" s="49"/>
      <c r="K871" s="49"/>
      <c r="L871" s="49"/>
      <c r="M871" s="49"/>
      <c r="N871" s="49"/>
      <c r="O871" s="49"/>
      <c r="P871" s="49"/>
      <c r="Q871" s="49"/>
      <c r="R871" s="49"/>
      <c r="S871" s="50"/>
    </row>
    <row r="872" spans="1:19" ht="14.25" customHeight="1" x14ac:dyDescent="0.3">
      <c r="A872" s="48"/>
      <c r="B872" s="49"/>
      <c r="C872" s="49"/>
      <c r="D872" s="49"/>
      <c r="E872" s="49"/>
      <c r="F872" s="49"/>
      <c r="G872" s="49"/>
      <c r="H872" s="49"/>
      <c r="I872" s="49"/>
      <c r="J872" s="49"/>
      <c r="K872" s="49"/>
      <c r="L872" s="49"/>
      <c r="M872" s="49"/>
      <c r="N872" s="49"/>
      <c r="O872" s="49"/>
      <c r="P872" s="49"/>
      <c r="Q872" s="49"/>
      <c r="R872" s="49"/>
      <c r="S872" s="50"/>
    </row>
    <row r="873" spans="1:19" ht="14.25" customHeight="1" x14ac:dyDescent="0.3">
      <c r="A873" s="48"/>
      <c r="B873" s="49"/>
      <c r="C873" s="49"/>
      <c r="D873" s="49"/>
      <c r="E873" s="49"/>
      <c r="F873" s="49"/>
      <c r="G873" s="49"/>
      <c r="H873" s="49"/>
      <c r="I873" s="49"/>
      <c r="J873" s="49"/>
      <c r="K873" s="49"/>
      <c r="L873" s="49"/>
      <c r="M873" s="49"/>
      <c r="N873" s="49"/>
      <c r="O873" s="49"/>
      <c r="P873" s="49"/>
      <c r="Q873" s="49"/>
      <c r="R873" s="49"/>
      <c r="S873" s="50"/>
    </row>
    <row r="874" spans="1:19" ht="14.25" customHeight="1" x14ac:dyDescent="0.3">
      <c r="A874" s="48"/>
      <c r="B874" s="49"/>
      <c r="C874" s="49"/>
      <c r="D874" s="49"/>
      <c r="E874" s="49"/>
      <c r="F874" s="49"/>
      <c r="G874" s="49"/>
      <c r="H874" s="49"/>
      <c r="I874" s="49"/>
      <c r="J874" s="49"/>
      <c r="K874" s="49"/>
      <c r="L874" s="49"/>
      <c r="M874" s="49"/>
      <c r="N874" s="49"/>
      <c r="O874" s="49"/>
      <c r="P874" s="49"/>
      <c r="Q874" s="49"/>
      <c r="R874" s="49"/>
      <c r="S874" s="50"/>
    </row>
    <row r="875" spans="1:19" ht="14.25" customHeight="1" x14ac:dyDescent="0.3">
      <c r="A875" s="48"/>
      <c r="B875" s="49"/>
      <c r="C875" s="49"/>
      <c r="D875" s="49"/>
      <c r="E875" s="49"/>
      <c r="F875" s="49"/>
      <c r="G875" s="49"/>
      <c r="H875" s="49"/>
      <c r="I875" s="49"/>
      <c r="J875" s="49"/>
      <c r="K875" s="49"/>
      <c r="L875" s="49"/>
      <c r="M875" s="49"/>
      <c r="N875" s="49"/>
      <c r="O875" s="49"/>
      <c r="P875" s="49"/>
      <c r="Q875" s="49"/>
      <c r="R875" s="49"/>
      <c r="S875" s="50"/>
    </row>
    <row r="876" spans="1:19" ht="14.25" customHeight="1" x14ac:dyDescent="0.3">
      <c r="A876" s="48"/>
      <c r="B876" s="49"/>
      <c r="C876" s="49"/>
      <c r="D876" s="49"/>
      <c r="E876" s="49"/>
      <c r="F876" s="49"/>
      <c r="G876" s="49"/>
      <c r="H876" s="49"/>
      <c r="I876" s="49"/>
      <c r="J876" s="49"/>
      <c r="K876" s="49"/>
      <c r="L876" s="49"/>
      <c r="M876" s="49"/>
      <c r="N876" s="49"/>
      <c r="O876" s="49"/>
      <c r="P876" s="49"/>
      <c r="Q876" s="49"/>
      <c r="R876" s="49"/>
      <c r="S876" s="50"/>
    </row>
    <row r="877" spans="1:19" ht="14.25" customHeight="1" x14ac:dyDescent="0.3">
      <c r="A877" s="48"/>
      <c r="B877" s="49"/>
      <c r="C877" s="49"/>
      <c r="D877" s="49"/>
      <c r="E877" s="49"/>
      <c r="F877" s="49"/>
      <c r="G877" s="49"/>
      <c r="H877" s="49"/>
      <c r="I877" s="49"/>
      <c r="J877" s="49"/>
      <c r="K877" s="49"/>
      <c r="L877" s="49"/>
      <c r="M877" s="49"/>
      <c r="N877" s="49"/>
      <c r="O877" s="49"/>
      <c r="P877" s="49"/>
      <c r="Q877" s="49"/>
      <c r="R877" s="49"/>
      <c r="S877" s="50"/>
    </row>
    <row r="878" spans="1:19" ht="14.25" customHeight="1" x14ac:dyDescent="0.3">
      <c r="A878" s="48"/>
      <c r="B878" s="49"/>
      <c r="C878" s="49"/>
      <c r="D878" s="49"/>
      <c r="E878" s="49"/>
      <c r="F878" s="49"/>
      <c r="G878" s="49"/>
      <c r="H878" s="49"/>
      <c r="I878" s="49"/>
      <c r="J878" s="49"/>
      <c r="K878" s="49"/>
      <c r="L878" s="49"/>
      <c r="M878" s="49"/>
      <c r="N878" s="49"/>
      <c r="O878" s="49"/>
      <c r="P878" s="49"/>
      <c r="Q878" s="49"/>
      <c r="R878" s="49"/>
      <c r="S878" s="50"/>
    </row>
    <row r="879" spans="1:19" ht="14.25" customHeight="1" x14ac:dyDescent="0.3">
      <c r="A879" s="48"/>
      <c r="B879" s="49"/>
      <c r="C879" s="49"/>
      <c r="D879" s="49"/>
      <c r="E879" s="49"/>
      <c r="F879" s="49"/>
      <c r="G879" s="49"/>
      <c r="H879" s="49"/>
      <c r="I879" s="49"/>
      <c r="J879" s="49"/>
      <c r="K879" s="49"/>
      <c r="L879" s="49"/>
      <c r="M879" s="49"/>
      <c r="N879" s="49"/>
      <c r="O879" s="49"/>
      <c r="P879" s="49"/>
      <c r="Q879" s="49"/>
      <c r="R879" s="49"/>
      <c r="S879" s="50"/>
    </row>
    <row r="880" spans="1:19" ht="14.25" customHeight="1" x14ac:dyDescent="0.3">
      <c r="A880" s="48"/>
      <c r="B880" s="49"/>
      <c r="C880" s="49"/>
      <c r="D880" s="49"/>
      <c r="E880" s="49"/>
      <c r="F880" s="49"/>
      <c r="G880" s="49"/>
      <c r="H880" s="49"/>
      <c r="I880" s="49"/>
      <c r="J880" s="49"/>
      <c r="K880" s="49"/>
      <c r="L880" s="49"/>
      <c r="M880" s="49"/>
      <c r="N880" s="49"/>
      <c r="O880" s="49"/>
      <c r="P880" s="49"/>
      <c r="Q880" s="49"/>
      <c r="R880" s="49"/>
      <c r="S880" s="50"/>
    </row>
    <row r="881" spans="1:19" ht="14.25" customHeight="1" x14ac:dyDescent="0.3">
      <c r="A881" s="48"/>
      <c r="B881" s="49"/>
      <c r="C881" s="49"/>
      <c r="D881" s="49"/>
      <c r="E881" s="49"/>
      <c r="F881" s="49"/>
      <c r="G881" s="49"/>
      <c r="H881" s="49"/>
      <c r="I881" s="49"/>
      <c r="J881" s="49"/>
      <c r="K881" s="49"/>
      <c r="L881" s="49"/>
      <c r="M881" s="49"/>
      <c r="N881" s="49"/>
      <c r="O881" s="49"/>
      <c r="P881" s="49"/>
      <c r="Q881" s="49"/>
      <c r="R881" s="49"/>
      <c r="S881" s="50"/>
    </row>
    <row r="882" spans="1:19" ht="14.25" customHeight="1" x14ac:dyDescent="0.3">
      <c r="A882" s="48"/>
      <c r="B882" s="49"/>
      <c r="C882" s="49"/>
      <c r="D882" s="49"/>
      <c r="E882" s="49"/>
      <c r="F882" s="49"/>
      <c r="G882" s="49"/>
      <c r="H882" s="49"/>
      <c r="I882" s="49"/>
      <c r="J882" s="49"/>
      <c r="K882" s="49"/>
      <c r="L882" s="49"/>
      <c r="M882" s="49"/>
      <c r="N882" s="49"/>
      <c r="O882" s="49"/>
      <c r="P882" s="49"/>
      <c r="Q882" s="49"/>
      <c r="R882" s="49"/>
      <c r="S882" s="50"/>
    </row>
    <row r="883" spans="1:19" ht="14.25" customHeight="1" x14ac:dyDescent="0.3">
      <c r="A883" s="48"/>
      <c r="B883" s="49"/>
      <c r="C883" s="49"/>
      <c r="D883" s="49"/>
      <c r="E883" s="49"/>
      <c r="F883" s="49"/>
      <c r="G883" s="49"/>
      <c r="H883" s="49"/>
      <c r="I883" s="49"/>
      <c r="J883" s="49"/>
      <c r="K883" s="49"/>
      <c r="L883" s="49"/>
      <c r="M883" s="49"/>
      <c r="N883" s="49"/>
      <c r="O883" s="49"/>
      <c r="P883" s="49"/>
      <c r="Q883" s="49"/>
      <c r="R883" s="49"/>
      <c r="S883" s="50"/>
    </row>
    <row r="884" spans="1:19" ht="14.25" customHeight="1" x14ac:dyDescent="0.3">
      <c r="A884" s="48"/>
      <c r="B884" s="49"/>
      <c r="C884" s="49"/>
      <c r="D884" s="49"/>
      <c r="E884" s="49"/>
      <c r="F884" s="49"/>
      <c r="G884" s="49"/>
      <c r="H884" s="49"/>
      <c r="I884" s="49"/>
      <c r="J884" s="49"/>
      <c r="K884" s="49"/>
      <c r="L884" s="49"/>
      <c r="M884" s="49"/>
      <c r="N884" s="49"/>
      <c r="O884" s="49"/>
      <c r="P884" s="49"/>
      <c r="Q884" s="49"/>
      <c r="R884" s="49"/>
      <c r="S884" s="50"/>
    </row>
    <row r="885" spans="1:19" ht="14.25" customHeight="1" x14ac:dyDescent="0.3">
      <c r="A885" s="48"/>
      <c r="B885" s="49"/>
      <c r="C885" s="49"/>
      <c r="D885" s="49"/>
      <c r="E885" s="49"/>
      <c r="F885" s="49"/>
      <c r="G885" s="49"/>
      <c r="H885" s="49"/>
      <c r="I885" s="49"/>
      <c r="J885" s="49"/>
      <c r="K885" s="49"/>
      <c r="L885" s="49"/>
      <c r="M885" s="49"/>
      <c r="N885" s="49"/>
      <c r="O885" s="49"/>
      <c r="P885" s="49"/>
      <c r="Q885" s="49"/>
      <c r="R885" s="49"/>
      <c r="S885" s="50"/>
    </row>
    <row r="886" spans="1:19" ht="14.25" customHeight="1" x14ac:dyDescent="0.3">
      <c r="A886" s="48"/>
      <c r="B886" s="49"/>
      <c r="C886" s="49"/>
      <c r="D886" s="49"/>
      <c r="E886" s="49"/>
      <c r="F886" s="49"/>
      <c r="G886" s="49"/>
      <c r="H886" s="49"/>
      <c r="I886" s="49"/>
      <c r="J886" s="49"/>
      <c r="K886" s="49"/>
      <c r="L886" s="49"/>
      <c r="M886" s="49"/>
      <c r="N886" s="49"/>
      <c r="O886" s="49"/>
      <c r="P886" s="49"/>
      <c r="Q886" s="49"/>
      <c r="R886" s="49"/>
      <c r="S886" s="50"/>
    </row>
    <row r="887" spans="1:19" ht="14.25" customHeight="1" x14ac:dyDescent="0.3">
      <c r="A887" s="48"/>
      <c r="B887" s="49"/>
      <c r="C887" s="49"/>
      <c r="D887" s="49"/>
      <c r="E887" s="49"/>
      <c r="F887" s="49"/>
      <c r="G887" s="49"/>
      <c r="H887" s="49"/>
      <c r="I887" s="49"/>
      <c r="J887" s="49"/>
      <c r="K887" s="49"/>
      <c r="L887" s="49"/>
      <c r="M887" s="49"/>
      <c r="N887" s="49"/>
      <c r="O887" s="49"/>
      <c r="P887" s="49"/>
      <c r="Q887" s="49"/>
      <c r="R887" s="49"/>
      <c r="S887" s="50"/>
    </row>
    <row r="888" spans="1:19" ht="14.25" customHeight="1" x14ac:dyDescent="0.3">
      <c r="A888" s="48"/>
      <c r="B888" s="49"/>
      <c r="C888" s="49"/>
      <c r="D888" s="49"/>
      <c r="E888" s="49"/>
      <c r="F888" s="49"/>
      <c r="G888" s="49"/>
      <c r="H888" s="49"/>
      <c r="I888" s="49"/>
      <c r="J888" s="49"/>
      <c r="K888" s="49"/>
      <c r="L888" s="49"/>
      <c r="M888" s="49"/>
      <c r="N888" s="49"/>
      <c r="O888" s="49"/>
      <c r="P888" s="49"/>
      <c r="Q888" s="49"/>
      <c r="R888" s="49"/>
      <c r="S888" s="50"/>
    </row>
    <row r="889" spans="1:19" ht="14.25" customHeight="1" x14ac:dyDescent="0.3">
      <c r="A889" s="48"/>
      <c r="B889" s="49"/>
      <c r="C889" s="49"/>
      <c r="D889" s="49"/>
      <c r="E889" s="49"/>
      <c r="F889" s="49"/>
      <c r="G889" s="49"/>
      <c r="H889" s="49"/>
      <c r="I889" s="49"/>
      <c r="J889" s="49"/>
      <c r="K889" s="49"/>
      <c r="L889" s="49"/>
      <c r="M889" s="49"/>
      <c r="N889" s="49"/>
      <c r="O889" s="49"/>
      <c r="P889" s="49"/>
      <c r="Q889" s="49"/>
      <c r="R889" s="49"/>
      <c r="S889" s="50"/>
    </row>
    <row r="890" spans="1:19" ht="14.25" customHeight="1" x14ac:dyDescent="0.3">
      <c r="A890" s="48"/>
      <c r="B890" s="49"/>
      <c r="C890" s="49"/>
      <c r="D890" s="49"/>
      <c r="E890" s="49"/>
      <c r="F890" s="49"/>
      <c r="G890" s="49"/>
      <c r="H890" s="49"/>
      <c r="I890" s="49"/>
      <c r="J890" s="49"/>
      <c r="K890" s="49"/>
      <c r="L890" s="49"/>
      <c r="M890" s="49"/>
      <c r="N890" s="49"/>
      <c r="O890" s="49"/>
      <c r="P890" s="49"/>
      <c r="Q890" s="49"/>
      <c r="R890" s="49"/>
      <c r="S890" s="50"/>
    </row>
    <row r="891" spans="1:19" ht="14.25" customHeight="1" x14ac:dyDescent="0.3">
      <c r="A891" s="48"/>
      <c r="B891" s="49"/>
      <c r="C891" s="49"/>
      <c r="D891" s="49"/>
      <c r="E891" s="49"/>
      <c r="F891" s="49"/>
      <c r="G891" s="49"/>
      <c r="H891" s="49"/>
      <c r="I891" s="49"/>
      <c r="J891" s="49"/>
      <c r="K891" s="49"/>
      <c r="L891" s="49"/>
      <c r="M891" s="49"/>
      <c r="N891" s="49"/>
      <c r="O891" s="49"/>
      <c r="P891" s="49"/>
      <c r="Q891" s="49"/>
      <c r="R891" s="49"/>
      <c r="S891" s="50"/>
    </row>
    <row r="892" spans="1:19" ht="14.25" customHeight="1" x14ac:dyDescent="0.3">
      <c r="A892" s="48"/>
      <c r="B892" s="49"/>
      <c r="C892" s="49"/>
      <c r="D892" s="49"/>
      <c r="E892" s="49"/>
      <c r="F892" s="49"/>
      <c r="G892" s="49"/>
      <c r="H892" s="49"/>
      <c r="I892" s="49"/>
      <c r="J892" s="49"/>
      <c r="K892" s="49"/>
      <c r="L892" s="49"/>
      <c r="M892" s="49"/>
      <c r="N892" s="49"/>
      <c r="O892" s="49"/>
      <c r="P892" s="49"/>
      <c r="Q892" s="49"/>
      <c r="R892" s="49"/>
      <c r="S892" s="50"/>
    </row>
    <row r="893" spans="1:19" ht="14.25" customHeight="1" x14ac:dyDescent="0.3">
      <c r="A893" s="48"/>
      <c r="B893" s="49"/>
      <c r="C893" s="49"/>
      <c r="D893" s="49"/>
      <c r="E893" s="49"/>
      <c r="F893" s="49"/>
      <c r="G893" s="49"/>
      <c r="H893" s="49"/>
      <c r="I893" s="49"/>
      <c r="J893" s="49"/>
      <c r="K893" s="49"/>
      <c r="L893" s="49"/>
      <c r="M893" s="49"/>
      <c r="N893" s="49"/>
      <c r="O893" s="49"/>
      <c r="P893" s="49"/>
      <c r="Q893" s="49"/>
      <c r="R893" s="49"/>
      <c r="S893" s="50"/>
    </row>
    <row r="894" spans="1:19" ht="14.25" customHeight="1" x14ac:dyDescent="0.3">
      <c r="A894" s="48"/>
      <c r="B894" s="49"/>
      <c r="C894" s="49"/>
      <c r="D894" s="49"/>
      <c r="E894" s="49"/>
      <c r="F894" s="49"/>
      <c r="G894" s="49"/>
      <c r="H894" s="49"/>
      <c r="I894" s="49"/>
      <c r="J894" s="49"/>
      <c r="K894" s="49"/>
      <c r="L894" s="49"/>
      <c r="M894" s="49"/>
      <c r="N894" s="49"/>
      <c r="O894" s="49"/>
      <c r="P894" s="49"/>
      <c r="Q894" s="49"/>
      <c r="R894" s="49"/>
      <c r="S894" s="50"/>
    </row>
    <row r="895" spans="1:19" ht="14.25" customHeight="1" x14ac:dyDescent="0.3">
      <c r="A895" s="48"/>
      <c r="B895" s="49"/>
      <c r="C895" s="49"/>
      <c r="D895" s="49"/>
      <c r="E895" s="49"/>
      <c r="F895" s="49"/>
      <c r="G895" s="49"/>
      <c r="H895" s="49"/>
      <c r="I895" s="49"/>
      <c r="J895" s="49"/>
      <c r="K895" s="49"/>
      <c r="L895" s="49"/>
      <c r="M895" s="49"/>
      <c r="N895" s="49"/>
      <c r="O895" s="49"/>
      <c r="P895" s="49"/>
      <c r="Q895" s="49"/>
      <c r="R895" s="49"/>
      <c r="S895" s="50"/>
    </row>
    <row r="896" spans="1:19" ht="14.25" customHeight="1" x14ac:dyDescent="0.3">
      <c r="A896" s="48"/>
      <c r="B896" s="49"/>
      <c r="C896" s="49"/>
      <c r="D896" s="49"/>
      <c r="E896" s="49"/>
      <c r="F896" s="49"/>
      <c r="G896" s="49"/>
      <c r="H896" s="49"/>
      <c r="I896" s="49"/>
      <c r="J896" s="49"/>
      <c r="K896" s="49"/>
      <c r="L896" s="49"/>
      <c r="M896" s="49"/>
      <c r="N896" s="49"/>
      <c r="O896" s="49"/>
      <c r="P896" s="49"/>
      <c r="Q896" s="49"/>
      <c r="R896" s="49"/>
      <c r="S896" s="50"/>
    </row>
    <row r="897" spans="1:19" ht="14.25" customHeight="1" x14ac:dyDescent="0.3">
      <c r="A897" s="48"/>
      <c r="B897" s="49"/>
      <c r="C897" s="49"/>
      <c r="D897" s="49"/>
      <c r="E897" s="49"/>
      <c r="F897" s="49"/>
      <c r="G897" s="49"/>
      <c r="H897" s="49"/>
      <c r="I897" s="49"/>
      <c r="J897" s="49"/>
      <c r="K897" s="49"/>
      <c r="L897" s="49"/>
      <c r="M897" s="49"/>
      <c r="N897" s="49"/>
      <c r="O897" s="49"/>
      <c r="P897" s="49"/>
      <c r="Q897" s="49"/>
      <c r="R897" s="49"/>
      <c r="S897" s="50"/>
    </row>
    <row r="898" spans="1:19" ht="14.25" customHeight="1" x14ac:dyDescent="0.3">
      <c r="A898" s="48"/>
      <c r="B898" s="49"/>
      <c r="C898" s="49"/>
      <c r="D898" s="49"/>
      <c r="E898" s="49"/>
      <c r="F898" s="49"/>
      <c r="G898" s="49"/>
      <c r="H898" s="49"/>
      <c r="I898" s="49"/>
      <c r="J898" s="49"/>
      <c r="K898" s="49"/>
      <c r="L898" s="49"/>
      <c r="M898" s="49"/>
      <c r="N898" s="49"/>
      <c r="O898" s="49"/>
      <c r="P898" s="49"/>
      <c r="Q898" s="49"/>
      <c r="R898" s="49"/>
      <c r="S898" s="50"/>
    </row>
    <row r="899" spans="1:19" ht="14.25" customHeight="1" x14ac:dyDescent="0.3">
      <c r="A899" s="48"/>
      <c r="B899" s="49"/>
      <c r="C899" s="49"/>
      <c r="D899" s="49"/>
      <c r="E899" s="49"/>
      <c r="F899" s="49"/>
      <c r="G899" s="49"/>
      <c r="H899" s="49"/>
      <c r="I899" s="49"/>
      <c r="J899" s="49"/>
      <c r="K899" s="49"/>
      <c r="L899" s="49"/>
      <c r="M899" s="49"/>
      <c r="N899" s="49"/>
      <c r="O899" s="49"/>
      <c r="P899" s="49"/>
      <c r="Q899" s="49"/>
      <c r="R899" s="49"/>
      <c r="S899" s="50"/>
    </row>
    <row r="900" spans="1:19" ht="14.25" customHeight="1" x14ac:dyDescent="0.3">
      <c r="A900" s="48"/>
      <c r="B900" s="49"/>
      <c r="C900" s="49"/>
      <c r="D900" s="49"/>
      <c r="E900" s="49"/>
      <c r="F900" s="49"/>
      <c r="G900" s="49"/>
      <c r="H900" s="49"/>
      <c r="I900" s="49"/>
      <c r="J900" s="49"/>
      <c r="K900" s="49"/>
      <c r="L900" s="49"/>
      <c r="M900" s="49"/>
      <c r="N900" s="49"/>
      <c r="O900" s="49"/>
      <c r="P900" s="49"/>
      <c r="Q900" s="49"/>
      <c r="R900" s="49"/>
      <c r="S900" s="50"/>
    </row>
    <row r="901" spans="1:19" ht="14.25" customHeight="1" x14ac:dyDescent="0.3">
      <c r="A901" s="48"/>
      <c r="B901" s="49"/>
      <c r="C901" s="49"/>
      <c r="D901" s="49"/>
      <c r="E901" s="49"/>
      <c r="F901" s="49"/>
      <c r="G901" s="49"/>
      <c r="H901" s="49"/>
      <c r="I901" s="49"/>
      <c r="J901" s="49"/>
      <c r="K901" s="49"/>
      <c r="L901" s="49"/>
      <c r="M901" s="49"/>
      <c r="N901" s="49"/>
      <c r="O901" s="49"/>
      <c r="P901" s="49"/>
      <c r="Q901" s="49"/>
      <c r="R901" s="49"/>
      <c r="S901" s="50"/>
    </row>
    <row r="902" spans="1:19" ht="14.25" customHeight="1" x14ac:dyDescent="0.3">
      <c r="A902" s="48"/>
      <c r="B902" s="49"/>
      <c r="C902" s="49"/>
      <c r="D902" s="49"/>
      <c r="E902" s="49"/>
      <c r="F902" s="49"/>
      <c r="G902" s="49"/>
      <c r="H902" s="49"/>
      <c r="I902" s="49"/>
      <c r="J902" s="49"/>
      <c r="K902" s="49"/>
      <c r="L902" s="49"/>
      <c r="M902" s="49"/>
      <c r="N902" s="49"/>
      <c r="O902" s="49"/>
      <c r="P902" s="49"/>
      <c r="Q902" s="49"/>
      <c r="R902" s="49"/>
      <c r="S902" s="50"/>
    </row>
    <row r="903" spans="1:19" ht="14.25" customHeight="1" x14ac:dyDescent="0.3">
      <c r="A903" s="48"/>
      <c r="B903" s="49"/>
      <c r="C903" s="49"/>
      <c r="D903" s="49"/>
      <c r="E903" s="49"/>
      <c r="F903" s="49"/>
      <c r="G903" s="49"/>
      <c r="H903" s="49"/>
      <c r="I903" s="49"/>
      <c r="J903" s="49"/>
      <c r="K903" s="49"/>
      <c r="L903" s="49"/>
      <c r="M903" s="49"/>
      <c r="N903" s="49"/>
      <c r="O903" s="49"/>
      <c r="P903" s="49"/>
      <c r="Q903" s="49"/>
      <c r="R903" s="49"/>
      <c r="S903" s="50"/>
    </row>
    <row r="904" spans="1:19" ht="14.25" customHeight="1" x14ac:dyDescent="0.3">
      <c r="A904" s="48"/>
      <c r="B904" s="49"/>
      <c r="C904" s="49"/>
      <c r="D904" s="49"/>
      <c r="E904" s="49"/>
      <c r="F904" s="49"/>
      <c r="G904" s="49"/>
      <c r="H904" s="49"/>
      <c r="I904" s="49"/>
      <c r="J904" s="49"/>
      <c r="K904" s="49"/>
      <c r="L904" s="49"/>
      <c r="M904" s="49"/>
      <c r="N904" s="49"/>
      <c r="O904" s="49"/>
      <c r="P904" s="49"/>
      <c r="Q904" s="49"/>
      <c r="R904" s="49"/>
      <c r="S904" s="50"/>
    </row>
    <row r="905" spans="1:19" ht="14.25" customHeight="1" x14ac:dyDescent="0.3">
      <c r="A905" s="48"/>
      <c r="B905" s="49"/>
      <c r="C905" s="49"/>
      <c r="D905" s="49"/>
      <c r="E905" s="49"/>
      <c r="F905" s="49"/>
      <c r="G905" s="49"/>
      <c r="H905" s="49"/>
      <c r="I905" s="49"/>
      <c r="J905" s="49"/>
      <c r="K905" s="49"/>
      <c r="L905" s="49"/>
      <c r="M905" s="49"/>
      <c r="N905" s="49"/>
      <c r="O905" s="49"/>
      <c r="P905" s="49"/>
      <c r="Q905" s="49"/>
      <c r="R905" s="49"/>
      <c r="S905" s="50"/>
    </row>
    <row r="906" spans="1:19" ht="14.25" customHeight="1" x14ac:dyDescent="0.3">
      <c r="A906" s="48"/>
      <c r="B906" s="49"/>
      <c r="C906" s="49"/>
      <c r="D906" s="49"/>
      <c r="E906" s="49"/>
      <c r="F906" s="49"/>
      <c r="G906" s="49"/>
      <c r="H906" s="49"/>
      <c r="I906" s="49"/>
      <c r="J906" s="49"/>
      <c r="K906" s="49"/>
      <c r="L906" s="49"/>
      <c r="M906" s="49"/>
      <c r="N906" s="49"/>
      <c r="O906" s="49"/>
      <c r="P906" s="49"/>
      <c r="Q906" s="49"/>
      <c r="R906" s="49"/>
      <c r="S906" s="50"/>
    </row>
    <row r="907" spans="1:19" ht="14.25" customHeight="1" x14ac:dyDescent="0.3">
      <c r="A907" s="48"/>
      <c r="B907" s="49"/>
      <c r="C907" s="49"/>
      <c r="D907" s="49"/>
      <c r="E907" s="49"/>
      <c r="F907" s="49"/>
      <c r="G907" s="49"/>
      <c r="H907" s="49"/>
      <c r="I907" s="49"/>
      <c r="J907" s="49"/>
      <c r="K907" s="49"/>
      <c r="L907" s="49"/>
      <c r="M907" s="49"/>
      <c r="N907" s="49"/>
      <c r="O907" s="49"/>
      <c r="P907" s="49"/>
      <c r="Q907" s="49"/>
      <c r="R907" s="49"/>
      <c r="S907" s="50"/>
    </row>
    <row r="908" spans="1:19" ht="14.25" customHeight="1" x14ac:dyDescent="0.3">
      <c r="A908" s="48"/>
      <c r="B908" s="49"/>
      <c r="C908" s="49"/>
      <c r="D908" s="49"/>
      <c r="E908" s="49"/>
      <c r="F908" s="49"/>
      <c r="G908" s="49"/>
      <c r="H908" s="49"/>
      <c r="I908" s="49"/>
      <c r="J908" s="49"/>
      <c r="K908" s="49"/>
      <c r="L908" s="49"/>
      <c r="M908" s="49"/>
      <c r="N908" s="49"/>
      <c r="O908" s="49"/>
      <c r="P908" s="49"/>
      <c r="Q908" s="49"/>
      <c r="R908" s="49"/>
      <c r="S908" s="50"/>
    </row>
    <row r="909" spans="1:19" ht="14.25" customHeight="1" x14ac:dyDescent="0.3">
      <c r="A909" s="48"/>
      <c r="B909" s="49"/>
      <c r="C909" s="49"/>
      <c r="D909" s="49"/>
      <c r="E909" s="49"/>
      <c r="F909" s="49"/>
      <c r="G909" s="49"/>
      <c r="H909" s="49"/>
      <c r="I909" s="49"/>
      <c r="J909" s="49"/>
      <c r="K909" s="49"/>
      <c r="L909" s="49"/>
      <c r="M909" s="49"/>
      <c r="N909" s="49"/>
      <c r="O909" s="49"/>
      <c r="P909" s="49"/>
      <c r="Q909" s="49"/>
      <c r="R909" s="49"/>
      <c r="S909" s="50"/>
    </row>
    <row r="910" spans="1:19" ht="14.25" customHeight="1" x14ac:dyDescent="0.3">
      <c r="A910" s="48"/>
      <c r="B910" s="49"/>
      <c r="C910" s="49"/>
      <c r="D910" s="49"/>
      <c r="E910" s="49"/>
      <c r="F910" s="49"/>
      <c r="G910" s="49"/>
      <c r="H910" s="49"/>
      <c r="I910" s="49"/>
      <c r="J910" s="49"/>
      <c r="K910" s="49"/>
      <c r="L910" s="49"/>
      <c r="M910" s="49"/>
      <c r="N910" s="49"/>
      <c r="O910" s="49"/>
      <c r="P910" s="49"/>
      <c r="Q910" s="49"/>
      <c r="R910" s="49"/>
      <c r="S910" s="50"/>
    </row>
    <row r="911" spans="1:19" ht="14.25" customHeight="1" x14ac:dyDescent="0.3">
      <c r="A911" s="48"/>
      <c r="B911" s="49"/>
      <c r="C911" s="49"/>
      <c r="D911" s="49"/>
      <c r="E911" s="49"/>
      <c r="F911" s="49"/>
      <c r="G911" s="49"/>
      <c r="H911" s="49"/>
      <c r="I911" s="49"/>
      <c r="J911" s="49"/>
      <c r="K911" s="49"/>
      <c r="L911" s="49"/>
      <c r="M911" s="49"/>
      <c r="N911" s="49"/>
      <c r="O911" s="49"/>
      <c r="P911" s="49"/>
      <c r="Q911" s="49"/>
      <c r="R911" s="49"/>
      <c r="S911" s="50"/>
    </row>
    <row r="912" spans="1:19" ht="14.25" customHeight="1" x14ac:dyDescent="0.3">
      <c r="A912" s="48"/>
      <c r="B912" s="49"/>
      <c r="C912" s="49"/>
      <c r="D912" s="49"/>
      <c r="E912" s="49"/>
      <c r="F912" s="49"/>
      <c r="G912" s="49"/>
      <c r="H912" s="49"/>
      <c r="I912" s="49"/>
      <c r="J912" s="49"/>
      <c r="K912" s="49"/>
      <c r="L912" s="49"/>
      <c r="M912" s="49"/>
      <c r="N912" s="49"/>
      <c r="O912" s="49"/>
      <c r="P912" s="49"/>
      <c r="Q912" s="49"/>
      <c r="R912" s="49"/>
      <c r="S912" s="50"/>
    </row>
    <row r="913" spans="1:19" ht="14.25" customHeight="1" x14ac:dyDescent="0.3">
      <c r="A913" s="48"/>
      <c r="B913" s="49"/>
      <c r="C913" s="49"/>
      <c r="D913" s="49"/>
      <c r="E913" s="49"/>
      <c r="F913" s="49"/>
      <c r="G913" s="49"/>
      <c r="H913" s="49"/>
      <c r="I913" s="49"/>
      <c r="J913" s="49"/>
      <c r="K913" s="49"/>
      <c r="L913" s="49"/>
      <c r="M913" s="49"/>
      <c r="N913" s="49"/>
      <c r="O913" s="49"/>
      <c r="P913" s="49"/>
      <c r="Q913" s="49"/>
      <c r="R913" s="49"/>
      <c r="S913" s="50"/>
    </row>
    <row r="914" spans="1:19" ht="14.25" customHeight="1" x14ac:dyDescent="0.3">
      <c r="A914" s="48"/>
      <c r="B914" s="49"/>
      <c r="C914" s="49"/>
      <c r="D914" s="49"/>
      <c r="E914" s="49"/>
      <c r="F914" s="49"/>
      <c r="G914" s="49"/>
      <c r="H914" s="49"/>
      <c r="I914" s="49"/>
      <c r="J914" s="49"/>
      <c r="K914" s="49"/>
      <c r="L914" s="49"/>
      <c r="M914" s="49"/>
      <c r="N914" s="49"/>
      <c r="O914" s="49"/>
      <c r="P914" s="49"/>
      <c r="Q914" s="49"/>
      <c r="R914" s="49"/>
      <c r="S914" s="50"/>
    </row>
    <row r="915" spans="1:19" ht="14.25" customHeight="1" x14ac:dyDescent="0.3">
      <c r="A915" s="48"/>
      <c r="B915" s="49"/>
      <c r="C915" s="49"/>
      <c r="D915" s="49"/>
      <c r="E915" s="49"/>
      <c r="F915" s="49"/>
      <c r="G915" s="49"/>
      <c r="H915" s="49"/>
      <c r="I915" s="49"/>
      <c r="J915" s="49"/>
      <c r="K915" s="49"/>
      <c r="L915" s="49"/>
      <c r="M915" s="49"/>
      <c r="N915" s="49"/>
      <c r="O915" s="49"/>
      <c r="P915" s="49"/>
      <c r="Q915" s="49"/>
      <c r="R915" s="49"/>
      <c r="S915" s="50"/>
    </row>
    <row r="916" spans="1:19" ht="14.25" customHeight="1" x14ac:dyDescent="0.3">
      <c r="A916" s="48"/>
      <c r="B916" s="49"/>
      <c r="C916" s="49"/>
      <c r="D916" s="49"/>
      <c r="E916" s="49"/>
      <c r="F916" s="49"/>
      <c r="G916" s="49"/>
      <c r="H916" s="49"/>
      <c r="I916" s="49"/>
      <c r="J916" s="49"/>
      <c r="K916" s="49"/>
      <c r="L916" s="49"/>
      <c r="M916" s="49"/>
      <c r="N916" s="49"/>
      <c r="O916" s="49"/>
      <c r="P916" s="49"/>
      <c r="Q916" s="49"/>
      <c r="R916" s="49"/>
      <c r="S916" s="50"/>
    </row>
    <row r="917" spans="1:19" ht="14.25" customHeight="1" x14ac:dyDescent="0.3">
      <c r="A917" s="48"/>
      <c r="B917" s="49"/>
      <c r="C917" s="49"/>
      <c r="D917" s="49"/>
      <c r="E917" s="49"/>
      <c r="F917" s="49"/>
      <c r="G917" s="49"/>
      <c r="H917" s="49"/>
      <c r="I917" s="49"/>
      <c r="J917" s="49"/>
      <c r="K917" s="49"/>
      <c r="L917" s="49"/>
      <c r="M917" s="49"/>
      <c r="N917" s="49"/>
      <c r="O917" s="49"/>
      <c r="P917" s="49"/>
      <c r="Q917" s="49"/>
      <c r="R917" s="49"/>
      <c r="S917" s="50"/>
    </row>
    <row r="918" spans="1:19" ht="14.25" customHeight="1" x14ac:dyDescent="0.3">
      <c r="A918" s="48"/>
      <c r="B918" s="49"/>
      <c r="C918" s="49"/>
      <c r="D918" s="49"/>
      <c r="E918" s="49"/>
      <c r="F918" s="49"/>
      <c r="G918" s="49"/>
      <c r="H918" s="49"/>
      <c r="I918" s="49"/>
      <c r="J918" s="49"/>
      <c r="K918" s="49"/>
      <c r="L918" s="49"/>
      <c r="M918" s="49"/>
      <c r="N918" s="49"/>
      <c r="O918" s="49"/>
      <c r="P918" s="49"/>
      <c r="Q918" s="49"/>
      <c r="R918" s="49"/>
      <c r="S918" s="50"/>
    </row>
    <row r="919" spans="1:19" ht="14.25" customHeight="1" x14ac:dyDescent="0.3">
      <c r="A919" s="48"/>
      <c r="B919" s="49"/>
      <c r="C919" s="49"/>
      <c r="D919" s="49"/>
      <c r="E919" s="49"/>
      <c r="F919" s="49"/>
      <c r="G919" s="49"/>
      <c r="H919" s="49"/>
      <c r="I919" s="49"/>
      <c r="J919" s="49"/>
      <c r="K919" s="49"/>
      <c r="L919" s="49"/>
      <c r="M919" s="49"/>
      <c r="N919" s="49"/>
      <c r="O919" s="49"/>
      <c r="P919" s="49"/>
      <c r="Q919" s="49"/>
      <c r="R919" s="49"/>
      <c r="S919" s="50"/>
    </row>
    <row r="920" spans="1:19" ht="14.25" customHeight="1" x14ac:dyDescent="0.3">
      <c r="A920" s="48"/>
      <c r="B920" s="49"/>
      <c r="C920" s="49"/>
      <c r="D920" s="49"/>
      <c r="E920" s="49"/>
      <c r="F920" s="49"/>
      <c r="G920" s="49"/>
      <c r="H920" s="49"/>
      <c r="I920" s="49"/>
      <c r="J920" s="49"/>
      <c r="K920" s="49"/>
      <c r="L920" s="49"/>
      <c r="M920" s="49"/>
      <c r="N920" s="49"/>
      <c r="O920" s="49"/>
      <c r="P920" s="49"/>
      <c r="Q920" s="49"/>
      <c r="R920" s="49"/>
      <c r="S920" s="50"/>
    </row>
    <row r="921" spans="1:19" ht="14.25" customHeight="1" x14ac:dyDescent="0.3">
      <c r="A921" s="48"/>
      <c r="B921" s="49"/>
      <c r="C921" s="49"/>
      <c r="D921" s="49"/>
      <c r="E921" s="49"/>
      <c r="F921" s="49"/>
      <c r="G921" s="49"/>
      <c r="H921" s="49"/>
      <c r="I921" s="49"/>
      <c r="J921" s="49"/>
      <c r="K921" s="49"/>
      <c r="L921" s="49"/>
      <c r="M921" s="49"/>
      <c r="N921" s="49"/>
      <c r="O921" s="49"/>
      <c r="P921" s="49"/>
      <c r="Q921" s="49"/>
      <c r="R921" s="49"/>
      <c r="S921" s="50"/>
    </row>
    <row r="922" spans="1:19" ht="14.25" customHeight="1" x14ac:dyDescent="0.3">
      <c r="A922" s="48"/>
      <c r="B922" s="49"/>
      <c r="C922" s="49"/>
      <c r="D922" s="49"/>
      <c r="E922" s="49"/>
      <c r="F922" s="49"/>
      <c r="G922" s="49"/>
      <c r="H922" s="49"/>
      <c r="I922" s="49"/>
      <c r="J922" s="49"/>
      <c r="K922" s="49"/>
      <c r="L922" s="49"/>
      <c r="M922" s="49"/>
      <c r="N922" s="49"/>
      <c r="O922" s="49"/>
      <c r="P922" s="49"/>
      <c r="Q922" s="49"/>
      <c r="R922" s="49"/>
      <c r="S922" s="50"/>
    </row>
    <row r="923" spans="1:19" ht="14.25" customHeight="1" x14ac:dyDescent="0.3">
      <c r="A923" s="48"/>
      <c r="B923" s="49"/>
      <c r="C923" s="49"/>
      <c r="D923" s="49"/>
      <c r="E923" s="49"/>
      <c r="F923" s="49"/>
      <c r="G923" s="49"/>
      <c r="H923" s="49"/>
      <c r="I923" s="49"/>
      <c r="J923" s="49"/>
      <c r="K923" s="49"/>
      <c r="L923" s="49"/>
      <c r="M923" s="49"/>
      <c r="N923" s="49"/>
      <c r="O923" s="49"/>
      <c r="P923" s="49"/>
      <c r="Q923" s="49"/>
      <c r="R923" s="49"/>
      <c r="S923" s="50"/>
    </row>
    <row r="924" spans="1:19" ht="14.25" customHeight="1" x14ac:dyDescent="0.3">
      <c r="A924" s="48"/>
      <c r="B924" s="49"/>
      <c r="C924" s="49"/>
      <c r="D924" s="49"/>
      <c r="E924" s="49"/>
      <c r="F924" s="49"/>
      <c r="G924" s="49"/>
      <c r="H924" s="49"/>
      <c r="I924" s="49"/>
      <c r="J924" s="49"/>
      <c r="K924" s="49"/>
      <c r="L924" s="49"/>
      <c r="M924" s="49"/>
      <c r="N924" s="49"/>
      <c r="O924" s="49"/>
      <c r="P924" s="49"/>
      <c r="Q924" s="49"/>
      <c r="R924" s="49"/>
      <c r="S924" s="50"/>
    </row>
    <row r="925" spans="1:19" ht="14.25" customHeight="1" x14ac:dyDescent="0.3">
      <c r="A925" s="48"/>
      <c r="B925" s="49"/>
      <c r="C925" s="49"/>
      <c r="D925" s="49"/>
      <c r="E925" s="49"/>
      <c r="F925" s="49"/>
      <c r="G925" s="49"/>
      <c r="H925" s="49"/>
      <c r="I925" s="49"/>
      <c r="J925" s="49"/>
      <c r="K925" s="49"/>
      <c r="L925" s="49"/>
      <c r="M925" s="49"/>
      <c r="N925" s="49"/>
      <c r="O925" s="49"/>
      <c r="P925" s="49"/>
      <c r="Q925" s="49"/>
      <c r="R925" s="49"/>
      <c r="S925" s="50"/>
    </row>
    <row r="926" spans="1:19" ht="14.25" customHeight="1" x14ac:dyDescent="0.3">
      <c r="A926" s="48"/>
      <c r="B926" s="49"/>
      <c r="C926" s="49"/>
      <c r="D926" s="49"/>
      <c r="E926" s="49"/>
      <c r="F926" s="49"/>
      <c r="G926" s="49"/>
      <c r="H926" s="49"/>
      <c r="I926" s="49"/>
      <c r="J926" s="49"/>
      <c r="K926" s="49"/>
      <c r="L926" s="49"/>
      <c r="M926" s="49"/>
      <c r="N926" s="49"/>
      <c r="O926" s="49"/>
      <c r="P926" s="49"/>
      <c r="Q926" s="49"/>
      <c r="R926" s="49"/>
      <c r="S926" s="50"/>
    </row>
    <row r="927" spans="1:19" ht="14.25" customHeight="1" x14ac:dyDescent="0.3">
      <c r="A927" s="48"/>
      <c r="B927" s="49"/>
      <c r="C927" s="49"/>
      <c r="D927" s="49"/>
      <c r="E927" s="49"/>
      <c r="F927" s="49"/>
      <c r="G927" s="49"/>
      <c r="H927" s="49"/>
      <c r="I927" s="49"/>
      <c r="J927" s="49"/>
      <c r="K927" s="49"/>
      <c r="L927" s="49"/>
      <c r="M927" s="49"/>
      <c r="N927" s="49"/>
      <c r="O927" s="49"/>
      <c r="P927" s="49"/>
      <c r="Q927" s="49"/>
      <c r="R927" s="49"/>
      <c r="S927" s="50"/>
    </row>
    <row r="928" spans="1:19" ht="14.25" customHeight="1" x14ac:dyDescent="0.3">
      <c r="A928" s="48"/>
      <c r="B928" s="49"/>
      <c r="C928" s="49"/>
      <c r="D928" s="49"/>
      <c r="E928" s="49"/>
      <c r="F928" s="49"/>
      <c r="G928" s="49"/>
      <c r="H928" s="49"/>
      <c r="I928" s="49"/>
      <c r="J928" s="49"/>
      <c r="K928" s="49"/>
      <c r="L928" s="49"/>
      <c r="M928" s="49"/>
      <c r="N928" s="49"/>
      <c r="O928" s="49"/>
      <c r="P928" s="49"/>
      <c r="Q928" s="49"/>
      <c r="R928" s="49"/>
      <c r="S928" s="50"/>
    </row>
    <row r="929" spans="1:19" ht="14.25" customHeight="1" x14ac:dyDescent="0.3">
      <c r="A929" s="48"/>
      <c r="B929" s="49"/>
      <c r="C929" s="49"/>
      <c r="D929" s="49"/>
      <c r="E929" s="49"/>
      <c r="F929" s="49"/>
      <c r="G929" s="49"/>
      <c r="H929" s="49"/>
      <c r="I929" s="49"/>
      <c r="J929" s="49"/>
      <c r="K929" s="49"/>
      <c r="L929" s="49"/>
      <c r="M929" s="49"/>
      <c r="N929" s="49"/>
      <c r="O929" s="49"/>
      <c r="P929" s="49"/>
      <c r="Q929" s="49"/>
      <c r="R929" s="49"/>
      <c r="S929" s="50"/>
    </row>
    <row r="930" spans="1:19" ht="14.25" customHeight="1" x14ac:dyDescent="0.3">
      <c r="A930" s="48"/>
      <c r="B930" s="49"/>
      <c r="C930" s="49"/>
      <c r="D930" s="49"/>
      <c r="E930" s="49"/>
      <c r="F930" s="49"/>
      <c r="G930" s="49"/>
      <c r="H930" s="49"/>
      <c r="I930" s="49"/>
      <c r="J930" s="49"/>
      <c r="K930" s="49"/>
      <c r="L930" s="49"/>
      <c r="M930" s="49"/>
      <c r="N930" s="49"/>
      <c r="O930" s="49"/>
      <c r="P930" s="49"/>
      <c r="Q930" s="49"/>
      <c r="R930" s="49"/>
      <c r="S930" s="50"/>
    </row>
    <row r="931" spans="1:19" ht="14.25" customHeight="1" x14ac:dyDescent="0.3">
      <c r="A931" s="48"/>
      <c r="B931" s="49"/>
      <c r="C931" s="49"/>
      <c r="D931" s="49"/>
      <c r="E931" s="49"/>
      <c r="F931" s="49"/>
      <c r="G931" s="49"/>
      <c r="H931" s="49"/>
      <c r="I931" s="49"/>
      <c r="J931" s="49"/>
      <c r="K931" s="49"/>
      <c r="L931" s="49"/>
      <c r="M931" s="49"/>
      <c r="N931" s="49"/>
      <c r="O931" s="49"/>
      <c r="P931" s="49"/>
      <c r="Q931" s="49"/>
      <c r="R931" s="49"/>
      <c r="S931" s="50"/>
    </row>
    <row r="932" spans="1:19" ht="14.25" customHeight="1" x14ac:dyDescent="0.3">
      <c r="A932" s="48"/>
      <c r="B932" s="49"/>
      <c r="C932" s="49"/>
      <c r="D932" s="49"/>
      <c r="E932" s="49"/>
      <c r="F932" s="49"/>
      <c r="G932" s="49"/>
      <c r="H932" s="49"/>
      <c r="I932" s="49"/>
      <c r="J932" s="49"/>
      <c r="K932" s="49"/>
      <c r="L932" s="49"/>
      <c r="M932" s="49"/>
      <c r="N932" s="49"/>
      <c r="O932" s="49"/>
      <c r="P932" s="49"/>
      <c r="Q932" s="49"/>
      <c r="R932" s="49"/>
      <c r="S932" s="50"/>
    </row>
    <row r="933" spans="1:19" ht="14.25" customHeight="1" x14ac:dyDescent="0.3">
      <c r="A933" s="48"/>
      <c r="B933" s="49"/>
      <c r="C933" s="49"/>
      <c r="D933" s="49"/>
      <c r="E933" s="49"/>
      <c r="F933" s="49"/>
      <c r="G933" s="49"/>
      <c r="H933" s="49"/>
      <c r="I933" s="49"/>
      <c r="J933" s="49"/>
      <c r="K933" s="49"/>
      <c r="L933" s="49"/>
      <c r="M933" s="49"/>
      <c r="N933" s="49"/>
      <c r="O933" s="49"/>
      <c r="P933" s="49"/>
      <c r="Q933" s="49"/>
      <c r="R933" s="49"/>
      <c r="S933" s="50"/>
    </row>
    <row r="934" spans="1:19" ht="14.25" customHeight="1" x14ac:dyDescent="0.3">
      <c r="A934" s="48"/>
      <c r="B934" s="49"/>
      <c r="C934" s="49"/>
      <c r="D934" s="49"/>
      <c r="E934" s="49"/>
      <c r="F934" s="49"/>
      <c r="G934" s="49"/>
      <c r="H934" s="49"/>
      <c r="I934" s="49"/>
      <c r="J934" s="49"/>
      <c r="K934" s="49"/>
      <c r="L934" s="49"/>
      <c r="M934" s="49"/>
      <c r="N934" s="49"/>
      <c r="O934" s="49"/>
      <c r="P934" s="49"/>
      <c r="Q934" s="49"/>
      <c r="R934" s="49"/>
      <c r="S934" s="50"/>
    </row>
    <row r="935" spans="1:19" ht="14.25" customHeight="1" x14ac:dyDescent="0.3">
      <c r="A935" s="48"/>
      <c r="B935" s="49"/>
      <c r="C935" s="49"/>
      <c r="D935" s="49"/>
      <c r="E935" s="49"/>
      <c r="F935" s="49"/>
      <c r="G935" s="49"/>
      <c r="H935" s="49"/>
      <c r="I935" s="49"/>
      <c r="J935" s="49"/>
      <c r="K935" s="49"/>
      <c r="L935" s="49"/>
      <c r="M935" s="49"/>
      <c r="N935" s="49"/>
      <c r="O935" s="49"/>
      <c r="P935" s="49"/>
      <c r="Q935" s="49"/>
      <c r="R935" s="49"/>
      <c r="S935" s="50"/>
    </row>
    <row r="936" spans="1:19" ht="14.25" customHeight="1" x14ac:dyDescent="0.3">
      <c r="A936" s="48"/>
      <c r="B936" s="49"/>
      <c r="C936" s="49"/>
      <c r="D936" s="49"/>
      <c r="E936" s="49"/>
      <c r="F936" s="49"/>
      <c r="G936" s="49"/>
      <c r="H936" s="49"/>
      <c r="I936" s="49"/>
      <c r="J936" s="49"/>
      <c r="K936" s="49"/>
      <c r="L936" s="49"/>
      <c r="M936" s="49"/>
      <c r="N936" s="49"/>
      <c r="O936" s="49"/>
      <c r="P936" s="49"/>
      <c r="Q936" s="49"/>
      <c r="R936" s="49"/>
      <c r="S936" s="50"/>
    </row>
    <row r="937" spans="1:19" ht="14.25" customHeight="1" x14ac:dyDescent="0.3">
      <c r="A937" s="48"/>
      <c r="B937" s="49"/>
      <c r="C937" s="49"/>
      <c r="D937" s="49"/>
      <c r="E937" s="49"/>
      <c r="F937" s="49"/>
      <c r="G937" s="49"/>
      <c r="H937" s="49"/>
      <c r="I937" s="49"/>
      <c r="J937" s="49"/>
      <c r="K937" s="49"/>
      <c r="L937" s="49"/>
      <c r="M937" s="49"/>
      <c r="N937" s="49"/>
      <c r="O937" s="49"/>
      <c r="P937" s="49"/>
      <c r="Q937" s="49"/>
      <c r="R937" s="49"/>
      <c r="S937" s="50"/>
    </row>
    <row r="938" spans="1:19" ht="14.25" customHeight="1" x14ac:dyDescent="0.3">
      <c r="A938" s="48"/>
      <c r="B938" s="49"/>
      <c r="C938" s="49"/>
      <c r="D938" s="49"/>
      <c r="E938" s="49"/>
      <c r="F938" s="49"/>
      <c r="G938" s="49"/>
      <c r="H938" s="49"/>
      <c r="I938" s="49"/>
      <c r="J938" s="49"/>
      <c r="K938" s="49"/>
      <c r="L938" s="49"/>
      <c r="M938" s="49"/>
      <c r="N938" s="49"/>
      <c r="O938" s="49"/>
      <c r="P938" s="49"/>
      <c r="Q938" s="49"/>
      <c r="R938" s="49"/>
      <c r="S938" s="50"/>
    </row>
    <row r="939" spans="1:19" ht="14.25" customHeight="1" x14ac:dyDescent="0.3">
      <c r="A939" s="48"/>
      <c r="B939" s="49"/>
      <c r="C939" s="49"/>
      <c r="D939" s="49"/>
      <c r="E939" s="49"/>
      <c r="F939" s="49"/>
      <c r="G939" s="49"/>
      <c r="H939" s="49"/>
      <c r="I939" s="49"/>
      <c r="J939" s="49"/>
      <c r="K939" s="49"/>
      <c r="L939" s="49"/>
      <c r="M939" s="49"/>
      <c r="N939" s="49"/>
      <c r="O939" s="49"/>
      <c r="P939" s="49"/>
      <c r="Q939" s="49"/>
      <c r="R939" s="49"/>
      <c r="S939" s="50"/>
    </row>
    <row r="940" spans="1:19" ht="14.25" customHeight="1" x14ac:dyDescent="0.3">
      <c r="A940" s="48"/>
      <c r="B940" s="49"/>
      <c r="C940" s="49"/>
      <c r="D940" s="49"/>
      <c r="E940" s="49"/>
      <c r="F940" s="49"/>
      <c r="G940" s="49"/>
      <c r="H940" s="49"/>
      <c r="I940" s="49"/>
      <c r="J940" s="49"/>
      <c r="K940" s="49"/>
      <c r="L940" s="49"/>
      <c r="M940" s="49"/>
      <c r="N940" s="49"/>
      <c r="O940" s="49"/>
      <c r="P940" s="49"/>
      <c r="Q940" s="49"/>
      <c r="R940" s="49"/>
      <c r="S940" s="50"/>
    </row>
    <row r="941" spans="1:19" ht="14.25" customHeight="1" x14ac:dyDescent="0.3">
      <c r="A941" s="48"/>
      <c r="B941" s="49"/>
      <c r="C941" s="49"/>
      <c r="D941" s="49"/>
      <c r="E941" s="49"/>
      <c r="F941" s="49"/>
      <c r="G941" s="49"/>
      <c r="H941" s="49"/>
      <c r="I941" s="49"/>
      <c r="J941" s="49"/>
      <c r="K941" s="49"/>
      <c r="L941" s="49"/>
      <c r="M941" s="49"/>
      <c r="N941" s="49"/>
      <c r="O941" s="49"/>
      <c r="P941" s="49"/>
      <c r="Q941" s="49"/>
      <c r="R941" s="49"/>
      <c r="S941" s="50"/>
    </row>
    <row r="942" spans="1:19" ht="14.25" customHeight="1" x14ac:dyDescent="0.3">
      <c r="A942" s="48"/>
      <c r="B942" s="49"/>
      <c r="C942" s="49"/>
      <c r="D942" s="49"/>
      <c r="E942" s="49"/>
      <c r="F942" s="49"/>
      <c r="G942" s="49"/>
      <c r="H942" s="49"/>
      <c r="I942" s="49"/>
      <c r="J942" s="49"/>
      <c r="K942" s="49"/>
      <c r="L942" s="49"/>
      <c r="M942" s="49"/>
      <c r="N942" s="49"/>
      <c r="O942" s="49"/>
      <c r="P942" s="49"/>
      <c r="Q942" s="49"/>
      <c r="R942" s="49"/>
      <c r="S942" s="50"/>
    </row>
    <row r="943" spans="1:19" ht="14.25" customHeight="1" x14ac:dyDescent="0.3">
      <c r="A943" s="48"/>
      <c r="B943" s="49"/>
      <c r="C943" s="49"/>
      <c r="D943" s="49"/>
      <c r="E943" s="49"/>
      <c r="F943" s="49"/>
      <c r="G943" s="49"/>
      <c r="H943" s="49"/>
      <c r="I943" s="49"/>
      <c r="J943" s="49"/>
      <c r="K943" s="49"/>
      <c r="L943" s="49"/>
      <c r="M943" s="49"/>
      <c r="N943" s="49"/>
      <c r="O943" s="49"/>
      <c r="P943" s="49"/>
      <c r="Q943" s="49"/>
      <c r="R943" s="49"/>
      <c r="S943" s="50"/>
    </row>
    <row r="944" spans="1:19" ht="14.25" customHeight="1" x14ac:dyDescent="0.3">
      <c r="A944" s="48"/>
      <c r="B944" s="49"/>
      <c r="C944" s="49"/>
      <c r="D944" s="49"/>
      <c r="E944" s="49"/>
      <c r="F944" s="49"/>
      <c r="G944" s="49"/>
      <c r="H944" s="49"/>
      <c r="I944" s="49"/>
      <c r="J944" s="49"/>
      <c r="K944" s="49"/>
      <c r="L944" s="49"/>
      <c r="M944" s="49"/>
      <c r="N944" s="49"/>
      <c r="O944" s="49"/>
      <c r="P944" s="49"/>
      <c r="Q944" s="49"/>
      <c r="R944" s="49"/>
      <c r="S944" s="50"/>
    </row>
    <row r="945" spans="1:19" ht="14.25" customHeight="1" x14ac:dyDescent="0.3">
      <c r="A945" s="48"/>
      <c r="B945" s="49"/>
      <c r="C945" s="49"/>
      <c r="D945" s="49"/>
      <c r="E945" s="49"/>
      <c r="F945" s="49"/>
      <c r="G945" s="49"/>
      <c r="H945" s="49"/>
      <c r="I945" s="49"/>
      <c r="J945" s="49"/>
      <c r="K945" s="49"/>
      <c r="L945" s="49"/>
      <c r="M945" s="49"/>
      <c r="N945" s="49"/>
      <c r="O945" s="49"/>
      <c r="P945" s="49"/>
      <c r="Q945" s="49"/>
      <c r="R945" s="49"/>
      <c r="S945" s="50"/>
    </row>
    <row r="946" spans="1:19" ht="14.25" customHeight="1" x14ac:dyDescent="0.3">
      <c r="A946" s="48"/>
      <c r="B946" s="49"/>
      <c r="C946" s="49"/>
      <c r="D946" s="49"/>
      <c r="E946" s="49"/>
      <c r="F946" s="49"/>
      <c r="G946" s="49"/>
      <c r="H946" s="49"/>
      <c r="I946" s="49"/>
      <c r="J946" s="49"/>
      <c r="K946" s="49"/>
      <c r="L946" s="49"/>
      <c r="M946" s="49"/>
      <c r="N946" s="49"/>
      <c r="O946" s="49"/>
      <c r="P946" s="49"/>
      <c r="Q946" s="49"/>
      <c r="R946" s="49"/>
      <c r="S946" s="50"/>
    </row>
    <row r="947" spans="1:19" ht="14.25" customHeight="1" x14ac:dyDescent="0.3">
      <c r="A947" s="48"/>
      <c r="B947" s="49"/>
      <c r="C947" s="49"/>
      <c r="D947" s="49"/>
      <c r="E947" s="49"/>
      <c r="F947" s="49"/>
      <c r="G947" s="49"/>
      <c r="H947" s="49"/>
      <c r="I947" s="49"/>
      <c r="J947" s="49"/>
      <c r="K947" s="49"/>
      <c r="L947" s="49"/>
      <c r="M947" s="49"/>
      <c r="N947" s="49"/>
      <c r="O947" s="49"/>
      <c r="P947" s="49"/>
      <c r="Q947" s="49"/>
      <c r="R947" s="49"/>
      <c r="S947" s="50"/>
    </row>
    <row r="948" spans="1:19" ht="14.25" customHeight="1" x14ac:dyDescent="0.3">
      <c r="A948" s="48"/>
      <c r="B948" s="49"/>
      <c r="C948" s="49"/>
      <c r="D948" s="49"/>
      <c r="E948" s="49"/>
      <c r="F948" s="49"/>
      <c r="G948" s="49"/>
      <c r="H948" s="49"/>
      <c r="I948" s="49"/>
      <c r="J948" s="49"/>
      <c r="K948" s="49"/>
      <c r="L948" s="49"/>
      <c r="M948" s="49"/>
      <c r="N948" s="49"/>
      <c r="O948" s="49"/>
      <c r="P948" s="49"/>
      <c r="Q948" s="49"/>
      <c r="R948" s="49"/>
      <c r="S948" s="50"/>
    </row>
    <row r="949" spans="1:19" ht="14.25" customHeight="1" x14ac:dyDescent="0.3">
      <c r="A949" s="48"/>
      <c r="B949" s="49"/>
      <c r="C949" s="49"/>
      <c r="D949" s="49"/>
      <c r="E949" s="49"/>
      <c r="F949" s="49"/>
      <c r="G949" s="49"/>
      <c r="H949" s="49"/>
      <c r="I949" s="49"/>
      <c r="J949" s="49"/>
      <c r="K949" s="49"/>
      <c r="L949" s="49"/>
      <c r="M949" s="49"/>
      <c r="N949" s="49"/>
      <c r="O949" s="49"/>
      <c r="P949" s="49"/>
      <c r="Q949" s="49"/>
      <c r="R949" s="49"/>
      <c r="S949" s="50"/>
    </row>
    <row r="950" spans="1:19" ht="14.25" customHeight="1" x14ac:dyDescent="0.3">
      <c r="A950" s="48"/>
      <c r="B950" s="49"/>
      <c r="C950" s="49"/>
      <c r="D950" s="49"/>
      <c r="E950" s="49"/>
      <c r="F950" s="49"/>
      <c r="G950" s="49"/>
      <c r="H950" s="49"/>
      <c r="I950" s="49"/>
      <c r="J950" s="49"/>
      <c r="K950" s="49"/>
      <c r="L950" s="49"/>
      <c r="M950" s="49"/>
      <c r="N950" s="49"/>
      <c r="O950" s="49"/>
      <c r="P950" s="49"/>
      <c r="Q950" s="49"/>
      <c r="R950" s="49"/>
      <c r="S950" s="50"/>
    </row>
    <row r="951" spans="1:19" ht="14.25" customHeight="1" x14ac:dyDescent="0.3">
      <c r="A951" s="48"/>
      <c r="B951" s="49"/>
      <c r="C951" s="49"/>
      <c r="D951" s="49"/>
      <c r="E951" s="49"/>
      <c r="F951" s="49"/>
      <c r="G951" s="49"/>
      <c r="H951" s="49"/>
      <c r="I951" s="49"/>
      <c r="J951" s="49"/>
      <c r="K951" s="49"/>
      <c r="L951" s="49"/>
      <c r="M951" s="49"/>
      <c r="N951" s="49"/>
      <c r="O951" s="49"/>
      <c r="P951" s="49"/>
      <c r="Q951" s="49"/>
      <c r="R951" s="49"/>
      <c r="S951" s="50"/>
    </row>
    <row r="952" spans="1:19" ht="14.25" customHeight="1" x14ac:dyDescent="0.3">
      <c r="A952" s="48"/>
      <c r="B952" s="49"/>
      <c r="C952" s="49"/>
      <c r="D952" s="49"/>
      <c r="E952" s="49"/>
      <c r="F952" s="49"/>
      <c r="G952" s="49"/>
      <c r="H952" s="49"/>
      <c r="I952" s="49"/>
      <c r="J952" s="49"/>
      <c r="K952" s="49"/>
      <c r="L952" s="49"/>
      <c r="M952" s="49"/>
      <c r="N952" s="49"/>
      <c r="O952" s="49"/>
      <c r="P952" s="49"/>
      <c r="Q952" s="49"/>
      <c r="R952" s="49"/>
      <c r="S952" s="50"/>
    </row>
    <row r="953" spans="1:19" ht="14.25" customHeight="1" x14ac:dyDescent="0.3">
      <c r="A953" s="48"/>
      <c r="B953" s="49"/>
      <c r="C953" s="49"/>
      <c r="D953" s="49"/>
      <c r="E953" s="49"/>
      <c r="F953" s="49"/>
      <c r="G953" s="49"/>
      <c r="H953" s="49"/>
      <c r="I953" s="49"/>
      <c r="J953" s="49"/>
      <c r="K953" s="49"/>
      <c r="L953" s="49"/>
      <c r="M953" s="49"/>
      <c r="N953" s="49"/>
      <c r="O953" s="49"/>
      <c r="P953" s="49"/>
      <c r="Q953" s="49"/>
      <c r="R953" s="49"/>
      <c r="S953" s="50"/>
    </row>
    <row r="954" spans="1:19" ht="14.25" customHeight="1" x14ac:dyDescent="0.3">
      <c r="A954" s="48"/>
      <c r="B954" s="49"/>
      <c r="C954" s="49"/>
      <c r="D954" s="49"/>
      <c r="E954" s="49"/>
      <c r="F954" s="49"/>
      <c r="G954" s="49"/>
      <c r="H954" s="49"/>
      <c r="I954" s="49"/>
      <c r="J954" s="49"/>
      <c r="K954" s="49"/>
      <c r="L954" s="49"/>
      <c r="M954" s="49"/>
      <c r="N954" s="49"/>
      <c r="O954" s="49"/>
      <c r="P954" s="49"/>
      <c r="Q954" s="49"/>
      <c r="R954" s="49"/>
      <c r="S954" s="50"/>
    </row>
    <row r="955" spans="1:19" ht="14.25" customHeight="1" x14ac:dyDescent="0.3">
      <c r="A955" s="48"/>
      <c r="B955" s="49"/>
      <c r="C955" s="49"/>
      <c r="D955" s="49"/>
      <c r="E955" s="49"/>
      <c r="F955" s="49"/>
      <c r="G955" s="49"/>
      <c r="H955" s="49"/>
      <c r="I955" s="49"/>
      <c r="J955" s="49"/>
      <c r="K955" s="49"/>
      <c r="L955" s="49"/>
      <c r="M955" s="49"/>
      <c r="N955" s="49"/>
      <c r="O955" s="49"/>
      <c r="P955" s="49"/>
      <c r="Q955" s="49"/>
      <c r="R955" s="49"/>
      <c r="S955" s="50"/>
    </row>
    <row r="956" spans="1:19" ht="14.25" customHeight="1" x14ac:dyDescent="0.3">
      <c r="A956" s="48"/>
      <c r="B956" s="49"/>
      <c r="C956" s="49"/>
      <c r="D956" s="49"/>
      <c r="E956" s="49"/>
      <c r="F956" s="49"/>
      <c r="G956" s="49"/>
      <c r="H956" s="49"/>
      <c r="I956" s="49"/>
      <c r="J956" s="49"/>
      <c r="K956" s="49"/>
      <c r="L956" s="49"/>
      <c r="M956" s="49"/>
      <c r="N956" s="49"/>
      <c r="O956" s="49"/>
      <c r="P956" s="49"/>
      <c r="Q956" s="49"/>
      <c r="R956" s="49"/>
      <c r="S956" s="50"/>
    </row>
    <row r="957" spans="1:19" ht="14.25" customHeight="1" x14ac:dyDescent="0.3">
      <c r="A957" s="48"/>
      <c r="B957" s="49"/>
      <c r="C957" s="49"/>
      <c r="D957" s="49"/>
      <c r="E957" s="49"/>
      <c r="F957" s="49"/>
      <c r="G957" s="49"/>
      <c r="H957" s="49"/>
      <c r="I957" s="49"/>
      <c r="J957" s="49"/>
      <c r="K957" s="49"/>
      <c r="L957" s="49"/>
      <c r="M957" s="49"/>
      <c r="N957" s="49"/>
      <c r="O957" s="49"/>
      <c r="P957" s="49"/>
      <c r="Q957" s="49"/>
      <c r="R957" s="49"/>
      <c r="S957" s="50"/>
    </row>
    <row r="958" spans="1:19" ht="14.25" customHeight="1" x14ac:dyDescent="0.3">
      <c r="A958" s="48"/>
      <c r="B958" s="49"/>
      <c r="C958" s="49"/>
      <c r="D958" s="49"/>
      <c r="E958" s="49"/>
      <c r="F958" s="49"/>
      <c r="G958" s="49"/>
      <c r="H958" s="49"/>
      <c r="I958" s="49"/>
      <c r="J958" s="49"/>
      <c r="K958" s="49"/>
      <c r="L958" s="49"/>
      <c r="M958" s="49"/>
      <c r="N958" s="49"/>
      <c r="O958" s="49"/>
      <c r="P958" s="49"/>
      <c r="Q958" s="49"/>
      <c r="R958" s="49"/>
      <c r="S958" s="50"/>
    </row>
    <row r="959" spans="1:19" ht="14.25" customHeight="1" x14ac:dyDescent="0.3">
      <c r="A959" s="48"/>
      <c r="B959" s="49"/>
      <c r="C959" s="49"/>
      <c r="D959" s="49"/>
      <c r="E959" s="49"/>
      <c r="F959" s="49"/>
      <c r="G959" s="49"/>
      <c r="H959" s="49"/>
      <c r="I959" s="49"/>
      <c r="J959" s="49"/>
      <c r="K959" s="49"/>
      <c r="L959" s="49"/>
      <c r="M959" s="49"/>
      <c r="N959" s="49"/>
      <c r="O959" s="49"/>
      <c r="P959" s="49"/>
      <c r="Q959" s="49"/>
      <c r="R959" s="49"/>
      <c r="S959" s="50"/>
    </row>
    <row r="960" spans="1:19" ht="14.25" customHeight="1" x14ac:dyDescent="0.3">
      <c r="A960" s="48"/>
      <c r="B960" s="49"/>
      <c r="C960" s="49"/>
      <c r="D960" s="49"/>
      <c r="E960" s="49"/>
      <c r="F960" s="49"/>
      <c r="G960" s="49"/>
      <c r="H960" s="49"/>
      <c r="I960" s="49"/>
      <c r="J960" s="49"/>
      <c r="K960" s="49"/>
      <c r="L960" s="49"/>
      <c r="M960" s="49"/>
      <c r="N960" s="49"/>
      <c r="O960" s="49"/>
      <c r="P960" s="49"/>
      <c r="Q960" s="49"/>
      <c r="R960" s="49"/>
      <c r="S960" s="50"/>
    </row>
    <row r="961" spans="1:19" ht="14.25" customHeight="1" x14ac:dyDescent="0.3">
      <c r="A961" s="48"/>
      <c r="B961" s="49"/>
      <c r="C961" s="49"/>
      <c r="D961" s="49"/>
      <c r="E961" s="49"/>
      <c r="F961" s="49"/>
      <c r="G961" s="49"/>
      <c r="H961" s="49"/>
      <c r="I961" s="49"/>
      <c r="J961" s="49"/>
      <c r="K961" s="49"/>
      <c r="L961" s="49"/>
      <c r="M961" s="49"/>
      <c r="N961" s="49"/>
      <c r="O961" s="49"/>
      <c r="P961" s="49"/>
      <c r="Q961" s="49"/>
      <c r="R961" s="49"/>
      <c r="S961" s="50"/>
    </row>
    <row r="962" spans="1:19" ht="14.25" customHeight="1" x14ac:dyDescent="0.3">
      <c r="A962" s="48"/>
      <c r="B962" s="49"/>
      <c r="C962" s="49"/>
      <c r="D962" s="49"/>
      <c r="E962" s="49"/>
      <c r="F962" s="49"/>
      <c r="G962" s="49"/>
      <c r="H962" s="49"/>
      <c r="I962" s="49"/>
      <c r="J962" s="49"/>
      <c r="K962" s="49"/>
      <c r="L962" s="49"/>
      <c r="M962" s="49"/>
      <c r="N962" s="49"/>
      <c r="O962" s="49"/>
      <c r="P962" s="49"/>
      <c r="Q962" s="49"/>
      <c r="R962" s="49"/>
      <c r="S962" s="50"/>
    </row>
    <row r="963" spans="1:19" ht="14.25" customHeight="1" x14ac:dyDescent="0.3">
      <c r="A963" s="48"/>
      <c r="B963" s="49"/>
      <c r="C963" s="49"/>
      <c r="D963" s="49"/>
      <c r="E963" s="49"/>
      <c r="F963" s="49"/>
      <c r="G963" s="49"/>
      <c r="H963" s="49"/>
      <c r="I963" s="49"/>
      <c r="J963" s="49"/>
      <c r="K963" s="49"/>
      <c r="L963" s="49"/>
      <c r="M963" s="49"/>
      <c r="N963" s="49"/>
      <c r="O963" s="49"/>
      <c r="P963" s="49"/>
      <c r="Q963" s="49"/>
      <c r="R963" s="49"/>
      <c r="S963" s="50"/>
    </row>
    <row r="964" spans="1:19" ht="14.25" customHeight="1" x14ac:dyDescent="0.3">
      <c r="A964" s="48"/>
      <c r="B964" s="49"/>
      <c r="C964" s="49"/>
      <c r="D964" s="49"/>
      <c r="E964" s="49"/>
      <c r="F964" s="49"/>
      <c r="G964" s="49"/>
      <c r="H964" s="49"/>
      <c r="I964" s="49"/>
      <c r="J964" s="49"/>
      <c r="K964" s="49"/>
      <c r="L964" s="49"/>
      <c r="M964" s="49"/>
      <c r="N964" s="49"/>
      <c r="O964" s="49"/>
      <c r="P964" s="49"/>
      <c r="Q964" s="49"/>
      <c r="R964" s="49"/>
      <c r="S964" s="50"/>
    </row>
    <row r="965" spans="1:19" ht="14.25" customHeight="1" x14ac:dyDescent="0.3">
      <c r="A965" s="48"/>
      <c r="B965" s="49"/>
      <c r="C965" s="49"/>
      <c r="D965" s="49"/>
      <c r="E965" s="49"/>
      <c r="F965" s="49"/>
      <c r="G965" s="49"/>
      <c r="H965" s="49"/>
      <c r="I965" s="49"/>
      <c r="J965" s="49"/>
      <c r="K965" s="49"/>
      <c r="L965" s="49"/>
      <c r="M965" s="49"/>
      <c r="N965" s="49"/>
      <c r="O965" s="49"/>
      <c r="P965" s="49"/>
      <c r="Q965" s="49"/>
      <c r="R965" s="49"/>
      <c r="S965" s="50"/>
    </row>
    <row r="966" spans="1:19" ht="14.25" customHeight="1" x14ac:dyDescent="0.3">
      <c r="A966" s="48"/>
      <c r="B966" s="49"/>
      <c r="C966" s="49"/>
      <c r="D966" s="49"/>
      <c r="E966" s="49"/>
      <c r="F966" s="49"/>
      <c r="G966" s="49"/>
      <c r="H966" s="49"/>
      <c r="I966" s="49"/>
      <c r="J966" s="49"/>
      <c r="K966" s="49"/>
      <c r="L966" s="49"/>
      <c r="M966" s="49"/>
      <c r="N966" s="49"/>
      <c r="O966" s="49"/>
      <c r="P966" s="49"/>
      <c r="Q966" s="49"/>
      <c r="R966" s="49"/>
      <c r="S966" s="50"/>
    </row>
    <row r="967" spans="1:19" ht="14.25" customHeight="1" x14ac:dyDescent="0.3">
      <c r="A967" s="48"/>
      <c r="B967" s="49"/>
      <c r="C967" s="49"/>
      <c r="D967" s="49"/>
      <c r="E967" s="49"/>
      <c r="F967" s="49"/>
      <c r="G967" s="49"/>
      <c r="H967" s="49"/>
      <c r="I967" s="49"/>
      <c r="J967" s="49"/>
      <c r="K967" s="49"/>
      <c r="L967" s="49"/>
      <c r="M967" s="49"/>
      <c r="N967" s="49"/>
      <c r="O967" s="49"/>
      <c r="P967" s="49"/>
      <c r="Q967" s="49"/>
      <c r="R967" s="49"/>
      <c r="S967" s="50"/>
    </row>
    <row r="968" spans="1:19" ht="14.25" customHeight="1" x14ac:dyDescent="0.3">
      <c r="A968" s="48"/>
      <c r="B968" s="49"/>
      <c r="C968" s="49"/>
      <c r="D968" s="49"/>
      <c r="E968" s="49"/>
      <c r="F968" s="49"/>
      <c r="G968" s="49"/>
      <c r="H968" s="49"/>
      <c r="I968" s="49"/>
      <c r="J968" s="49"/>
      <c r="K968" s="49"/>
      <c r="L968" s="49"/>
      <c r="M968" s="49"/>
      <c r="N968" s="49"/>
      <c r="O968" s="49"/>
      <c r="P968" s="49"/>
      <c r="Q968" s="49"/>
      <c r="R968" s="49"/>
      <c r="S968" s="50"/>
    </row>
    <row r="969" spans="1:19" ht="14.25" customHeight="1" x14ac:dyDescent="0.3">
      <c r="A969" s="48"/>
      <c r="B969" s="49"/>
      <c r="C969" s="49"/>
      <c r="D969" s="49"/>
      <c r="E969" s="49"/>
      <c r="F969" s="49"/>
      <c r="G969" s="49"/>
      <c r="H969" s="49"/>
      <c r="I969" s="49"/>
      <c r="J969" s="49"/>
      <c r="K969" s="49"/>
      <c r="L969" s="49"/>
      <c r="M969" s="49"/>
      <c r="N969" s="49"/>
      <c r="O969" s="49"/>
      <c r="P969" s="49"/>
      <c r="Q969" s="49"/>
      <c r="R969" s="49"/>
      <c r="S969" s="50"/>
    </row>
    <row r="970" spans="1:19" ht="14.25" customHeight="1" x14ac:dyDescent="0.3">
      <c r="A970" s="48"/>
      <c r="B970" s="49"/>
      <c r="C970" s="49"/>
      <c r="D970" s="49"/>
      <c r="E970" s="49"/>
      <c r="F970" s="49"/>
      <c r="G970" s="49"/>
      <c r="H970" s="49"/>
      <c r="I970" s="49"/>
      <c r="J970" s="49"/>
      <c r="K970" s="49"/>
      <c r="L970" s="49"/>
      <c r="M970" s="49"/>
      <c r="N970" s="49"/>
      <c r="O970" s="49"/>
      <c r="P970" s="49"/>
      <c r="Q970" s="49"/>
      <c r="R970" s="49"/>
      <c r="S970" s="50"/>
    </row>
    <row r="971" spans="1:19" ht="14.25" customHeight="1" x14ac:dyDescent="0.3">
      <c r="A971" s="48"/>
      <c r="B971" s="49"/>
      <c r="C971" s="49"/>
      <c r="D971" s="49"/>
      <c r="E971" s="49"/>
      <c r="F971" s="49"/>
      <c r="G971" s="49"/>
      <c r="H971" s="49"/>
      <c r="I971" s="49"/>
      <c r="J971" s="49"/>
      <c r="K971" s="49"/>
      <c r="L971" s="49"/>
      <c r="M971" s="49"/>
      <c r="N971" s="49"/>
      <c r="O971" s="49"/>
      <c r="P971" s="49"/>
      <c r="Q971" s="49"/>
      <c r="R971" s="49"/>
      <c r="S971" s="50"/>
    </row>
    <row r="972" spans="1:19" ht="14.25" customHeight="1" x14ac:dyDescent="0.3">
      <c r="A972" s="48"/>
      <c r="B972" s="49"/>
      <c r="C972" s="49"/>
      <c r="D972" s="49"/>
      <c r="E972" s="49"/>
      <c r="F972" s="49"/>
      <c r="G972" s="49"/>
      <c r="H972" s="49"/>
      <c r="I972" s="49"/>
      <c r="J972" s="49"/>
      <c r="K972" s="49"/>
      <c r="L972" s="49"/>
      <c r="M972" s="49"/>
      <c r="N972" s="49"/>
      <c r="O972" s="49"/>
      <c r="P972" s="49"/>
      <c r="Q972" s="49"/>
      <c r="R972" s="49"/>
      <c r="S972" s="50"/>
    </row>
    <row r="973" spans="1:19" ht="14.25" customHeight="1" x14ac:dyDescent="0.3">
      <c r="A973" s="48"/>
      <c r="B973" s="49"/>
      <c r="C973" s="49"/>
      <c r="D973" s="49"/>
      <c r="E973" s="49"/>
      <c r="F973" s="49"/>
      <c r="G973" s="49"/>
      <c r="H973" s="49"/>
      <c r="I973" s="49"/>
      <c r="J973" s="49"/>
      <c r="K973" s="49"/>
      <c r="L973" s="49"/>
      <c r="M973" s="49"/>
      <c r="N973" s="49"/>
      <c r="O973" s="49"/>
      <c r="P973" s="49"/>
      <c r="Q973" s="49"/>
      <c r="R973" s="49"/>
      <c r="S973" s="50"/>
    </row>
    <row r="974" spans="1:19" ht="14.25" customHeight="1" x14ac:dyDescent="0.3">
      <c r="A974" s="48"/>
      <c r="B974" s="49"/>
      <c r="C974" s="49"/>
      <c r="D974" s="49"/>
      <c r="E974" s="49"/>
      <c r="F974" s="49"/>
      <c r="G974" s="49"/>
      <c r="H974" s="49"/>
      <c r="I974" s="49"/>
      <c r="J974" s="49"/>
      <c r="K974" s="49"/>
      <c r="L974" s="49"/>
      <c r="M974" s="49"/>
      <c r="N974" s="49"/>
      <c r="O974" s="49"/>
      <c r="P974" s="49"/>
      <c r="Q974" s="49"/>
      <c r="R974" s="49"/>
      <c r="S974" s="50"/>
    </row>
    <row r="975" spans="1:19" ht="14.25" customHeight="1" x14ac:dyDescent="0.3">
      <c r="A975" s="48"/>
      <c r="B975" s="49"/>
      <c r="C975" s="49"/>
      <c r="D975" s="49"/>
      <c r="E975" s="49"/>
      <c r="F975" s="49"/>
      <c r="G975" s="49"/>
      <c r="H975" s="49"/>
      <c r="I975" s="49"/>
      <c r="J975" s="49"/>
      <c r="K975" s="49"/>
      <c r="L975" s="49"/>
      <c r="M975" s="49"/>
      <c r="N975" s="49"/>
      <c r="O975" s="49"/>
      <c r="P975" s="49"/>
      <c r="Q975" s="49"/>
      <c r="R975" s="49"/>
      <c r="S975" s="50"/>
    </row>
    <row r="976" spans="1:19" ht="14.25" customHeight="1" x14ac:dyDescent="0.3">
      <c r="A976" s="48"/>
      <c r="B976" s="49"/>
      <c r="C976" s="49"/>
      <c r="D976" s="49"/>
      <c r="E976" s="49"/>
      <c r="F976" s="49"/>
      <c r="G976" s="49"/>
      <c r="H976" s="49"/>
      <c r="I976" s="49"/>
      <c r="J976" s="49"/>
      <c r="K976" s="49"/>
      <c r="L976" s="49"/>
      <c r="M976" s="49"/>
      <c r="N976" s="49"/>
      <c r="O976" s="49"/>
      <c r="P976" s="49"/>
      <c r="Q976" s="49"/>
      <c r="R976" s="49"/>
      <c r="S976" s="50"/>
    </row>
    <row r="977" spans="1:19" ht="14.25" customHeight="1" x14ac:dyDescent="0.3">
      <c r="A977" s="48"/>
      <c r="B977" s="49"/>
      <c r="C977" s="49"/>
      <c r="D977" s="49"/>
      <c r="E977" s="49"/>
      <c r="F977" s="49"/>
      <c r="G977" s="49"/>
      <c r="H977" s="49"/>
      <c r="I977" s="49"/>
      <c r="J977" s="49"/>
      <c r="K977" s="49"/>
      <c r="L977" s="49"/>
      <c r="M977" s="49"/>
      <c r="N977" s="49"/>
      <c r="O977" s="49"/>
      <c r="P977" s="49"/>
      <c r="Q977" s="49"/>
      <c r="R977" s="49"/>
      <c r="S977" s="50"/>
    </row>
    <row r="978" spans="1:19" ht="14.25" customHeight="1" x14ac:dyDescent="0.3">
      <c r="A978" s="48"/>
      <c r="B978" s="49"/>
      <c r="C978" s="49"/>
      <c r="D978" s="49"/>
      <c r="E978" s="49"/>
      <c r="F978" s="49"/>
      <c r="G978" s="49"/>
      <c r="H978" s="49"/>
      <c r="I978" s="49"/>
      <c r="J978" s="49"/>
      <c r="K978" s="49"/>
      <c r="L978" s="49"/>
      <c r="M978" s="49"/>
      <c r="N978" s="49"/>
      <c r="O978" s="49"/>
      <c r="P978" s="49"/>
      <c r="Q978" s="49"/>
      <c r="R978" s="49"/>
      <c r="S978" s="50"/>
    </row>
    <row r="979" spans="1:19" ht="14.25" customHeight="1" x14ac:dyDescent="0.3">
      <c r="A979" s="48"/>
      <c r="B979" s="49"/>
      <c r="C979" s="49"/>
      <c r="D979" s="49"/>
      <c r="E979" s="49"/>
      <c r="F979" s="49"/>
      <c r="G979" s="49"/>
      <c r="H979" s="49"/>
      <c r="I979" s="49"/>
      <c r="J979" s="49"/>
      <c r="K979" s="49"/>
      <c r="L979" s="49"/>
      <c r="M979" s="49"/>
      <c r="N979" s="49"/>
      <c r="O979" s="49"/>
      <c r="P979" s="49"/>
      <c r="Q979" s="49"/>
      <c r="R979" s="49"/>
      <c r="S979" s="50"/>
    </row>
    <row r="980" spans="1:19" ht="14.25" customHeight="1" x14ac:dyDescent="0.3">
      <c r="A980" s="48"/>
      <c r="B980" s="49"/>
      <c r="C980" s="49"/>
      <c r="D980" s="49"/>
      <c r="E980" s="49"/>
      <c r="F980" s="49"/>
      <c r="G980" s="49"/>
      <c r="H980" s="49"/>
      <c r="I980" s="49"/>
      <c r="J980" s="49"/>
      <c r="K980" s="49"/>
      <c r="L980" s="49"/>
      <c r="M980" s="49"/>
      <c r="N980" s="49"/>
      <c r="O980" s="49"/>
      <c r="P980" s="49"/>
      <c r="Q980" s="49"/>
      <c r="R980" s="49"/>
      <c r="S980" s="50"/>
    </row>
    <row r="981" spans="1:19" ht="14.25" customHeight="1" x14ac:dyDescent="0.3">
      <c r="A981" s="48"/>
      <c r="B981" s="49"/>
      <c r="C981" s="49"/>
      <c r="D981" s="49"/>
      <c r="E981" s="49"/>
      <c r="F981" s="49"/>
      <c r="G981" s="49"/>
      <c r="H981" s="49"/>
      <c r="I981" s="49"/>
      <c r="J981" s="49"/>
      <c r="K981" s="49"/>
      <c r="L981" s="49"/>
      <c r="M981" s="49"/>
      <c r="N981" s="49"/>
      <c r="O981" s="49"/>
      <c r="P981" s="49"/>
      <c r="Q981" s="49"/>
      <c r="R981" s="49"/>
      <c r="S981" s="50"/>
    </row>
    <row r="982" spans="1:19" ht="14.25" customHeight="1" x14ac:dyDescent="0.3">
      <c r="A982" s="48"/>
      <c r="B982" s="49"/>
      <c r="C982" s="49"/>
      <c r="D982" s="49"/>
      <c r="E982" s="49"/>
      <c r="F982" s="49"/>
      <c r="G982" s="49"/>
      <c r="H982" s="49"/>
      <c r="I982" s="49"/>
      <c r="J982" s="49"/>
      <c r="K982" s="49"/>
      <c r="L982" s="49"/>
      <c r="M982" s="49"/>
      <c r="N982" s="49"/>
      <c r="O982" s="49"/>
      <c r="P982" s="49"/>
      <c r="Q982" s="49"/>
      <c r="R982" s="49"/>
      <c r="S982" s="50"/>
    </row>
    <row r="983" spans="1:19" ht="14.25" customHeight="1" x14ac:dyDescent="0.3">
      <c r="A983" s="48"/>
      <c r="B983" s="49"/>
      <c r="C983" s="49"/>
      <c r="D983" s="49"/>
      <c r="E983" s="49"/>
      <c r="F983" s="49"/>
      <c r="G983" s="49"/>
      <c r="H983" s="49"/>
      <c r="I983" s="49"/>
      <c r="J983" s="49"/>
      <c r="K983" s="49"/>
      <c r="L983" s="49"/>
      <c r="M983" s="49"/>
      <c r="N983" s="49"/>
      <c r="O983" s="49"/>
      <c r="P983" s="49"/>
      <c r="Q983" s="49"/>
      <c r="R983" s="49"/>
      <c r="S983" s="50"/>
    </row>
    <row r="984" spans="1:19" ht="14.25" customHeight="1" x14ac:dyDescent="0.3">
      <c r="A984" s="48"/>
      <c r="B984" s="49"/>
      <c r="C984" s="49"/>
      <c r="D984" s="49"/>
      <c r="E984" s="49"/>
      <c r="F984" s="49"/>
      <c r="G984" s="49"/>
      <c r="H984" s="49"/>
      <c r="I984" s="49"/>
      <c r="J984" s="49"/>
      <c r="K984" s="49"/>
      <c r="L984" s="49"/>
      <c r="M984" s="49"/>
      <c r="N984" s="49"/>
      <c r="O984" s="49"/>
      <c r="P984" s="49"/>
      <c r="Q984" s="49"/>
      <c r="R984" s="49"/>
      <c r="S984" s="50"/>
    </row>
    <row r="985" spans="1:19" ht="14.25" customHeight="1" x14ac:dyDescent="0.3">
      <c r="A985" s="48"/>
      <c r="B985" s="49"/>
      <c r="C985" s="49"/>
      <c r="D985" s="49"/>
      <c r="E985" s="49"/>
      <c r="F985" s="49"/>
      <c r="G985" s="49"/>
      <c r="H985" s="49"/>
      <c r="I985" s="49"/>
      <c r="J985" s="49"/>
      <c r="K985" s="49"/>
      <c r="L985" s="49"/>
      <c r="M985" s="49"/>
      <c r="N985" s="49"/>
      <c r="O985" s="49"/>
      <c r="P985" s="49"/>
      <c r="Q985" s="49"/>
      <c r="R985" s="49"/>
      <c r="S985" s="50"/>
    </row>
    <row r="986" spans="1:19" ht="14.25" customHeight="1" x14ac:dyDescent="0.3">
      <c r="A986" s="48"/>
      <c r="B986" s="49"/>
      <c r="C986" s="49"/>
      <c r="D986" s="49"/>
      <c r="E986" s="49"/>
      <c r="F986" s="49"/>
      <c r="G986" s="49"/>
      <c r="H986" s="49"/>
      <c r="I986" s="49"/>
      <c r="J986" s="49"/>
      <c r="K986" s="49"/>
      <c r="L986" s="49"/>
      <c r="M986" s="49"/>
      <c r="N986" s="49"/>
      <c r="O986" s="49"/>
      <c r="P986" s="49"/>
      <c r="Q986" s="49"/>
      <c r="R986" s="49"/>
      <c r="S986" s="50"/>
    </row>
    <row r="987" spans="1:19" ht="14.25" customHeight="1" x14ac:dyDescent="0.3">
      <c r="A987" s="48"/>
      <c r="B987" s="49"/>
      <c r="C987" s="49"/>
      <c r="D987" s="49"/>
      <c r="E987" s="49"/>
      <c r="F987" s="49"/>
      <c r="G987" s="49"/>
      <c r="H987" s="49"/>
      <c r="I987" s="49"/>
      <c r="J987" s="49"/>
      <c r="K987" s="49"/>
      <c r="L987" s="49"/>
      <c r="M987" s="49"/>
      <c r="N987" s="49"/>
      <c r="O987" s="49"/>
      <c r="P987" s="49"/>
      <c r="Q987" s="49"/>
      <c r="R987" s="49"/>
      <c r="S987" s="50"/>
    </row>
    <row r="988" spans="1:19" ht="14.25" customHeight="1" x14ac:dyDescent="0.3">
      <c r="A988" s="48"/>
      <c r="B988" s="49"/>
      <c r="C988" s="49"/>
      <c r="D988" s="49"/>
      <c r="E988" s="49"/>
      <c r="F988" s="49"/>
      <c r="G988" s="49"/>
      <c r="H988" s="49"/>
      <c r="I988" s="49"/>
      <c r="J988" s="49"/>
      <c r="K988" s="49"/>
      <c r="L988" s="49"/>
      <c r="M988" s="49"/>
      <c r="N988" s="49"/>
      <c r="O988" s="49"/>
      <c r="P988" s="49"/>
      <c r="Q988" s="49"/>
      <c r="R988" s="49"/>
      <c r="S988" s="50"/>
    </row>
    <row r="989" spans="1:19" ht="14.25" customHeight="1" x14ac:dyDescent="0.3">
      <c r="A989" s="48"/>
      <c r="B989" s="49"/>
      <c r="C989" s="49"/>
      <c r="D989" s="49"/>
      <c r="E989" s="49"/>
      <c r="F989" s="49"/>
      <c r="G989" s="49"/>
      <c r="H989" s="49"/>
      <c r="I989" s="49"/>
      <c r="J989" s="49"/>
      <c r="K989" s="49"/>
      <c r="L989" s="49"/>
      <c r="M989" s="49"/>
      <c r="N989" s="49"/>
      <c r="O989" s="49"/>
      <c r="P989" s="49"/>
      <c r="Q989" s="49"/>
      <c r="R989" s="49"/>
      <c r="S989" s="50"/>
    </row>
    <row r="990" spans="1:19" ht="14.25" customHeight="1" x14ac:dyDescent="0.3">
      <c r="A990" s="48"/>
      <c r="B990" s="49"/>
      <c r="C990" s="49"/>
      <c r="D990" s="49"/>
      <c r="E990" s="49"/>
      <c r="F990" s="49"/>
      <c r="G990" s="49"/>
      <c r="H990" s="49"/>
      <c r="I990" s="49"/>
      <c r="J990" s="49"/>
      <c r="K990" s="49"/>
      <c r="L990" s="49"/>
      <c r="M990" s="49"/>
      <c r="N990" s="49"/>
      <c r="O990" s="49"/>
      <c r="P990" s="49"/>
      <c r="Q990" s="49"/>
      <c r="R990" s="49"/>
      <c r="S990" s="50"/>
    </row>
    <row r="991" spans="1:19" ht="14.25" customHeight="1" x14ac:dyDescent="0.3">
      <c r="A991" s="48"/>
      <c r="B991" s="49"/>
      <c r="C991" s="49"/>
      <c r="D991" s="49"/>
      <c r="E991" s="49"/>
      <c r="F991" s="49"/>
      <c r="G991" s="49"/>
      <c r="H991" s="49"/>
      <c r="I991" s="49"/>
      <c r="J991" s="49"/>
      <c r="K991" s="49"/>
      <c r="L991" s="49"/>
      <c r="M991" s="49"/>
      <c r="N991" s="49"/>
      <c r="O991" s="49"/>
      <c r="P991" s="49"/>
      <c r="Q991" s="49"/>
      <c r="R991" s="49"/>
      <c r="S991" s="50"/>
    </row>
    <row r="992" spans="1:19" ht="14.25" customHeight="1" x14ac:dyDescent="0.3">
      <c r="A992" s="48"/>
      <c r="B992" s="49"/>
      <c r="C992" s="49"/>
      <c r="D992" s="49"/>
      <c r="E992" s="49"/>
      <c r="F992" s="49"/>
      <c r="G992" s="49"/>
      <c r="H992" s="49"/>
      <c r="I992" s="49"/>
      <c r="J992" s="49"/>
      <c r="K992" s="49"/>
      <c r="L992" s="49"/>
      <c r="M992" s="49"/>
      <c r="N992" s="49"/>
      <c r="O992" s="49"/>
      <c r="P992" s="49"/>
      <c r="Q992" s="49"/>
      <c r="R992" s="49"/>
      <c r="S992" s="50"/>
    </row>
    <row r="993" spans="1:19" ht="14.25" customHeight="1" x14ac:dyDescent="0.3">
      <c r="A993" s="48"/>
      <c r="B993" s="49"/>
      <c r="C993" s="49"/>
      <c r="D993" s="49"/>
      <c r="E993" s="49"/>
      <c r="F993" s="49"/>
      <c r="G993" s="49"/>
      <c r="H993" s="49"/>
      <c r="I993" s="49"/>
      <c r="J993" s="49"/>
      <c r="K993" s="49"/>
      <c r="L993" s="49"/>
      <c r="M993" s="49"/>
      <c r="N993" s="49"/>
      <c r="O993" s="49"/>
      <c r="P993" s="49"/>
      <c r="Q993" s="49"/>
      <c r="R993" s="49"/>
      <c r="S993" s="50"/>
    </row>
    <row r="994" spans="1:19" ht="14.25" customHeight="1" x14ac:dyDescent="0.3">
      <c r="A994" s="48"/>
      <c r="B994" s="49"/>
      <c r="C994" s="49"/>
      <c r="D994" s="49"/>
      <c r="E994" s="49"/>
      <c r="F994" s="49"/>
      <c r="G994" s="49"/>
      <c r="H994" s="49"/>
      <c r="I994" s="49"/>
      <c r="J994" s="49"/>
      <c r="K994" s="49"/>
      <c r="L994" s="49"/>
      <c r="M994" s="49"/>
      <c r="N994" s="49"/>
      <c r="O994" s="49"/>
      <c r="P994" s="49"/>
      <c r="Q994" s="49"/>
      <c r="R994" s="49"/>
      <c r="S994" s="50"/>
    </row>
    <row r="995" spans="1:19" ht="14.25" customHeight="1" x14ac:dyDescent="0.3">
      <c r="A995" s="48"/>
      <c r="B995" s="49"/>
      <c r="C995" s="49"/>
      <c r="D995" s="49"/>
      <c r="E995" s="49"/>
      <c r="F995" s="49"/>
      <c r="G995" s="49"/>
      <c r="H995" s="49"/>
      <c r="I995" s="49"/>
      <c r="J995" s="49"/>
      <c r="K995" s="49"/>
      <c r="L995" s="49"/>
      <c r="M995" s="49"/>
      <c r="N995" s="49"/>
      <c r="O995" s="49"/>
      <c r="P995" s="49"/>
      <c r="Q995" s="49"/>
      <c r="R995" s="49"/>
      <c r="S995" s="50"/>
    </row>
    <row r="996" spans="1:19" ht="14.25" customHeight="1" x14ac:dyDescent="0.3">
      <c r="A996" s="48"/>
      <c r="B996" s="49"/>
      <c r="C996" s="49"/>
      <c r="D996" s="49"/>
      <c r="E996" s="49"/>
      <c r="F996" s="49"/>
      <c r="G996" s="49"/>
      <c r="H996" s="49"/>
      <c r="I996" s="49"/>
      <c r="J996" s="49"/>
      <c r="K996" s="49"/>
      <c r="L996" s="49"/>
      <c r="M996" s="49"/>
      <c r="N996" s="49"/>
      <c r="O996" s="49"/>
      <c r="P996" s="49"/>
      <c r="Q996" s="49"/>
      <c r="R996" s="49"/>
      <c r="S996" s="50"/>
    </row>
    <row r="997" spans="1:19" ht="14.25" customHeight="1" x14ac:dyDescent="0.3">
      <c r="A997" s="48"/>
      <c r="B997" s="49"/>
      <c r="C997" s="49"/>
      <c r="D997" s="49"/>
      <c r="E997" s="49"/>
      <c r="F997" s="49"/>
      <c r="G997" s="49"/>
      <c r="H997" s="49"/>
      <c r="I997" s="49"/>
      <c r="J997" s="49"/>
      <c r="K997" s="49"/>
      <c r="L997" s="49"/>
      <c r="M997" s="49"/>
      <c r="N997" s="49"/>
      <c r="O997" s="49"/>
      <c r="P997" s="49"/>
      <c r="Q997" s="49"/>
      <c r="R997" s="49"/>
      <c r="S997" s="50"/>
    </row>
    <row r="998" spans="1:19" ht="14.25" customHeight="1" x14ac:dyDescent="0.3">
      <c r="A998" s="48"/>
      <c r="B998" s="49"/>
      <c r="C998" s="49"/>
      <c r="D998" s="49"/>
      <c r="E998" s="49"/>
      <c r="F998" s="49"/>
      <c r="G998" s="49"/>
      <c r="H998" s="49"/>
      <c r="I998" s="49"/>
      <c r="J998" s="49"/>
      <c r="K998" s="49"/>
      <c r="L998" s="49"/>
      <c r="M998" s="49"/>
      <c r="N998" s="49"/>
      <c r="O998" s="49"/>
      <c r="P998" s="49"/>
      <c r="Q998" s="49"/>
      <c r="R998" s="49"/>
      <c r="S998" s="50"/>
    </row>
    <row r="999" spans="1:19" ht="14.25" customHeight="1" x14ac:dyDescent="0.3">
      <c r="A999" s="48"/>
      <c r="B999" s="49"/>
      <c r="C999" s="49"/>
      <c r="D999" s="49"/>
      <c r="E999" s="49"/>
      <c r="F999" s="49"/>
      <c r="G999" s="49"/>
      <c r="H999" s="49"/>
      <c r="I999" s="49"/>
      <c r="J999" s="49"/>
      <c r="K999" s="49"/>
      <c r="L999" s="49"/>
      <c r="M999" s="49"/>
      <c r="N999" s="49"/>
      <c r="O999" s="49"/>
      <c r="P999" s="49"/>
      <c r="Q999" s="49"/>
      <c r="R999" s="49"/>
      <c r="S999" s="50"/>
    </row>
    <row r="1000" spans="1:19" ht="14.25" customHeight="1" x14ac:dyDescent="0.3">
      <c r="A1000" s="48"/>
      <c r="B1000" s="49"/>
      <c r="C1000" s="49"/>
      <c r="D1000" s="49"/>
      <c r="E1000" s="49"/>
      <c r="F1000" s="49"/>
      <c r="G1000" s="49"/>
      <c r="H1000" s="49"/>
      <c r="I1000" s="49"/>
      <c r="J1000" s="49"/>
      <c r="K1000" s="49"/>
      <c r="L1000" s="49"/>
      <c r="M1000" s="49"/>
      <c r="N1000" s="49"/>
      <c r="O1000" s="49"/>
      <c r="P1000" s="49"/>
      <c r="Q1000" s="49"/>
      <c r="R1000" s="49"/>
      <c r="S1000" s="50"/>
    </row>
    <row r="1001" spans="1:19" ht="14.25" customHeight="1" x14ac:dyDescent="0.3">
      <c r="A1001" s="48"/>
      <c r="B1001" s="49"/>
      <c r="C1001" s="49"/>
      <c r="D1001" s="49"/>
      <c r="E1001" s="49"/>
      <c r="F1001" s="49"/>
      <c r="G1001" s="49"/>
      <c r="H1001" s="49"/>
      <c r="I1001" s="49"/>
      <c r="J1001" s="49"/>
      <c r="K1001" s="49"/>
      <c r="L1001" s="49"/>
      <c r="M1001" s="49"/>
      <c r="N1001" s="49"/>
      <c r="O1001" s="49"/>
      <c r="P1001" s="49"/>
      <c r="Q1001" s="49"/>
      <c r="R1001" s="49"/>
      <c r="S1001" s="50"/>
    </row>
    <row r="1002" spans="1:19" ht="14.25" customHeight="1" x14ac:dyDescent="0.3">
      <c r="A1002" s="48"/>
      <c r="B1002" s="49"/>
      <c r="C1002" s="49"/>
      <c r="D1002" s="49"/>
      <c r="E1002" s="49"/>
      <c r="F1002" s="49"/>
      <c r="G1002" s="49"/>
      <c r="H1002" s="49"/>
      <c r="I1002" s="49"/>
      <c r="J1002" s="49"/>
      <c r="K1002" s="49"/>
      <c r="L1002" s="49"/>
      <c r="M1002" s="49"/>
      <c r="N1002" s="49"/>
      <c r="O1002" s="49"/>
      <c r="P1002" s="49"/>
      <c r="Q1002" s="49"/>
      <c r="R1002" s="49"/>
      <c r="S1002" s="50"/>
    </row>
    <row r="1003" spans="1:19" ht="14.25" customHeight="1" x14ac:dyDescent="0.3">
      <c r="A1003" s="48"/>
      <c r="B1003" s="49"/>
      <c r="C1003" s="49"/>
      <c r="D1003" s="49"/>
      <c r="E1003" s="49"/>
      <c r="F1003" s="49"/>
      <c r="G1003" s="49"/>
      <c r="H1003" s="49"/>
      <c r="I1003" s="49"/>
      <c r="J1003" s="49"/>
      <c r="K1003" s="49"/>
      <c r="L1003" s="49"/>
      <c r="M1003" s="49"/>
      <c r="N1003" s="49"/>
      <c r="O1003" s="49"/>
      <c r="P1003" s="49"/>
      <c r="Q1003" s="49"/>
      <c r="R1003" s="49"/>
      <c r="S1003" s="50"/>
    </row>
    <row r="1004" spans="1:19" ht="14.25" customHeight="1" x14ac:dyDescent="0.3">
      <c r="A1004" s="48"/>
      <c r="B1004" s="49"/>
      <c r="C1004" s="49"/>
      <c r="D1004" s="49"/>
      <c r="E1004" s="49"/>
      <c r="F1004" s="49"/>
      <c r="G1004" s="49"/>
      <c r="H1004" s="49"/>
      <c r="I1004" s="49"/>
      <c r="J1004" s="49"/>
      <c r="K1004" s="49"/>
      <c r="L1004" s="49"/>
      <c r="M1004" s="49"/>
      <c r="N1004" s="49"/>
      <c r="O1004" s="49"/>
      <c r="P1004" s="49"/>
      <c r="Q1004" s="49"/>
      <c r="R1004" s="49"/>
      <c r="S1004" s="50"/>
    </row>
    <row r="1005" spans="1:19" ht="14.25" customHeight="1" x14ac:dyDescent="0.3">
      <c r="A1005" s="48"/>
      <c r="B1005" s="49"/>
      <c r="C1005" s="49"/>
      <c r="D1005" s="49"/>
      <c r="E1005" s="49"/>
      <c r="F1005" s="49"/>
      <c r="G1005" s="49"/>
      <c r="H1005" s="49"/>
      <c r="I1005" s="49"/>
      <c r="J1005" s="49"/>
      <c r="K1005" s="49"/>
      <c r="L1005" s="49"/>
      <c r="M1005" s="49"/>
      <c r="N1005" s="49"/>
      <c r="O1005" s="49"/>
      <c r="P1005" s="49"/>
      <c r="Q1005" s="49"/>
      <c r="R1005" s="49"/>
      <c r="S1005" s="50"/>
    </row>
    <row r="1006" spans="1:19" ht="14.25" customHeight="1" x14ac:dyDescent="0.3">
      <c r="A1006" s="48"/>
      <c r="B1006" s="49"/>
      <c r="C1006" s="49"/>
      <c r="D1006" s="49"/>
      <c r="E1006" s="49"/>
      <c r="F1006" s="49"/>
      <c r="G1006" s="49"/>
      <c r="H1006" s="49"/>
      <c r="I1006" s="49"/>
      <c r="J1006" s="49"/>
      <c r="K1006" s="49"/>
      <c r="L1006" s="49"/>
      <c r="M1006" s="49"/>
      <c r="N1006" s="49"/>
      <c r="O1006" s="49"/>
      <c r="P1006" s="49"/>
      <c r="Q1006" s="49"/>
      <c r="R1006" s="49"/>
      <c r="S1006" s="50"/>
    </row>
    <row r="1007" spans="1:19" ht="14.25" customHeight="1" x14ac:dyDescent="0.3">
      <c r="A1007" s="48"/>
      <c r="B1007" s="49"/>
      <c r="C1007" s="49"/>
      <c r="D1007" s="49"/>
      <c r="E1007" s="49"/>
      <c r="F1007" s="49"/>
      <c r="G1007" s="49"/>
      <c r="H1007" s="49"/>
      <c r="I1007" s="49"/>
      <c r="J1007" s="49"/>
      <c r="K1007" s="49"/>
      <c r="L1007" s="49"/>
      <c r="M1007" s="49"/>
      <c r="N1007" s="49"/>
      <c r="O1007" s="49"/>
      <c r="P1007" s="49"/>
      <c r="Q1007" s="49"/>
      <c r="R1007" s="49"/>
      <c r="S1007" s="50"/>
    </row>
    <row r="1008" spans="1:19" ht="14.25" customHeight="1" x14ac:dyDescent="0.3">
      <c r="A1008" s="48"/>
      <c r="B1008" s="49"/>
      <c r="C1008" s="49"/>
      <c r="D1008" s="49"/>
      <c r="E1008" s="49"/>
      <c r="F1008" s="49"/>
      <c r="G1008" s="49"/>
      <c r="H1008" s="49"/>
      <c r="I1008" s="49"/>
      <c r="J1008" s="49"/>
      <c r="K1008" s="49"/>
      <c r="L1008" s="49"/>
      <c r="M1008" s="49"/>
      <c r="N1008" s="49"/>
      <c r="O1008" s="49"/>
      <c r="P1008" s="49"/>
      <c r="Q1008" s="49"/>
      <c r="R1008" s="49"/>
      <c r="S1008" s="50"/>
    </row>
    <row r="1009" spans="1:18" ht="15" customHeight="1" x14ac:dyDescent="0.3">
      <c r="A1009" s="48"/>
      <c r="B1009" s="49"/>
      <c r="C1009" s="49"/>
      <c r="D1009" s="49"/>
      <c r="E1009" s="49"/>
      <c r="F1009" s="49"/>
      <c r="G1009" s="49"/>
      <c r="H1009" s="49"/>
      <c r="I1009" s="49"/>
      <c r="J1009" s="49"/>
      <c r="K1009" s="49"/>
      <c r="L1009" s="49"/>
      <c r="M1009" s="49"/>
      <c r="N1009" s="49"/>
      <c r="O1009" s="49"/>
      <c r="P1009" s="49"/>
      <c r="Q1009" s="49"/>
      <c r="R1009" s="49"/>
    </row>
  </sheetData>
  <mergeCells count="14">
    <mergeCell ref="Y50:AB50"/>
    <mergeCell ref="A51:R51"/>
    <mergeCell ref="A1:A4"/>
    <mergeCell ref="B1:S2"/>
    <mergeCell ref="T1:W1"/>
    <mergeCell ref="T2:W2"/>
    <mergeCell ref="B3:S4"/>
    <mergeCell ref="T3:W3"/>
    <mergeCell ref="T4:W4"/>
    <mergeCell ref="A5:T5"/>
    <mergeCell ref="A6:T6"/>
    <mergeCell ref="A7:T7"/>
    <mergeCell ref="A9:T9"/>
    <mergeCell ref="A50:R50"/>
  </mergeCells>
  <conditionalFormatting sqref="T11:T48">
    <cfRule type="containsText" dxfId="38" priority="1" operator="containsText" text="SI">
      <formula>NOT(ISERROR(SEARCH("SI",T11)))</formula>
    </cfRule>
    <cfRule type="containsText" dxfId="37" priority="2" operator="containsText" text="SELECCIONADA">
      <formula>NOT(ISERROR(SEARCH("SELECCIONADA",T11)))</formula>
    </cfRule>
    <cfRule type="colorScale" priority="3">
      <colorScale>
        <cfvo type="min"/>
        <cfvo type="percentile" val="50"/>
        <cfvo type="max"/>
        <color rgb="FF63BE7B"/>
        <color rgb="FFFFEB84"/>
        <color rgb="FFF8696B"/>
      </colorScale>
    </cfRule>
    <cfRule type="dataBar" priority="4">
      <dataBar>
        <cfvo type="min"/>
        <cfvo type="max"/>
        <color rgb="FFFFB628"/>
      </dataBar>
      <extLst>
        <ext xmlns:x14="http://schemas.microsoft.com/office/spreadsheetml/2009/9/main" uri="{B025F937-C7B1-47D3-B67F-A62EFF666E3E}">
          <x14:id>{C41B51C3-54B4-4475-B22A-F5A670A8F48C}</x14:id>
        </ext>
      </extLst>
    </cfRule>
  </conditionalFormatting>
  <dataValidations count="1">
    <dataValidation type="decimal" allowBlank="1" showInputMessage="1" showErrorMessage="1" prompt="DATO INVÁLIDO_x000a_Tenga en cuenta que la escala de calificación va de 1 a 5" sqref="C11:Q48" xr:uid="{00000000-0002-0000-0200-000000000000}">
      <formula1>1</formula1>
      <formula2>5</formula2>
    </dataValidation>
  </dataValidations>
  <pageMargins left="0.7" right="0.7" top="0.75" bottom="0.75" header="0" footer="0"/>
  <pageSetup orientation="landscape"/>
  <drawing r:id="rId1"/>
  <extLst>
    <ext xmlns:x14="http://schemas.microsoft.com/office/spreadsheetml/2009/9/main" uri="{78C0D931-6437-407d-A8EE-F0AAD7539E65}">
      <x14:conditionalFormattings>
        <x14:conditionalFormatting xmlns:xm="http://schemas.microsoft.com/office/excel/2006/main">
          <x14:cfRule type="dataBar" id="{C41B51C3-54B4-4475-B22A-F5A670A8F48C}">
            <x14:dataBar minLength="0" maxLength="100" border="1" negativeBarBorderColorSameAsPositive="0">
              <x14:cfvo type="autoMin"/>
              <x14:cfvo type="autoMax"/>
              <x14:borderColor rgb="FFFFB628"/>
              <x14:negativeFillColor rgb="FFFF0000"/>
              <x14:negativeBorderColor rgb="FFFF0000"/>
              <x14:axisColor rgb="FF000000"/>
            </x14:dataBar>
          </x14:cfRule>
          <xm:sqref>T11:T48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N139"/>
  <sheetViews>
    <sheetView topLeftCell="A13" zoomScale="78" zoomScaleNormal="78" workbookViewId="0">
      <selection activeCell="C57" sqref="C57:D57"/>
    </sheetView>
  </sheetViews>
  <sheetFormatPr baseColWidth="10" defaultColWidth="11.44140625" defaultRowHeight="13.8" x14ac:dyDescent="0.25"/>
  <cols>
    <col min="1" max="2" width="6.5546875" style="111" customWidth="1"/>
    <col min="3" max="3" width="32.6640625" style="111" customWidth="1"/>
    <col min="4" max="4" width="39.33203125" style="111" customWidth="1"/>
    <col min="5" max="5" width="38" style="111" customWidth="1"/>
    <col min="6" max="6" width="35.6640625" style="111" customWidth="1"/>
    <col min="7" max="7" width="18.33203125" style="111" customWidth="1"/>
    <col min="8" max="8" width="15.5546875" style="111" customWidth="1"/>
    <col min="9" max="9" width="19.33203125" style="111" customWidth="1"/>
    <col min="10" max="10" width="14.5546875" style="111" customWidth="1"/>
    <col min="11" max="11" width="89" style="111" customWidth="1"/>
    <col min="12" max="16384" width="11.44140625" style="111"/>
  </cols>
  <sheetData>
    <row r="1" spans="1:14" ht="15" customHeight="1" x14ac:dyDescent="0.25">
      <c r="A1" s="463" t="str">
        <f>[1]CONTEXTO!B1</f>
        <v>PROCESO: GESTION INTEGRAL DE CALIDAD</v>
      </c>
      <c r="B1" s="464"/>
      <c r="C1" s="464"/>
      <c r="D1" s="464"/>
      <c r="E1" s="464"/>
      <c r="F1" s="464"/>
      <c r="G1" s="465"/>
      <c r="H1" s="469" t="s">
        <v>430</v>
      </c>
      <c r="I1" s="470"/>
      <c r="J1" s="471"/>
      <c r="K1" s="110"/>
      <c r="N1" s="474"/>
    </row>
    <row r="2" spans="1:14" ht="15" customHeight="1" x14ac:dyDescent="0.25">
      <c r="A2" s="466"/>
      <c r="B2" s="467"/>
      <c r="C2" s="467"/>
      <c r="D2" s="467"/>
      <c r="E2" s="467"/>
      <c r="F2" s="467"/>
      <c r="G2" s="468"/>
      <c r="H2" s="475" t="s">
        <v>62</v>
      </c>
      <c r="I2" s="475"/>
      <c r="J2" s="472"/>
      <c r="K2" s="110"/>
      <c r="N2" s="474"/>
    </row>
    <row r="3" spans="1:14" ht="15" customHeight="1" x14ac:dyDescent="0.25">
      <c r="A3" s="466" t="s">
        <v>93</v>
      </c>
      <c r="B3" s="467"/>
      <c r="C3" s="467"/>
      <c r="D3" s="467"/>
      <c r="E3" s="467"/>
      <c r="F3" s="467"/>
      <c r="G3" s="468"/>
      <c r="H3" s="475" t="s">
        <v>410</v>
      </c>
      <c r="I3" s="475"/>
      <c r="J3" s="472"/>
      <c r="K3" s="110"/>
      <c r="N3" s="474"/>
    </row>
    <row r="4" spans="1:14" ht="15.75" customHeight="1" x14ac:dyDescent="0.25">
      <c r="A4" s="476"/>
      <c r="B4" s="477"/>
      <c r="C4" s="477"/>
      <c r="D4" s="477"/>
      <c r="E4" s="477"/>
      <c r="F4" s="477"/>
      <c r="G4" s="478"/>
      <c r="H4" s="475" t="s">
        <v>357</v>
      </c>
      <c r="I4" s="475"/>
      <c r="J4" s="473"/>
      <c r="K4" s="110"/>
      <c r="N4" s="474"/>
    </row>
    <row r="5" spans="1:14" ht="11.25" customHeight="1" x14ac:dyDescent="0.25">
      <c r="A5" s="480"/>
      <c r="B5" s="481"/>
      <c r="C5" s="481"/>
      <c r="D5" s="481"/>
      <c r="E5" s="481"/>
      <c r="F5" s="481"/>
      <c r="G5" s="481"/>
      <c r="H5" s="481"/>
      <c r="I5" s="481"/>
      <c r="J5" s="482"/>
      <c r="K5" s="110"/>
      <c r="N5" s="112"/>
    </row>
    <row r="6" spans="1:14" ht="15" customHeight="1" x14ac:dyDescent="0.25">
      <c r="A6" s="483" t="str">
        <f>[1]CONTEXTO!A8</f>
        <v xml:space="preserve">PROCESO: Gestión de Evaluación y  Seguimiento </v>
      </c>
      <c r="B6" s="484"/>
      <c r="C6" s="484"/>
      <c r="D6" s="484"/>
      <c r="E6" s="484"/>
      <c r="F6" s="484"/>
      <c r="G6" s="484"/>
      <c r="H6" s="484"/>
      <c r="I6" s="484"/>
      <c r="J6" s="485"/>
    </row>
    <row r="7" spans="1:14" ht="32.25" customHeight="1" thickBot="1" x14ac:dyDescent="0.3">
      <c r="A7" s="486"/>
      <c r="B7" s="487"/>
      <c r="C7" s="487"/>
      <c r="D7" s="487"/>
      <c r="E7" s="487"/>
      <c r="F7" s="487"/>
      <c r="G7" s="487"/>
      <c r="H7" s="487"/>
      <c r="I7" s="487"/>
      <c r="J7" s="488"/>
    </row>
    <row r="8" spans="1:14" ht="23.25" customHeight="1" x14ac:dyDescent="0.25">
      <c r="A8" s="489" t="s">
        <v>94</v>
      </c>
      <c r="B8" s="489"/>
      <c r="C8" s="489"/>
      <c r="D8" s="489"/>
      <c r="E8" s="490" t="s">
        <v>69</v>
      </c>
      <c r="F8" s="491"/>
      <c r="G8" s="491"/>
      <c r="H8" s="491"/>
      <c r="I8" s="491"/>
      <c r="J8" s="492"/>
    </row>
    <row r="9" spans="1:14" ht="23.25" customHeight="1" x14ac:dyDescent="0.25">
      <c r="A9" s="489"/>
      <c r="B9" s="489"/>
      <c r="C9" s="489"/>
      <c r="D9" s="489"/>
      <c r="E9" s="493" t="s">
        <v>95</v>
      </c>
      <c r="F9" s="493"/>
      <c r="G9" s="493" t="s">
        <v>96</v>
      </c>
      <c r="H9" s="493"/>
      <c r="I9" s="493"/>
      <c r="J9" s="493"/>
    </row>
    <row r="10" spans="1:14" ht="23.25" customHeight="1" x14ac:dyDescent="0.3">
      <c r="A10" s="489"/>
      <c r="B10" s="489"/>
      <c r="C10" s="489"/>
      <c r="D10" s="489"/>
      <c r="E10" s="494" t="s">
        <v>97</v>
      </c>
      <c r="F10" s="494"/>
      <c r="G10" s="495" t="s">
        <v>98</v>
      </c>
      <c r="H10" s="496"/>
      <c r="I10" s="496"/>
      <c r="J10" s="497"/>
    </row>
    <row r="11" spans="1:14" ht="43.5" customHeight="1" x14ac:dyDescent="0.25">
      <c r="A11" s="489"/>
      <c r="B11" s="489"/>
      <c r="C11" s="489"/>
      <c r="D11" s="489"/>
      <c r="E11" s="444" t="s">
        <v>305</v>
      </c>
      <c r="F11" s="460"/>
      <c r="G11" s="387" t="s">
        <v>306</v>
      </c>
      <c r="H11" s="387"/>
      <c r="I11" s="387"/>
      <c r="J11" s="387"/>
    </row>
    <row r="12" spans="1:14" ht="43.5" customHeight="1" x14ac:dyDescent="0.25">
      <c r="A12" s="489"/>
      <c r="B12" s="489"/>
      <c r="C12" s="489"/>
      <c r="D12" s="489"/>
      <c r="E12" s="444" t="s">
        <v>307</v>
      </c>
      <c r="F12" s="460"/>
      <c r="G12" s="387" t="s">
        <v>308</v>
      </c>
      <c r="H12" s="387"/>
      <c r="I12" s="387"/>
      <c r="J12" s="387"/>
      <c r="K12" s="113"/>
    </row>
    <row r="13" spans="1:14" ht="43.5" customHeight="1" x14ac:dyDescent="0.25">
      <c r="A13" s="489"/>
      <c r="B13" s="489"/>
      <c r="C13" s="489"/>
      <c r="D13" s="489"/>
      <c r="E13" s="444" t="s">
        <v>309</v>
      </c>
      <c r="F13" s="460"/>
      <c r="G13" s="387" t="s">
        <v>310</v>
      </c>
      <c r="H13" s="387"/>
      <c r="I13" s="387"/>
      <c r="J13" s="387"/>
    </row>
    <row r="14" spans="1:14" ht="43.5" customHeight="1" x14ac:dyDescent="0.25">
      <c r="A14" s="489"/>
      <c r="B14" s="489"/>
      <c r="C14" s="489"/>
      <c r="D14" s="489"/>
      <c r="E14" s="444" t="s">
        <v>311</v>
      </c>
      <c r="F14" s="460"/>
      <c r="G14" s="387" t="s">
        <v>312</v>
      </c>
      <c r="H14" s="387"/>
      <c r="I14" s="387"/>
      <c r="J14" s="387"/>
    </row>
    <row r="15" spans="1:14" ht="49.5" customHeight="1" x14ac:dyDescent="0.25">
      <c r="A15" s="489"/>
      <c r="B15" s="489"/>
      <c r="C15" s="489"/>
      <c r="D15" s="489"/>
      <c r="E15" s="444" t="s">
        <v>313</v>
      </c>
      <c r="F15" s="460"/>
      <c r="G15" s="387" t="s">
        <v>314</v>
      </c>
      <c r="H15" s="387"/>
      <c r="I15" s="387"/>
      <c r="J15" s="387"/>
    </row>
    <row r="16" spans="1:14" ht="49.5" customHeight="1" x14ac:dyDescent="0.25">
      <c r="A16" s="489"/>
      <c r="B16" s="489"/>
      <c r="C16" s="489"/>
      <c r="D16" s="489"/>
      <c r="E16" s="405" t="s">
        <v>315</v>
      </c>
      <c r="F16" s="406"/>
      <c r="G16" s="387" t="s">
        <v>316</v>
      </c>
      <c r="H16" s="387"/>
      <c r="I16" s="387"/>
      <c r="J16" s="387"/>
      <c r="K16" s="499"/>
      <c r="L16" s="499"/>
    </row>
    <row r="17" spans="1:10" ht="54.75" customHeight="1" x14ac:dyDescent="0.25">
      <c r="A17" s="489"/>
      <c r="B17" s="489"/>
      <c r="C17" s="489"/>
      <c r="D17" s="489"/>
      <c r="E17" s="459" t="s">
        <v>431</v>
      </c>
      <c r="F17" s="460"/>
      <c r="G17" s="452" t="s">
        <v>317</v>
      </c>
      <c r="H17" s="452"/>
      <c r="I17" s="452"/>
      <c r="J17" s="452"/>
    </row>
    <row r="18" spans="1:10" ht="48.75" customHeight="1" x14ac:dyDescent="0.25">
      <c r="A18" s="489"/>
      <c r="B18" s="489"/>
      <c r="C18" s="489"/>
      <c r="D18" s="489"/>
      <c r="E18" s="444" t="s">
        <v>318</v>
      </c>
      <c r="F18" s="460"/>
      <c r="G18" s="387" t="s">
        <v>319</v>
      </c>
      <c r="H18" s="387"/>
      <c r="I18" s="387"/>
      <c r="J18" s="387"/>
    </row>
    <row r="19" spans="1:10" ht="54.75" customHeight="1" x14ac:dyDescent="0.25">
      <c r="A19" s="489"/>
      <c r="B19" s="489"/>
      <c r="C19" s="489"/>
      <c r="D19" s="489"/>
      <c r="E19" s="459" t="s">
        <v>432</v>
      </c>
      <c r="F19" s="460"/>
      <c r="G19" s="387" t="s">
        <v>320</v>
      </c>
      <c r="H19" s="387"/>
      <c r="I19" s="387"/>
      <c r="J19" s="387"/>
    </row>
    <row r="20" spans="1:10" ht="59.25" customHeight="1" x14ac:dyDescent="0.25">
      <c r="A20" s="489"/>
      <c r="B20" s="489"/>
      <c r="C20" s="489"/>
      <c r="D20" s="489"/>
      <c r="E20" s="459" t="s">
        <v>433</v>
      </c>
      <c r="F20" s="445"/>
      <c r="G20" s="438" t="s">
        <v>389</v>
      </c>
      <c r="H20" s="438"/>
      <c r="I20" s="438"/>
      <c r="J20" s="438"/>
    </row>
    <row r="21" spans="1:10" ht="59.25" customHeight="1" x14ac:dyDescent="0.25">
      <c r="A21" s="489"/>
      <c r="B21" s="489"/>
      <c r="C21" s="489"/>
      <c r="D21" s="489"/>
      <c r="E21" s="459" t="s">
        <v>434</v>
      </c>
      <c r="F21" s="479"/>
      <c r="G21" s="461" t="s">
        <v>414</v>
      </c>
      <c r="H21" s="462"/>
      <c r="I21" s="462"/>
      <c r="J21" s="384"/>
    </row>
    <row r="22" spans="1:10" ht="59.25" customHeight="1" x14ac:dyDescent="0.25">
      <c r="A22" s="489"/>
      <c r="B22" s="489"/>
      <c r="C22" s="489"/>
      <c r="D22" s="489"/>
      <c r="E22" s="444" t="s">
        <v>386</v>
      </c>
      <c r="F22" s="479"/>
      <c r="G22" s="120"/>
      <c r="H22" s="230"/>
      <c r="I22" s="230"/>
      <c r="J22" s="121"/>
    </row>
    <row r="23" spans="1:10" ht="59.25" customHeight="1" x14ac:dyDescent="0.25">
      <c r="A23" s="489"/>
      <c r="B23" s="489"/>
      <c r="C23" s="489"/>
      <c r="D23" s="489"/>
      <c r="E23" s="444"/>
      <c r="F23" s="498"/>
      <c r="G23" s="120"/>
      <c r="H23" s="230"/>
      <c r="I23" s="230"/>
      <c r="J23" s="121"/>
    </row>
    <row r="24" spans="1:10" ht="49.5" customHeight="1" x14ac:dyDescent="0.25">
      <c r="A24" s="489"/>
      <c r="B24" s="489"/>
      <c r="C24" s="489"/>
      <c r="D24" s="489"/>
      <c r="E24" s="444"/>
      <c r="F24" s="445"/>
      <c r="G24" s="375"/>
      <c r="H24" s="446"/>
      <c r="I24" s="446"/>
      <c r="J24" s="376"/>
    </row>
    <row r="25" spans="1:10" ht="51.75" customHeight="1" x14ac:dyDescent="0.25">
      <c r="A25" s="410" t="s">
        <v>67</v>
      </c>
      <c r="B25" s="410" t="s">
        <v>96</v>
      </c>
      <c r="C25" s="419" t="s">
        <v>99</v>
      </c>
      <c r="D25" s="419"/>
      <c r="E25" s="447" t="s">
        <v>321</v>
      </c>
      <c r="F25" s="419"/>
      <c r="G25" s="448" t="s">
        <v>322</v>
      </c>
      <c r="H25" s="449"/>
      <c r="I25" s="449"/>
      <c r="J25" s="450"/>
    </row>
    <row r="26" spans="1:10" ht="67.5" customHeight="1" x14ac:dyDescent="0.25">
      <c r="A26" s="410"/>
      <c r="B26" s="411"/>
      <c r="C26" s="387" t="s">
        <v>323</v>
      </c>
      <c r="D26" s="443"/>
      <c r="E26" s="420" t="s">
        <v>415</v>
      </c>
      <c r="F26" s="387"/>
      <c r="G26" s="387" t="s">
        <v>324</v>
      </c>
      <c r="H26" s="451"/>
      <c r="I26" s="451"/>
      <c r="J26" s="451"/>
    </row>
    <row r="27" spans="1:10" ht="65.25" customHeight="1" x14ac:dyDescent="0.25">
      <c r="A27" s="410"/>
      <c r="B27" s="411"/>
      <c r="C27" s="387" t="s">
        <v>325</v>
      </c>
      <c r="D27" s="443"/>
      <c r="E27" s="387" t="s">
        <v>326</v>
      </c>
      <c r="F27" s="387"/>
      <c r="G27" s="387" t="s">
        <v>327</v>
      </c>
      <c r="H27" s="387"/>
      <c r="I27" s="387"/>
      <c r="J27" s="387"/>
    </row>
    <row r="28" spans="1:10" ht="54.75" customHeight="1" x14ac:dyDescent="0.25">
      <c r="A28" s="410"/>
      <c r="B28" s="411"/>
      <c r="C28" s="387" t="s">
        <v>328</v>
      </c>
      <c r="D28" s="443"/>
      <c r="E28" s="387" t="s">
        <v>329</v>
      </c>
      <c r="F28" s="387"/>
      <c r="G28" s="387" t="s">
        <v>330</v>
      </c>
      <c r="H28" s="387"/>
      <c r="I28" s="387"/>
      <c r="J28" s="387"/>
    </row>
    <row r="29" spans="1:10" ht="49.5" customHeight="1" x14ac:dyDescent="0.25">
      <c r="A29" s="410"/>
      <c r="B29" s="411"/>
      <c r="C29" s="452" t="s">
        <v>416</v>
      </c>
      <c r="D29" s="453"/>
      <c r="E29" s="387" t="s">
        <v>331</v>
      </c>
      <c r="F29" s="387"/>
      <c r="G29" s="387" t="s">
        <v>332</v>
      </c>
      <c r="H29" s="387"/>
      <c r="I29" s="387"/>
      <c r="J29" s="387"/>
    </row>
    <row r="30" spans="1:10" ht="124.2" customHeight="1" x14ac:dyDescent="0.25">
      <c r="A30" s="410"/>
      <c r="B30" s="411"/>
      <c r="C30" s="452" t="s">
        <v>333</v>
      </c>
      <c r="D30" s="453"/>
      <c r="E30" s="420" t="s">
        <v>417</v>
      </c>
      <c r="F30" s="458"/>
      <c r="G30" s="436" t="s">
        <v>418</v>
      </c>
      <c r="H30" s="436"/>
      <c r="I30" s="436"/>
      <c r="J30" s="436"/>
    </row>
    <row r="31" spans="1:10" ht="183" customHeight="1" x14ac:dyDescent="0.25">
      <c r="A31" s="410"/>
      <c r="B31" s="411"/>
      <c r="C31" s="452" t="s">
        <v>334</v>
      </c>
      <c r="D31" s="453"/>
      <c r="E31" s="420" t="s">
        <v>419</v>
      </c>
      <c r="F31" s="387"/>
      <c r="G31" s="454"/>
      <c r="H31" s="398"/>
      <c r="I31" s="398"/>
      <c r="J31" s="398"/>
    </row>
    <row r="32" spans="1:10" ht="106.5" customHeight="1" x14ac:dyDescent="0.25">
      <c r="A32" s="410"/>
      <c r="B32" s="411"/>
      <c r="C32" s="387" t="s">
        <v>335</v>
      </c>
      <c r="D32" s="387"/>
      <c r="E32" s="455" t="s">
        <v>404</v>
      </c>
      <c r="F32" s="456"/>
      <c r="G32" s="457"/>
      <c r="H32" s="457"/>
      <c r="I32" s="457"/>
      <c r="J32" s="457"/>
    </row>
    <row r="33" spans="1:10" ht="104.25" customHeight="1" x14ac:dyDescent="0.25">
      <c r="A33" s="410"/>
      <c r="B33" s="411"/>
      <c r="C33" s="439" t="s">
        <v>420</v>
      </c>
      <c r="D33" s="396"/>
      <c r="E33" s="440" t="s">
        <v>421</v>
      </c>
      <c r="F33" s="441"/>
      <c r="G33" s="442"/>
      <c r="H33" s="442"/>
      <c r="I33" s="442"/>
      <c r="J33" s="442"/>
    </row>
    <row r="34" spans="1:10" ht="34.5" customHeight="1" x14ac:dyDescent="0.25">
      <c r="A34" s="410"/>
      <c r="B34" s="411"/>
      <c r="C34" s="439" t="s">
        <v>336</v>
      </c>
      <c r="D34" s="439"/>
      <c r="E34" s="374"/>
      <c r="F34" s="373"/>
      <c r="G34" s="365"/>
      <c r="H34" s="374"/>
      <c r="I34" s="374"/>
      <c r="J34" s="373"/>
    </row>
    <row r="35" spans="1:10" ht="45.75" customHeight="1" x14ac:dyDescent="0.25">
      <c r="A35" s="410"/>
      <c r="B35" s="411"/>
      <c r="C35" s="434" t="s">
        <v>337</v>
      </c>
      <c r="D35" s="435"/>
      <c r="E35" s="374"/>
      <c r="F35" s="373"/>
      <c r="G35" s="365"/>
      <c r="H35" s="374"/>
      <c r="I35" s="374"/>
      <c r="J35" s="373"/>
    </row>
    <row r="36" spans="1:10" ht="45.75" customHeight="1" x14ac:dyDescent="0.25">
      <c r="A36" s="410"/>
      <c r="B36" s="411"/>
      <c r="C36" s="437" t="s">
        <v>413</v>
      </c>
      <c r="D36" s="438"/>
      <c r="E36" s="432"/>
      <c r="F36" s="406"/>
      <c r="G36" s="114"/>
      <c r="H36" s="115"/>
      <c r="I36" s="115"/>
      <c r="J36" s="116"/>
    </row>
    <row r="37" spans="1:10" ht="45.75" customHeight="1" x14ac:dyDescent="0.25">
      <c r="A37" s="410"/>
      <c r="B37" s="411"/>
      <c r="C37" s="401" t="s">
        <v>338</v>
      </c>
      <c r="D37" s="392"/>
      <c r="E37" s="117"/>
      <c r="F37" s="118"/>
      <c r="G37" s="114"/>
      <c r="H37" s="115"/>
      <c r="I37" s="115"/>
      <c r="J37" s="116"/>
    </row>
    <row r="38" spans="1:10" ht="45.75" customHeight="1" x14ac:dyDescent="0.25">
      <c r="A38" s="410"/>
      <c r="B38" s="411"/>
      <c r="C38" s="405" t="s">
        <v>339</v>
      </c>
      <c r="D38" s="406"/>
      <c r="E38" s="117"/>
      <c r="F38" s="118"/>
      <c r="G38" s="114"/>
      <c r="H38" s="115"/>
      <c r="I38" s="115"/>
      <c r="J38" s="116"/>
    </row>
    <row r="39" spans="1:10" ht="68.25" customHeight="1" x14ac:dyDescent="0.25">
      <c r="A39" s="410"/>
      <c r="B39" s="411"/>
      <c r="C39" s="401"/>
      <c r="D39" s="392"/>
      <c r="E39" s="432"/>
      <c r="F39" s="406"/>
      <c r="G39" s="114"/>
      <c r="H39" s="115"/>
      <c r="I39" s="115"/>
      <c r="J39" s="116"/>
    </row>
    <row r="40" spans="1:10" ht="35.25" customHeight="1" x14ac:dyDescent="0.25">
      <c r="A40" s="410"/>
      <c r="B40" s="411"/>
      <c r="C40" s="399" t="s">
        <v>340</v>
      </c>
      <c r="D40" s="433"/>
      <c r="E40" s="432"/>
      <c r="F40" s="406"/>
      <c r="G40" s="114"/>
      <c r="H40" s="115"/>
      <c r="I40" s="115"/>
      <c r="J40" s="116"/>
    </row>
    <row r="41" spans="1:10" ht="59.25" customHeight="1" x14ac:dyDescent="0.25">
      <c r="A41" s="410"/>
      <c r="B41" s="410"/>
      <c r="C41" s="422" t="s">
        <v>422</v>
      </c>
      <c r="D41" s="392"/>
      <c r="E41" s="421"/>
      <c r="F41" s="421"/>
      <c r="G41" s="421"/>
      <c r="H41" s="421"/>
      <c r="I41" s="421"/>
      <c r="J41" s="421"/>
    </row>
    <row r="42" spans="1:10" ht="39.75" customHeight="1" x14ac:dyDescent="0.25">
      <c r="A42" s="410"/>
      <c r="B42" s="119"/>
      <c r="C42" s="401" t="s">
        <v>341</v>
      </c>
      <c r="D42" s="392"/>
      <c r="E42" s="114"/>
      <c r="F42" s="116"/>
      <c r="G42" s="114"/>
      <c r="H42" s="115"/>
      <c r="I42" s="115"/>
      <c r="J42" s="116"/>
    </row>
    <row r="43" spans="1:10" ht="52.5" customHeight="1" x14ac:dyDescent="0.25">
      <c r="A43" s="410"/>
      <c r="B43" s="119"/>
      <c r="C43" s="422" t="s">
        <v>423</v>
      </c>
      <c r="D43" s="392"/>
      <c r="E43" s="114"/>
      <c r="F43" s="116"/>
      <c r="G43" s="114"/>
      <c r="H43" s="115"/>
      <c r="I43" s="115"/>
      <c r="J43" s="116"/>
    </row>
    <row r="44" spans="1:10" ht="39.75" customHeight="1" x14ac:dyDescent="0.25">
      <c r="A44" s="410"/>
      <c r="B44" s="119"/>
      <c r="C44" s="423" t="s">
        <v>342</v>
      </c>
      <c r="D44" s="424"/>
      <c r="E44" s="365"/>
      <c r="F44" s="425"/>
      <c r="G44" s="365"/>
      <c r="H44" s="426"/>
      <c r="I44" s="426"/>
      <c r="J44" s="425"/>
    </row>
    <row r="45" spans="1:10" ht="62.25" customHeight="1" x14ac:dyDescent="0.25">
      <c r="A45" s="410"/>
      <c r="B45" s="119"/>
      <c r="C45" s="430" t="s">
        <v>424</v>
      </c>
      <c r="D45" s="431"/>
      <c r="E45" s="365"/>
      <c r="F45" s="425"/>
      <c r="G45" s="365"/>
      <c r="H45" s="366"/>
      <c r="I45" s="366"/>
      <c r="J45" s="367"/>
    </row>
    <row r="46" spans="1:10" ht="66" customHeight="1" x14ac:dyDescent="0.3">
      <c r="A46" s="410"/>
      <c r="B46" s="410" t="s">
        <v>95</v>
      </c>
      <c r="C46" s="412"/>
      <c r="D46" s="413"/>
      <c r="E46" s="414" t="s">
        <v>343</v>
      </c>
      <c r="F46" s="415"/>
      <c r="G46" s="416" t="s">
        <v>344</v>
      </c>
      <c r="H46" s="417"/>
      <c r="I46" s="417"/>
      <c r="J46" s="418"/>
    </row>
    <row r="47" spans="1:10" ht="51.75" customHeight="1" x14ac:dyDescent="0.25">
      <c r="A47" s="410"/>
      <c r="B47" s="411"/>
      <c r="C47" s="419" t="s">
        <v>100</v>
      </c>
      <c r="D47" s="419"/>
      <c r="E47" s="420" t="s">
        <v>425</v>
      </c>
      <c r="F47" s="387"/>
      <c r="G47" s="387" t="s">
        <v>345</v>
      </c>
      <c r="H47" s="387"/>
      <c r="I47" s="387"/>
      <c r="J47" s="387"/>
    </row>
    <row r="48" spans="1:10" ht="156.75" customHeight="1" x14ac:dyDescent="0.25">
      <c r="A48" s="410"/>
      <c r="B48" s="411"/>
      <c r="C48" s="387" t="s">
        <v>346</v>
      </c>
      <c r="D48" s="387"/>
      <c r="E48" s="427" t="s">
        <v>426</v>
      </c>
      <c r="F48" s="427"/>
      <c r="G48" s="428" t="s">
        <v>427</v>
      </c>
      <c r="H48" s="395"/>
      <c r="I48" s="395"/>
      <c r="J48" s="395"/>
    </row>
    <row r="49" spans="1:10" ht="100.5" customHeight="1" x14ac:dyDescent="0.25">
      <c r="A49" s="410"/>
      <c r="B49" s="411"/>
      <c r="C49" s="387" t="s">
        <v>347</v>
      </c>
      <c r="D49" s="387"/>
      <c r="E49" s="429" t="s">
        <v>348</v>
      </c>
      <c r="F49" s="429"/>
      <c r="G49" s="398" t="s">
        <v>349</v>
      </c>
      <c r="H49" s="398"/>
      <c r="I49" s="398"/>
      <c r="J49" s="398"/>
    </row>
    <row r="50" spans="1:10" ht="122.25" customHeight="1" x14ac:dyDescent="0.25">
      <c r="A50" s="410"/>
      <c r="B50" s="411"/>
      <c r="C50" s="387" t="s">
        <v>388</v>
      </c>
      <c r="D50" s="387"/>
      <c r="E50" s="395" t="s">
        <v>387</v>
      </c>
      <c r="F50" s="399"/>
      <c r="G50" s="422" t="s">
        <v>428</v>
      </c>
      <c r="H50" s="402"/>
      <c r="I50" s="402"/>
      <c r="J50" s="403"/>
    </row>
    <row r="51" spans="1:10" ht="134.25" customHeight="1" x14ac:dyDescent="0.25">
      <c r="A51" s="410"/>
      <c r="B51" s="411"/>
      <c r="C51" s="387" t="s">
        <v>350</v>
      </c>
      <c r="D51" s="387"/>
      <c r="E51" s="399"/>
      <c r="F51" s="400"/>
      <c r="G51" s="401" t="s">
        <v>409</v>
      </c>
      <c r="H51" s="402"/>
      <c r="I51" s="402"/>
      <c r="J51" s="403"/>
    </row>
    <row r="52" spans="1:10" ht="69.75" customHeight="1" x14ac:dyDescent="0.25">
      <c r="A52" s="410"/>
      <c r="B52" s="411"/>
      <c r="C52" s="404" t="s">
        <v>351</v>
      </c>
      <c r="D52" s="404"/>
      <c r="E52" s="405"/>
      <c r="F52" s="406"/>
      <c r="G52" s="407" t="s">
        <v>405</v>
      </c>
      <c r="H52" s="408"/>
      <c r="I52" s="408"/>
      <c r="J52" s="409"/>
    </row>
    <row r="53" spans="1:10" ht="70.5" customHeight="1" x14ac:dyDescent="0.25">
      <c r="A53" s="410"/>
      <c r="B53" s="411"/>
      <c r="C53" s="395" t="s">
        <v>352</v>
      </c>
      <c r="D53" s="396"/>
      <c r="E53" s="395"/>
      <c r="F53" s="396"/>
      <c r="G53" s="395" t="s">
        <v>406</v>
      </c>
      <c r="H53" s="396"/>
      <c r="I53" s="396"/>
      <c r="J53" s="396"/>
    </row>
    <row r="54" spans="1:10" ht="118.5" customHeight="1" x14ac:dyDescent="0.25">
      <c r="A54" s="410"/>
      <c r="B54" s="411"/>
      <c r="C54" s="395" t="s">
        <v>353</v>
      </c>
      <c r="D54" s="396"/>
      <c r="E54" s="397"/>
      <c r="F54" s="397"/>
      <c r="G54" s="398" t="s">
        <v>407</v>
      </c>
      <c r="H54" s="398"/>
      <c r="I54" s="398"/>
      <c r="J54" s="398"/>
    </row>
    <row r="55" spans="1:10" ht="52.5" customHeight="1" x14ac:dyDescent="0.25">
      <c r="A55" s="410"/>
      <c r="B55" s="410"/>
      <c r="C55" s="387" t="s">
        <v>354</v>
      </c>
      <c r="D55" s="387"/>
      <c r="E55" s="388"/>
      <c r="F55" s="389"/>
      <c r="G55" s="390" t="s">
        <v>429</v>
      </c>
      <c r="H55" s="391"/>
      <c r="I55" s="391"/>
      <c r="J55" s="392"/>
    </row>
    <row r="56" spans="1:10" ht="95.25" customHeight="1" x14ac:dyDescent="0.25">
      <c r="A56" s="410"/>
      <c r="B56" s="410"/>
      <c r="C56" s="393" t="s">
        <v>355</v>
      </c>
      <c r="D56" s="394"/>
      <c r="E56" s="365"/>
      <c r="F56" s="373"/>
      <c r="G56" s="383" t="s">
        <v>408</v>
      </c>
      <c r="H56" s="385"/>
      <c r="I56" s="385"/>
      <c r="J56" s="386"/>
    </row>
    <row r="57" spans="1:10" ht="67.2" customHeight="1" x14ac:dyDescent="0.3">
      <c r="A57" s="410"/>
      <c r="B57" s="410"/>
      <c r="C57" s="371" t="s">
        <v>384</v>
      </c>
      <c r="D57" s="372"/>
      <c r="E57" s="377"/>
      <c r="F57" s="378"/>
      <c r="G57" s="379"/>
      <c r="H57" s="380"/>
      <c r="I57" s="380"/>
      <c r="J57" s="380"/>
    </row>
    <row r="58" spans="1:10" ht="54" customHeight="1" x14ac:dyDescent="0.25">
      <c r="A58" s="410"/>
      <c r="B58" s="410"/>
      <c r="C58" s="381" t="s">
        <v>402</v>
      </c>
      <c r="D58" s="382"/>
      <c r="E58" s="383"/>
      <c r="F58" s="384"/>
      <c r="G58" s="383"/>
      <c r="H58" s="385"/>
      <c r="I58" s="385"/>
      <c r="J58" s="386"/>
    </row>
    <row r="59" spans="1:10" ht="78" customHeight="1" x14ac:dyDescent="0.25">
      <c r="A59" s="410"/>
      <c r="B59" s="410"/>
      <c r="C59" s="371" t="s">
        <v>390</v>
      </c>
      <c r="D59" s="372"/>
      <c r="E59" s="365"/>
      <c r="F59" s="373"/>
      <c r="G59" s="365"/>
      <c r="H59" s="374"/>
      <c r="I59" s="374"/>
      <c r="J59" s="373"/>
    </row>
    <row r="60" spans="1:10" ht="43.5" customHeight="1" x14ac:dyDescent="0.25">
      <c r="A60" s="410"/>
      <c r="B60" s="410"/>
      <c r="C60" s="375" t="s">
        <v>356</v>
      </c>
      <c r="D60" s="376"/>
      <c r="E60" s="370"/>
      <c r="F60" s="370"/>
      <c r="G60" s="370"/>
      <c r="H60" s="370"/>
      <c r="I60" s="370"/>
      <c r="J60" s="370"/>
    </row>
    <row r="61" spans="1:10" ht="48.75" customHeight="1" x14ac:dyDescent="0.25">
      <c r="A61" s="410"/>
      <c r="B61" s="410"/>
      <c r="C61" s="370"/>
      <c r="D61" s="370"/>
      <c r="E61" s="370"/>
      <c r="F61" s="370"/>
      <c r="G61" s="370"/>
      <c r="H61" s="370"/>
      <c r="I61" s="370"/>
      <c r="J61" s="370"/>
    </row>
    <row r="62" spans="1:10" x14ac:dyDescent="0.25">
      <c r="C62" s="370"/>
      <c r="D62" s="370"/>
      <c r="E62" s="369"/>
      <c r="F62" s="369"/>
      <c r="G62" s="369"/>
      <c r="H62" s="369"/>
      <c r="I62" s="369"/>
      <c r="J62" s="369"/>
    </row>
    <row r="63" spans="1:10" x14ac:dyDescent="0.25">
      <c r="C63" s="122"/>
      <c r="D63" s="122"/>
      <c r="E63" s="369"/>
      <c r="F63" s="369"/>
      <c r="G63" s="369"/>
      <c r="H63" s="369"/>
      <c r="I63" s="369"/>
      <c r="J63" s="369"/>
    </row>
    <row r="64" spans="1:10" x14ac:dyDescent="0.25">
      <c r="C64" s="122"/>
      <c r="D64" s="122"/>
      <c r="E64" s="368"/>
      <c r="F64" s="368"/>
      <c r="G64" s="368"/>
      <c r="H64" s="368"/>
      <c r="I64" s="368"/>
      <c r="J64" s="368"/>
    </row>
    <row r="65" spans="5:10" x14ac:dyDescent="0.25">
      <c r="E65" s="368"/>
      <c r="F65" s="368"/>
      <c r="G65" s="368"/>
      <c r="H65" s="368"/>
      <c r="I65" s="368"/>
      <c r="J65" s="368"/>
    </row>
    <row r="66" spans="5:10" x14ac:dyDescent="0.25">
      <c r="E66" s="368"/>
      <c r="F66" s="368"/>
      <c r="G66" s="368"/>
      <c r="H66" s="368"/>
      <c r="I66" s="368"/>
      <c r="J66" s="368"/>
    </row>
    <row r="67" spans="5:10" x14ac:dyDescent="0.25">
      <c r="E67" s="368"/>
      <c r="F67" s="368"/>
      <c r="G67" s="368"/>
      <c r="H67" s="368"/>
      <c r="I67" s="368"/>
      <c r="J67" s="368"/>
    </row>
    <row r="68" spans="5:10" x14ac:dyDescent="0.25">
      <c r="E68" s="368"/>
      <c r="F68" s="368"/>
      <c r="G68" s="368"/>
      <c r="H68" s="368"/>
      <c r="I68" s="368"/>
      <c r="J68" s="368"/>
    </row>
    <row r="69" spans="5:10" x14ac:dyDescent="0.25">
      <c r="E69" s="368"/>
      <c r="F69" s="368"/>
      <c r="G69" s="368"/>
      <c r="H69" s="368"/>
      <c r="I69" s="368"/>
      <c r="J69" s="368"/>
    </row>
    <row r="70" spans="5:10" x14ac:dyDescent="0.25">
      <c r="E70" s="368"/>
      <c r="F70" s="368"/>
      <c r="G70" s="368"/>
      <c r="H70" s="368"/>
      <c r="I70" s="368"/>
      <c r="J70" s="368"/>
    </row>
    <row r="71" spans="5:10" x14ac:dyDescent="0.25">
      <c r="E71" s="368"/>
      <c r="F71" s="368"/>
      <c r="G71" s="368"/>
      <c r="H71" s="368"/>
      <c r="I71" s="368"/>
      <c r="J71" s="368"/>
    </row>
    <row r="72" spans="5:10" x14ac:dyDescent="0.25">
      <c r="E72" s="368"/>
      <c r="F72" s="368"/>
      <c r="G72" s="368"/>
      <c r="H72" s="368"/>
      <c r="I72" s="368"/>
      <c r="J72" s="368"/>
    </row>
    <row r="73" spans="5:10" x14ac:dyDescent="0.25">
      <c r="E73" s="368"/>
      <c r="F73" s="368"/>
      <c r="G73" s="368"/>
      <c r="H73" s="368"/>
      <c r="I73" s="368"/>
      <c r="J73" s="368"/>
    </row>
    <row r="74" spans="5:10" x14ac:dyDescent="0.25">
      <c r="E74" s="368"/>
      <c r="F74" s="368"/>
      <c r="G74" s="368"/>
      <c r="H74" s="368"/>
      <c r="I74" s="368"/>
      <c r="J74" s="368"/>
    </row>
    <row r="75" spans="5:10" x14ac:dyDescent="0.25">
      <c r="E75" s="368"/>
      <c r="F75" s="368"/>
      <c r="G75" s="368"/>
      <c r="H75" s="368"/>
      <c r="I75" s="368"/>
      <c r="J75" s="368"/>
    </row>
    <row r="76" spans="5:10" x14ac:dyDescent="0.25">
      <c r="E76" s="368"/>
      <c r="F76" s="368"/>
      <c r="G76" s="368"/>
      <c r="H76" s="368"/>
      <c r="I76" s="368"/>
      <c r="J76" s="368"/>
    </row>
    <row r="77" spans="5:10" x14ac:dyDescent="0.25">
      <c r="E77" s="368"/>
      <c r="F77" s="368"/>
      <c r="G77" s="368"/>
      <c r="H77" s="368"/>
      <c r="I77" s="368"/>
      <c r="J77" s="368"/>
    </row>
    <row r="78" spans="5:10" x14ac:dyDescent="0.25">
      <c r="E78" s="368"/>
      <c r="F78" s="368"/>
      <c r="G78" s="368"/>
      <c r="H78" s="368"/>
      <c r="I78" s="368"/>
      <c r="J78" s="368"/>
    </row>
    <row r="79" spans="5:10" x14ac:dyDescent="0.25">
      <c r="E79" s="368"/>
      <c r="F79" s="368"/>
      <c r="G79" s="368"/>
      <c r="H79" s="368"/>
      <c r="I79" s="368"/>
      <c r="J79" s="368"/>
    </row>
    <row r="80" spans="5:10" x14ac:dyDescent="0.25">
      <c r="E80" s="368"/>
      <c r="F80" s="368"/>
      <c r="G80" s="368"/>
      <c r="H80" s="368"/>
      <c r="I80" s="368"/>
      <c r="J80" s="368"/>
    </row>
    <row r="81" spans="5:10" x14ac:dyDescent="0.25">
      <c r="E81" s="368"/>
      <c r="F81" s="368"/>
      <c r="G81" s="368"/>
      <c r="H81" s="368"/>
      <c r="I81" s="368"/>
      <c r="J81" s="368"/>
    </row>
    <row r="82" spans="5:10" x14ac:dyDescent="0.25">
      <c r="E82" s="368"/>
      <c r="F82" s="368"/>
      <c r="G82" s="368"/>
      <c r="H82" s="368"/>
      <c r="I82" s="368"/>
      <c r="J82" s="368"/>
    </row>
    <row r="83" spans="5:10" x14ac:dyDescent="0.25">
      <c r="E83" s="368"/>
      <c r="F83" s="368"/>
      <c r="G83" s="368"/>
      <c r="H83" s="368"/>
      <c r="I83" s="368"/>
      <c r="J83" s="368"/>
    </row>
    <row r="84" spans="5:10" x14ac:dyDescent="0.25">
      <c r="E84" s="368"/>
      <c r="F84" s="368"/>
      <c r="G84" s="368"/>
      <c r="H84" s="368"/>
      <c r="I84" s="368"/>
      <c r="J84" s="368"/>
    </row>
    <row r="85" spans="5:10" x14ac:dyDescent="0.25">
      <c r="E85" s="368"/>
      <c r="F85" s="368"/>
      <c r="G85" s="368"/>
      <c r="H85" s="368"/>
      <c r="I85" s="368"/>
      <c r="J85" s="368"/>
    </row>
    <row r="86" spans="5:10" x14ac:dyDescent="0.25">
      <c r="E86" s="368"/>
      <c r="F86" s="368"/>
      <c r="G86" s="368"/>
      <c r="H86" s="368"/>
      <c r="I86" s="368"/>
      <c r="J86" s="368"/>
    </row>
    <row r="87" spans="5:10" x14ac:dyDescent="0.25">
      <c r="E87" s="368"/>
      <c r="F87" s="368"/>
      <c r="G87" s="368"/>
      <c r="H87" s="368"/>
      <c r="I87" s="368"/>
      <c r="J87" s="368"/>
    </row>
    <row r="88" spans="5:10" x14ac:dyDescent="0.25">
      <c r="E88" s="368"/>
      <c r="F88" s="368"/>
      <c r="G88" s="368"/>
      <c r="H88" s="368"/>
      <c r="I88" s="368"/>
      <c r="J88" s="368"/>
    </row>
    <row r="89" spans="5:10" x14ac:dyDescent="0.25">
      <c r="E89" s="368"/>
      <c r="F89" s="368"/>
      <c r="G89" s="368"/>
      <c r="H89" s="368"/>
      <c r="I89" s="368"/>
      <c r="J89" s="368"/>
    </row>
    <row r="90" spans="5:10" x14ac:dyDescent="0.25">
      <c r="E90" s="368"/>
      <c r="F90" s="368"/>
      <c r="G90" s="368"/>
      <c r="H90" s="368"/>
      <c r="I90" s="368"/>
      <c r="J90" s="368"/>
    </row>
    <row r="91" spans="5:10" x14ac:dyDescent="0.25">
      <c r="E91" s="368"/>
      <c r="F91" s="368"/>
      <c r="G91" s="368"/>
      <c r="H91" s="368"/>
      <c r="I91" s="368"/>
      <c r="J91" s="368"/>
    </row>
    <row r="92" spans="5:10" x14ac:dyDescent="0.25">
      <c r="E92" s="368"/>
      <c r="F92" s="368"/>
      <c r="G92" s="368"/>
      <c r="H92" s="368"/>
      <c r="I92" s="368"/>
      <c r="J92" s="368"/>
    </row>
    <row r="93" spans="5:10" x14ac:dyDescent="0.25">
      <c r="E93" s="368"/>
      <c r="F93" s="368"/>
      <c r="G93" s="368"/>
      <c r="H93" s="368"/>
      <c r="I93" s="368"/>
      <c r="J93" s="368"/>
    </row>
    <row r="94" spans="5:10" x14ac:dyDescent="0.25">
      <c r="E94" s="368"/>
      <c r="F94" s="368"/>
      <c r="G94" s="368"/>
      <c r="H94" s="368"/>
      <c r="I94" s="368"/>
      <c r="J94" s="368"/>
    </row>
    <row r="95" spans="5:10" x14ac:dyDescent="0.25">
      <c r="E95" s="368"/>
      <c r="F95" s="368"/>
      <c r="G95" s="368"/>
      <c r="H95" s="368"/>
      <c r="I95" s="368"/>
      <c r="J95" s="368"/>
    </row>
    <row r="96" spans="5:10" x14ac:dyDescent="0.25">
      <c r="E96" s="368"/>
      <c r="F96" s="368"/>
      <c r="G96" s="368"/>
      <c r="H96" s="368"/>
      <c r="I96" s="368"/>
      <c r="J96" s="368"/>
    </row>
    <row r="97" spans="5:10" x14ac:dyDescent="0.25">
      <c r="E97" s="368"/>
      <c r="F97" s="368"/>
      <c r="G97" s="368"/>
      <c r="H97" s="368"/>
      <c r="I97" s="368"/>
      <c r="J97" s="368"/>
    </row>
    <row r="98" spans="5:10" x14ac:dyDescent="0.25">
      <c r="E98" s="368"/>
      <c r="F98" s="368"/>
      <c r="G98" s="368"/>
      <c r="H98" s="368"/>
      <c r="I98" s="368"/>
      <c r="J98" s="368"/>
    </row>
    <row r="99" spans="5:10" x14ac:dyDescent="0.25">
      <c r="E99" s="368"/>
      <c r="F99" s="368"/>
      <c r="G99" s="368"/>
      <c r="H99" s="368"/>
      <c r="I99" s="368"/>
      <c r="J99" s="368"/>
    </row>
    <row r="100" spans="5:10" x14ac:dyDescent="0.25">
      <c r="E100" s="368"/>
      <c r="F100" s="368"/>
      <c r="G100" s="368"/>
      <c r="H100" s="368"/>
      <c r="I100" s="368"/>
      <c r="J100" s="368"/>
    </row>
    <row r="101" spans="5:10" x14ac:dyDescent="0.25">
      <c r="E101" s="368"/>
      <c r="F101" s="368"/>
      <c r="G101" s="368"/>
      <c r="H101" s="368"/>
      <c r="I101" s="368"/>
      <c r="J101" s="368"/>
    </row>
    <row r="102" spans="5:10" x14ac:dyDescent="0.25">
      <c r="E102" s="368"/>
      <c r="F102" s="368"/>
      <c r="G102" s="368"/>
      <c r="H102" s="368"/>
      <c r="I102" s="368"/>
      <c r="J102" s="368"/>
    </row>
    <row r="103" spans="5:10" x14ac:dyDescent="0.25">
      <c r="E103" s="368"/>
      <c r="F103" s="368"/>
      <c r="G103" s="368"/>
      <c r="H103" s="368"/>
      <c r="I103" s="368"/>
      <c r="J103" s="368"/>
    </row>
    <row r="104" spans="5:10" x14ac:dyDescent="0.25">
      <c r="E104" s="368"/>
      <c r="F104" s="368"/>
      <c r="G104" s="368"/>
      <c r="H104" s="368"/>
      <c r="I104" s="368"/>
      <c r="J104" s="368"/>
    </row>
    <row r="105" spans="5:10" x14ac:dyDescent="0.25">
      <c r="E105" s="368"/>
      <c r="F105" s="368"/>
      <c r="G105" s="368"/>
      <c r="H105" s="368"/>
      <c r="I105" s="368"/>
      <c r="J105" s="368"/>
    </row>
    <row r="106" spans="5:10" x14ac:dyDescent="0.25">
      <c r="E106" s="368"/>
      <c r="F106" s="368"/>
      <c r="G106" s="368"/>
      <c r="H106" s="368"/>
      <c r="I106" s="368"/>
      <c r="J106" s="368"/>
    </row>
    <row r="107" spans="5:10" x14ac:dyDescent="0.25">
      <c r="E107" s="368"/>
      <c r="F107" s="368"/>
      <c r="G107" s="368"/>
      <c r="H107" s="368"/>
      <c r="I107" s="368"/>
      <c r="J107" s="368"/>
    </row>
    <row r="108" spans="5:10" x14ac:dyDescent="0.25">
      <c r="E108" s="368"/>
      <c r="F108" s="368"/>
      <c r="G108" s="368"/>
      <c r="H108" s="368"/>
      <c r="I108" s="368"/>
      <c r="J108" s="368"/>
    </row>
    <row r="109" spans="5:10" x14ac:dyDescent="0.25">
      <c r="E109" s="368"/>
      <c r="F109" s="368"/>
      <c r="G109" s="368"/>
      <c r="H109" s="368"/>
      <c r="I109" s="368"/>
      <c r="J109" s="368"/>
    </row>
    <row r="110" spans="5:10" x14ac:dyDescent="0.25">
      <c r="E110" s="368"/>
      <c r="F110" s="368"/>
      <c r="G110" s="368"/>
      <c r="H110" s="368"/>
      <c r="I110" s="368"/>
      <c r="J110" s="368"/>
    </row>
    <row r="111" spans="5:10" x14ac:dyDescent="0.25">
      <c r="E111" s="368"/>
      <c r="F111" s="368"/>
      <c r="G111" s="368"/>
      <c r="H111" s="368"/>
      <c r="I111" s="368"/>
      <c r="J111" s="368"/>
    </row>
    <row r="112" spans="5:10" x14ac:dyDescent="0.25">
      <c r="E112" s="368"/>
      <c r="F112" s="368"/>
      <c r="G112" s="368"/>
      <c r="H112" s="368"/>
      <c r="I112" s="368"/>
      <c r="J112" s="368"/>
    </row>
    <row r="113" spans="5:10" x14ac:dyDescent="0.25">
      <c r="E113" s="368"/>
      <c r="F113" s="368"/>
      <c r="G113" s="368"/>
      <c r="H113" s="368"/>
      <c r="I113" s="368"/>
      <c r="J113" s="368"/>
    </row>
    <row r="114" spans="5:10" x14ac:dyDescent="0.25">
      <c r="E114" s="368"/>
      <c r="F114" s="368"/>
      <c r="G114" s="368"/>
      <c r="H114" s="368"/>
      <c r="I114" s="368"/>
      <c r="J114" s="368"/>
    </row>
    <row r="115" spans="5:10" x14ac:dyDescent="0.25">
      <c r="E115" s="368"/>
      <c r="F115" s="368"/>
      <c r="G115" s="368"/>
      <c r="H115" s="368"/>
      <c r="I115" s="368"/>
      <c r="J115" s="368"/>
    </row>
    <row r="116" spans="5:10" x14ac:dyDescent="0.25">
      <c r="E116" s="368"/>
      <c r="F116" s="368"/>
      <c r="G116" s="368"/>
      <c r="H116" s="368"/>
      <c r="I116" s="368"/>
      <c r="J116" s="368"/>
    </row>
    <row r="117" spans="5:10" x14ac:dyDescent="0.25">
      <c r="E117" s="368"/>
      <c r="F117" s="368"/>
      <c r="G117" s="368"/>
      <c r="H117" s="368"/>
      <c r="I117" s="368"/>
      <c r="J117" s="368"/>
    </row>
    <row r="118" spans="5:10" x14ac:dyDescent="0.25">
      <c r="E118" s="368"/>
      <c r="F118" s="368"/>
      <c r="G118" s="368"/>
      <c r="H118" s="368"/>
      <c r="I118" s="368"/>
      <c r="J118" s="368"/>
    </row>
    <row r="119" spans="5:10" x14ac:dyDescent="0.25">
      <c r="E119" s="368"/>
      <c r="F119" s="368"/>
      <c r="G119" s="368"/>
      <c r="H119" s="368"/>
      <c r="I119" s="368"/>
      <c r="J119" s="368"/>
    </row>
    <row r="120" spans="5:10" x14ac:dyDescent="0.25">
      <c r="E120" s="368"/>
      <c r="F120" s="368"/>
      <c r="G120" s="368"/>
      <c r="H120" s="368"/>
      <c r="I120" s="368"/>
      <c r="J120" s="368"/>
    </row>
    <row r="121" spans="5:10" x14ac:dyDescent="0.25">
      <c r="E121" s="368"/>
      <c r="F121" s="368"/>
      <c r="G121" s="368"/>
      <c r="H121" s="368"/>
      <c r="I121" s="368"/>
      <c r="J121" s="368"/>
    </row>
    <row r="122" spans="5:10" x14ac:dyDescent="0.25">
      <c r="E122" s="368"/>
      <c r="F122" s="368"/>
      <c r="G122" s="368"/>
      <c r="H122" s="368"/>
      <c r="I122" s="368"/>
      <c r="J122" s="368"/>
    </row>
    <row r="123" spans="5:10" x14ac:dyDescent="0.25">
      <c r="E123" s="368"/>
      <c r="F123" s="368"/>
      <c r="G123" s="368"/>
      <c r="H123" s="368"/>
      <c r="I123" s="368"/>
      <c r="J123" s="368"/>
    </row>
    <row r="124" spans="5:10" x14ac:dyDescent="0.25">
      <c r="E124" s="368"/>
      <c r="F124" s="368"/>
      <c r="G124" s="368"/>
      <c r="H124" s="368"/>
      <c r="I124" s="368"/>
      <c r="J124" s="368"/>
    </row>
    <row r="125" spans="5:10" x14ac:dyDescent="0.25">
      <c r="E125" s="368"/>
      <c r="F125" s="368"/>
      <c r="G125" s="368"/>
      <c r="H125" s="368"/>
      <c r="I125" s="368"/>
      <c r="J125" s="368"/>
    </row>
    <row r="126" spans="5:10" x14ac:dyDescent="0.25">
      <c r="E126" s="368"/>
      <c r="F126" s="368"/>
      <c r="G126" s="368"/>
      <c r="H126" s="368"/>
      <c r="I126" s="368"/>
      <c r="J126" s="368"/>
    </row>
    <row r="127" spans="5:10" x14ac:dyDescent="0.25">
      <c r="E127" s="368"/>
      <c r="F127" s="368"/>
      <c r="G127" s="368"/>
      <c r="H127" s="368"/>
      <c r="I127" s="368"/>
      <c r="J127" s="368"/>
    </row>
    <row r="128" spans="5:10" x14ac:dyDescent="0.25">
      <c r="E128" s="368"/>
      <c r="F128" s="368"/>
      <c r="G128" s="368"/>
      <c r="H128" s="368"/>
      <c r="I128" s="368"/>
      <c r="J128" s="368"/>
    </row>
    <row r="129" spans="5:10" x14ac:dyDescent="0.25">
      <c r="E129" s="368"/>
      <c r="F129" s="368"/>
      <c r="G129" s="368"/>
      <c r="H129" s="368"/>
      <c r="I129" s="368"/>
      <c r="J129" s="368"/>
    </row>
    <row r="130" spans="5:10" x14ac:dyDescent="0.25">
      <c r="E130" s="368"/>
      <c r="F130" s="368"/>
      <c r="G130" s="368"/>
      <c r="H130" s="368"/>
      <c r="I130" s="368"/>
      <c r="J130" s="368"/>
    </row>
    <row r="131" spans="5:10" x14ac:dyDescent="0.25">
      <c r="E131" s="368"/>
      <c r="F131" s="368"/>
      <c r="G131" s="368"/>
      <c r="H131" s="368"/>
      <c r="I131" s="368"/>
      <c r="J131" s="368"/>
    </row>
    <row r="132" spans="5:10" x14ac:dyDescent="0.25">
      <c r="E132" s="368"/>
      <c r="F132" s="368"/>
      <c r="G132" s="368"/>
      <c r="H132" s="368"/>
      <c r="I132" s="368"/>
      <c r="J132" s="368"/>
    </row>
    <row r="133" spans="5:10" x14ac:dyDescent="0.25">
      <c r="E133" s="368"/>
      <c r="F133" s="368"/>
      <c r="G133" s="368"/>
      <c r="H133" s="368"/>
      <c r="I133" s="368"/>
      <c r="J133" s="368"/>
    </row>
    <row r="134" spans="5:10" x14ac:dyDescent="0.25">
      <c r="E134" s="368"/>
      <c r="F134" s="368"/>
      <c r="G134" s="368"/>
      <c r="H134" s="368"/>
      <c r="I134" s="368"/>
      <c r="J134" s="368"/>
    </row>
    <row r="135" spans="5:10" x14ac:dyDescent="0.25">
      <c r="E135" s="368"/>
      <c r="F135" s="368"/>
      <c r="G135" s="368"/>
      <c r="H135" s="368"/>
      <c r="I135" s="368"/>
      <c r="J135" s="368"/>
    </row>
    <row r="136" spans="5:10" x14ac:dyDescent="0.25">
      <c r="E136" s="368"/>
      <c r="F136" s="368"/>
      <c r="G136" s="368"/>
      <c r="H136" s="368"/>
      <c r="I136" s="368"/>
      <c r="J136" s="368"/>
    </row>
    <row r="137" spans="5:10" x14ac:dyDescent="0.25">
      <c r="E137" s="368"/>
      <c r="F137" s="368"/>
      <c r="G137" s="368"/>
      <c r="H137" s="368"/>
      <c r="I137" s="368"/>
      <c r="J137" s="368"/>
    </row>
    <row r="138" spans="5:10" x14ac:dyDescent="0.25">
      <c r="E138" s="368"/>
      <c r="F138" s="368"/>
      <c r="G138" s="368"/>
      <c r="H138" s="368"/>
      <c r="I138" s="368"/>
      <c r="J138" s="368"/>
    </row>
    <row r="139" spans="5:10" x14ac:dyDescent="0.25">
      <c r="E139" s="368"/>
      <c r="F139" s="368"/>
      <c r="G139" s="368"/>
      <c r="H139" s="368"/>
      <c r="I139" s="368"/>
      <c r="J139" s="368"/>
    </row>
  </sheetData>
  <sheetProtection selectLockedCells="1"/>
  <mergeCells count="303">
    <mergeCell ref="A1:G2"/>
    <mergeCell ref="H1:I1"/>
    <mergeCell ref="J1:J4"/>
    <mergeCell ref="N1:N4"/>
    <mergeCell ref="H2:I2"/>
    <mergeCell ref="A3:G4"/>
    <mergeCell ref="H3:I3"/>
    <mergeCell ref="H4:I4"/>
    <mergeCell ref="E21:F21"/>
    <mergeCell ref="A5:J5"/>
    <mergeCell ref="A6:J7"/>
    <mergeCell ref="A8:D24"/>
    <mergeCell ref="E8:J8"/>
    <mergeCell ref="E9:F9"/>
    <mergeCell ref="G9:J9"/>
    <mergeCell ref="E10:F10"/>
    <mergeCell ref="G10:J10"/>
    <mergeCell ref="E11:F11"/>
    <mergeCell ref="G11:J11"/>
    <mergeCell ref="E23:F23"/>
    <mergeCell ref="E22:F22"/>
    <mergeCell ref="K16:L16"/>
    <mergeCell ref="E17:F17"/>
    <mergeCell ref="G17:J17"/>
    <mergeCell ref="E12:F12"/>
    <mergeCell ref="G12:J12"/>
    <mergeCell ref="E13:F13"/>
    <mergeCell ref="G13:J13"/>
    <mergeCell ref="E14:F14"/>
    <mergeCell ref="G14:J14"/>
    <mergeCell ref="E18:F18"/>
    <mergeCell ref="G18:J18"/>
    <mergeCell ref="E19:F19"/>
    <mergeCell ref="G19:J19"/>
    <mergeCell ref="E20:F20"/>
    <mergeCell ref="G20:J20"/>
    <mergeCell ref="E15:F15"/>
    <mergeCell ref="G15:J15"/>
    <mergeCell ref="E16:F16"/>
    <mergeCell ref="G16:J16"/>
    <mergeCell ref="C27:D27"/>
    <mergeCell ref="E27:F27"/>
    <mergeCell ref="G27:J27"/>
    <mergeCell ref="G21:J21"/>
    <mergeCell ref="C28:D28"/>
    <mergeCell ref="E28:F28"/>
    <mergeCell ref="G28:J28"/>
    <mergeCell ref="E24:F24"/>
    <mergeCell ref="G24:J24"/>
    <mergeCell ref="A25:A61"/>
    <mergeCell ref="B25:B41"/>
    <mergeCell ref="C25:D25"/>
    <mergeCell ref="E25:F25"/>
    <mergeCell ref="G25:J25"/>
    <mergeCell ref="C26:D26"/>
    <mergeCell ref="E26:F26"/>
    <mergeCell ref="G26:J26"/>
    <mergeCell ref="C31:D31"/>
    <mergeCell ref="E31:F31"/>
    <mergeCell ref="G31:J31"/>
    <mergeCell ref="C32:D32"/>
    <mergeCell ref="E32:F32"/>
    <mergeCell ref="G32:J32"/>
    <mergeCell ref="C29:D29"/>
    <mergeCell ref="E29:F29"/>
    <mergeCell ref="G29:J29"/>
    <mergeCell ref="C30:D30"/>
    <mergeCell ref="E30:F30"/>
    <mergeCell ref="G30:J30"/>
    <mergeCell ref="G35:J35"/>
    <mergeCell ref="C36:D36"/>
    <mergeCell ref="E36:F36"/>
    <mergeCell ref="C37:D37"/>
    <mergeCell ref="C33:D33"/>
    <mergeCell ref="E33:F33"/>
    <mergeCell ref="G33:J33"/>
    <mergeCell ref="C34:D34"/>
    <mergeCell ref="E34:F34"/>
    <mergeCell ref="G34:J34"/>
    <mergeCell ref="C38:D38"/>
    <mergeCell ref="C39:D39"/>
    <mergeCell ref="E39:F39"/>
    <mergeCell ref="C40:D40"/>
    <mergeCell ref="E40:F40"/>
    <mergeCell ref="C41:D41"/>
    <mergeCell ref="E41:F41"/>
    <mergeCell ref="C35:D35"/>
    <mergeCell ref="E35:F35"/>
    <mergeCell ref="B46:B61"/>
    <mergeCell ref="C46:D46"/>
    <mergeCell ref="E46:F46"/>
    <mergeCell ref="G46:J46"/>
    <mergeCell ref="C47:D47"/>
    <mergeCell ref="E47:F47"/>
    <mergeCell ref="G47:J47"/>
    <mergeCell ref="C48:D48"/>
    <mergeCell ref="G41:J41"/>
    <mergeCell ref="C42:D42"/>
    <mergeCell ref="C43:D43"/>
    <mergeCell ref="C44:D44"/>
    <mergeCell ref="E44:F44"/>
    <mergeCell ref="G44:J44"/>
    <mergeCell ref="E48:F48"/>
    <mergeCell ref="G48:J48"/>
    <mergeCell ref="C49:D49"/>
    <mergeCell ref="E49:F49"/>
    <mergeCell ref="G49:J49"/>
    <mergeCell ref="C50:D50"/>
    <mergeCell ref="E50:F50"/>
    <mergeCell ref="G50:J50"/>
    <mergeCell ref="C45:D45"/>
    <mergeCell ref="E45:F45"/>
    <mergeCell ref="C53:D53"/>
    <mergeCell ref="E53:F53"/>
    <mergeCell ref="G53:J53"/>
    <mergeCell ref="C54:D54"/>
    <mergeCell ref="E54:F54"/>
    <mergeCell ref="G54:J54"/>
    <mergeCell ref="C51:D51"/>
    <mergeCell ref="E51:F51"/>
    <mergeCell ref="G51:J51"/>
    <mergeCell ref="C52:D52"/>
    <mergeCell ref="E52:F52"/>
    <mergeCell ref="G52:J52"/>
    <mergeCell ref="C57:D57"/>
    <mergeCell ref="E57:F57"/>
    <mergeCell ref="G57:J57"/>
    <mergeCell ref="C58:D58"/>
    <mergeCell ref="E58:F58"/>
    <mergeCell ref="G58:J58"/>
    <mergeCell ref="C55:D55"/>
    <mergeCell ref="E55:F55"/>
    <mergeCell ref="G55:J55"/>
    <mergeCell ref="C56:D56"/>
    <mergeCell ref="E56:F56"/>
    <mergeCell ref="G56:J56"/>
    <mergeCell ref="C61:D61"/>
    <mergeCell ref="E61:F61"/>
    <mergeCell ref="G61:J61"/>
    <mergeCell ref="C62:D62"/>
    <mergeCell ref="E62:F62"/>
    <mergeCell ref="G62:J62"/>
    <mergeCell ref="C59:D59"/>
    <mergeCell ref="E59:F59"/>
    <mergeCell ref="G59:J59"/>
    <mergeCell ref="C60:D60"/>
    <mergeCell ref="E60:F60"/>
    <mergeCell ref="G60:J60"/>
    <mergeCell ref="E66:F66"/>
    <mergeCell ref="G66:J66"/>
    <mergeCell ref="E67:F67"/>
    <mergeCell ref="G67:J67"/>
    <mergeCell ref="E68:F68"/>
    <mergeCell ref="G68:J68"/>
    <mergeCell ref="E63:F63"/>
    <mergeCell ref="G63:J63"/>
    <mergeCell ref="E64:F64"/>
    <mergeCell ref="G64:J64"/>
    <mergeCell ref="E65:F65"/>
    <mergeCell ref="G65:J65"/>
    <mergeCell ref="E72:F72"/>
    <mergeCell ref="G72:J72"/>
    <mergeCell ref="E73:F73"/>
    <mergeCell ref="G73:J73"/>
    <mergeCell ref="E74:F74"/>
    <mergeCell ref="G74:J74"/>
    <mergeCell ref="E69:F69"/>
    <mergeCell ref="G69:J69"/>
    <mergeCell ref="E70:F70"/>
    <mergeCell ref="G70:J70"/>
    <mergeCell ref="E71:F71"/>
    <mergeCell ref="G71:J71"/>
    <mergeCell ref="E78:F78"/>
    <mergeCell ref="G78:J78"/>
    <mergeCell ref="E79:F79"/>
    <mergeCell ref="G79:J79"/>
    <mergeCell ref="E80:F80"/>
    <mergeCell ref="G80:J80"/>
    <mergeCell ref="E75:F75"/>
    <mergeCell ref="G75:J75"/>
    <mergeCell ref="E76:F76"/>
    <mergeCell ref="G76:J76"/>
    <mergeCell ref="E77:F77"/>
    <mergeCell ref="G77:J77"/>
    <mergeCell ref="E84:F84"/>
    <mergeCell ref="G84:J84"/>
    <mergeCell ref="E85:F85"/>
    <mergeCell ref="G85:J85"/>
    <mergeCell ref="E86:F86"/>
    <mergeCell ref="G86:J86"/>
    <mergeCell ref="E81:F81"/>
    <mergeCell ref="G81:J81"/>
    <mergeCell ref="E82:F82"/>
    <mergeCell ref="G82:J82"/>
    <mergeCell ref="E83:F83"/>
    <mergeCell ref="G83:J83"/>
    <mergeCell ref="E90:F90"/>
    <mergeCell ref="G90:J90"/>
    <mergeCell ref="E91:F91"/>
    <mergeCell ref="G91:J91"/>
    <mergeCell ref="E92:F92"/>
    <mergeCell ref="G92:J92"/>
    <mergeCell ref="E87:F87"/>
    <mergeCell ref="G87:J87"/>
    <mergeCell ref="E88:F88"/>
    <mergeCell ref="G88:J88"/>
    <mergeCell ref="E89:F89"/>
    <mergeCell ref="G89:J89"/>
    <mergeCell ref="E96:F96"/>
    <mergeCell ref="G96:J96"/>
    <mergeCell ref="E97:F97"/>
    <mergeCell ref="G97:J97"/>
    <mergeCell ref="E98:F98"/>
    <mergeCell ref="G98:J98"/>
    <mergeCell ref="E93:F93"/>
    <mergeCell ref="G93:J93"/>
    <mergeCell ref="E94:F94"/>
    <mergeCell ref="G94:J94"/>
    <mergeCell ref="E95:F95"/>
    <mergeCell ref="G95:J95"/>
    <mergeCell ref="E102:F102"/>
    <mergeCell ref="G102:J102"/>
    <mergeCell ref="E103:F103"/>
    <mergeCell ref="G103:J103"/>
    <mergeCell ref="E104:F104"/>
    <mergeCell ref="G104:J104"/>
    <mergeCell ref="E99:F99"/>
    <mergeCell ref="G99:J99"/>
    <mergeCell ref="E100:F100"/>
    <mergeCell ref="G100:J100"/>
    <mergeCell ref="E101:F101"/>
    <mergeCell ref="G101:J101"/>
    <mergeCell ref="E108:F108"/>
    <mergeCell ref="G108:J108"/>
    <mergeCell ref="E109:F109"/>
    <mergeCell ref="G109:J109"/>
    <mergeCell ref="E110:F110"/>
    <mergeCell ref="G110:J110"/>
    <mergeCell ref="E105:F105"/>
    <mergeCell ref="G105:J105"/>
    <mergeCell ref="E106:F106"/>
    <mergeCell ref="G106:J106"/>
    <mergeCell ref="E107:F107"/>
    <mergeCell ref="G107:J107"/>
    <mergeCell ref="E114:F114"/>
    <mergeCell ref="G114:J114"/>
    <mergeCell ref="E115:F115"/>
    <mergeCell ref="G115:J115"/>
    <mergeCell ref="E116:F116"/>
    <mergeCell ref="G116:J116"/>
    <mergeCell ref="E111:F111"/>
    <mergeCell ref="G111:J111"/>
    <mergeCell ref="E112:F112"/>
    <mergeCell ref="G112:J112"/>
    <mergeCell ref="E113:F113"/>
    <mergeCell ref="G113:J113"/>
    <mergeCell ref="E120:F120"/>
    <mergeCell ref="G120:J120"/>
    <mergeCell ref="E121:F121"/>
    <mergeCell ref="G121:J121"/>
    <mergeCell ref="E122:F122"/>
    <mergeCell ref="G122:J122"/>
    <mergeCell ref="E117:F117"/>
    <mergeCell ref="G117:J117"/>
    <mergeCell ref="E118:F118"/>
    <mergeCell ref="G118:J118"/>
    <mergeCell ref="E119:F119"/>
    <mergeCell ref="G119:J119"/>
    <mergeCell ref="G126:J126"/>
    <mergeCell ref="E127:F127"/>
    <mergeCell ref="G127:J127"/>
    <mergeCell ref="E128:F128"/>
    <mergeCell ref="G128:J128"/>
    <mergeCell ref="E123:F123"/>
    <mergeCell ref="G123:J123"/>
    <mergeCell ref="E124:F124"/>
    <mergeCell ref="G124:J124"/>
    <mergeCell ref="E125:F125"/>
    <mergeCell ref="G125:J125"/>
    <mergeCell ref="G45:J45"/>
    <mergeCell ref="E138:F138"/>
    <mergeCell ref="G138:J138"/>
    <mergeCell ref="E139:F139"/>
    <mergeCell ref="G139:J139"/>
    <mergeCell ref="E135:F135"/>
    <mergeCell ref="G135:J135"/>
    <mergeCell ref="E136:F136"/>
    <mergeCell ref="G136:J136"/>
    <mergeCell ref="E137:F137"/>
    <mergeCell ref="G137:J137"/>
    <mergeCell ref="E132:F132"/>
    <mergeCell ref="G132:J132"/>
    <mergeCell ref="E133:F133"/>
    <mergeCell ref="G133:J133"/>
    <mergeCell ref="E134:F134"/>
    <mergeCell ref="G134:J134"/>
    <mergeCell ref="E129:F129"/>
    <mergeCell ref="G129:J129"/>
    <mergeCell ref="E130:F130"/>
    <mergeCell ref="G130:J130"/>
    <mergeCell ref="E131:F131"/>
    <mergeCell ref="G131:J131"/>
    <mergeCell ref="E126:F126"/>
  </mergeCells>
  <pageMargins left="0.82677165354330717" right="0.23622047244094491" top="0.74803149606299213" bottom="0.74803149606299213" header="0.31496062992125984" footer="0.31496062992125984"/>
  <pageSetup paperSize="5" scale="75"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S72"/>
  <sheetViews>
    <sheetView topLeftCell="S10" zoomScale="70" zoomScaleNormal="70" workbookViewId="0">
      <selection sqref="A1:AM2"/>
    </sheetView>
  </sheetViews>
  <sheetFormatPr baseColWidth="10" defaultColWidth="11.44140625" defaultRowHeight="13.8" x14ac:dyDescent="0.25"/>
  <cols>
    <col min="1" max="1" width="4" style="178" bestFit="1" customWidth="1"/>
    <col min="2" max="2" width="18.33203125" style="178" customWidth="1"/>
    <col min="3" max="3" width="26.88671875" style="178" customWidth="1"/>
    <col min="4" max="4" width="20.88671875" style="178" customWidth="1"/>
    <col min="5" max="5" width="43" style="178" customWidth="1"/>
    <col min="6" max="8" width="35" style="133" customWidth="1"/>
    <col min="9" max="9" width="18.109375" style="179" customWidth="1"/>
    <col min="10" max="10" width="14.33203125" style="133" customWidth="1"/>
    <col min="11" max="11" width="12" style="133" customWidth="1"/>
    <col min="12" max="12" width="6.33203125" style="133" customWidth="1"/>
    <col min="13" max="13" width="24.44140625" style="133" customWidth="1"/>
    <col min="14" max="14" width="28.33203125" style="133" customWidth="1"/>
    <col min="15" max="15" width="17.5546875" style="133" customWidth="1"/>
    <col min="16" max="16" width="6.33203125" style="133" customWidth="1"/>
    <col min="17" max="17" width="16" style="133" customWidth="1"/>
    <col min="18" max="18" width="5.88671875" style="133" customWidth="1"/>
    <col min="19" max="19" width="71.33203125" style="133" customWidth="1"/>
    <col min="20" max="20" width="15.109375" style="133" customWidth="1"/>
    <col min="21" max="21" width="6.88671875" style="133" customWidth="1"/>
    <col min="22" max="22" width="5" style="133" customWidth="1"/>
    <col min="23" max="23" width="5.5546875" style="133" customWidth="1"/>
    <col min="24" max="24" width="7.109375" style="133" customWidth="1"/>
    <col min="25" max="25" width="6.6640625" style="133" customWidth="1"/>
    <col min="26" max="26" width="4.6640625" style="133" customWidth="1"/>
    <col min="27" max="27" width="38.5546875" style="133" customWidth="1"/>
    <col min="28" max="28" width="8.6640625" style="133" customWidth="1"/>
    <col min="29" max="29" width="10.44140625" style="133" customWidth="1"/>
    <col min="30" max="30" width="9.33203125" style="133" customWidth="1"/>
    <col min="31" max="31" width="9.109375" style="133" customWidth="1"/>
    <col min="32" max="32" width="8.44140625" style="133" customWidth="1"/>
    <col min="33" max="33" width="7.33203125" style="133" customWidth="1"/>
    <col min="34" max="34" width="33.88671875" style="133" customWidth="1"/>
    <col min="35" max="35" width="18.88671875" style="133" customWidth="1"/>
    <col min="36" max="36" width="23.33203125" style="133" customWidth="1"/>
    <col min="37" max="37" width="17.33203125" style="133" customWidth="1"/>
    <col min="38" max="38" width="54.88671875" style="133" customWidth="1"/>
    <col min="39" max="39" width="21" style="133" customWidth="1"/>
    <col min="40" max="16384" width="11.44140625" style="133"/>
  </cols>
  <sheetData>
    <row r="1" spans="1:71" ht="16.5" customHeight="1" x14ac:dyDescent="0.25">
      <c r="A1" s="581" t="s">
        <v>101</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3"/>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row>
    <row r="2" spans="1:71" ht="24" customHeight="1" x14ac:dyDescent="0.25">
      <c r="A2" s="584"/>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6"/>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row>
    <row r="3" spans="1:71" x14ac:dyDescent="0.25">
      <c r="A3" s="134"/>
      <c r="B3" s="135"/>
      <c r="C3" s="134"/>
      <c r="D3" s="134"/>
      <c r="E3" s="134"/>
      <c r="F3" s="132"/>
      <c r="G3" s="132"/>
      <c r="H3" s="132"/>
      <c r="I3" s="136"/>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row>
    <row r="4" spans="1:71" ht="26.25" customHeight="1" x14ac:dyDescent="0.25">
      <c r="A4" s="587" t="s">
        <v>102</v>
      </c>
      <c r="B4" s="588"/>
      <c r="C4" s="589" t="s">
        <v>358</v>
      </c>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row>
    <row r="5" spans="1:71" ht="40.5" customHeight="1" x14ac:dyDescent="0.25">
      <c r="A5" s="587" t="s">
        <v>103</v>
      </c>
      <c r="B5" s="588"/>
      <c r="C5" s="589" t="s">
        <v>359</v>
      </c>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89"/>
      <c r="AL5" s="589"/>
      <c r="AM5" s="589"/>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row>
    <row r="6" spans="1:71" ht="34.5" customHeight="1" x14ac:dyDescent="0.25">
      <c r="A6" s="587" t="s">
        <v>104</v>
      </c>
      <c r="B6" s="588"/>
      <c r="C6" s="589" t="s">
        <v>360</v>
      </c>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row>
    <row r="7" spans="1:71" x14ac:dyDescent="0.25">
      <c r="A7" s="596" t="s">
        <v>105</v>
      </c>
      <c r="B7" s="597"/>
      <c r="C7" s="598"/>
      <c r="D7" s="598"/>
      <c r="E7" s="598"/>
      <c r="F7" s="598"/>
      <c r="G7" s="598"/>
      <c r="H7" s="598"/>
      <c r="I7" s="598"/>
      <c r="J7" s="599"/>
      <c r="K7" s="568" t="s">
        <v>106</v>
      </c>
      <c r="L7" s="598"/>
      <c r="M7" s="598"/>
      <c r="N7" s="598"/>
      <c r="O7" s="598"/>
      <c r="P7" s="598"/>
      <c r="Q7" s="599"/>
      <c r="R7" s="568" t="s">
        <v>107</v>
      </c>
      <c r="S7" s="598"/>
      <c r="T7" s="598"/>
      <c r="U7" s="598"/>
      <c r="V7" s="598"/>
      <c r="W7" s="598"/>
      <c r="X7" s="598"/>
      <c r="Y7" s="598"/>
      <c r="Z7" s="599"/>
      <c r="AA7" s="568" t="s">
        <v>108</v>
      </c>
      <c r="AB7" s="598"/>
      <c r="AC7" s="598"/>
      <c r="AD7" s="598"/>
      <c r="AE7" s="598"/>
      <c r="AF7" s="598"/>
      <c r="AG7" s="599"/>
      <c r="AH7" s="568" t="s">
        <v>109</v>
      </c>
      <c r="AI7" s="598"/>
      <c r="AJ7" s="598"/>
      <c r="AK7" s="598"/>
      <c r="AL7" s="598"/>
      <c r="AM7" s="599"/>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row>
    <row r="8" spans="1:71" ht="16.5" customHeight="1" x14ac:dyDescent="0.25">
      <c r="A8" s="600" t="s">
        <v>110</v>
      </c>
      <c r="B8" s="602" t="s">
        <v>15</v>
      </c>
      <c r="C8" s="565" t="s">
        <v>17</v>
      </c>
      <c r="D8" s="565" t="s">
        <v>19</v>
      </c>
      <c r="E8" s="606" t="s">
        <v>411</v>
      </c>
      <c r="F8" s="572" t="s">
        <v>21</v>
      </c>
      <c r="G8" s="137"/>
      <c r="H8" s="137"/>
      <c r="I8" s="564" t="s">
        <v>23</v>
      </c>
      <c r="J8" s="565" t="s">
        <v>111</v>
      </c>
      <c r="K8" s="574" t="s">
        <v>112</v>
      </c>
      <c r="L8" s="575" t="s">
        <v>113</v>
      </c>
      <c r="M8" s="564" t="s">
        <v>114</v>
      </c>
      <c r="N8" s="564" t="s">
        <v>115</v>
      </c>
      <c r="O8" s="567" t="s">
        <v>116</v>
      </c>
      <c r="P8" s="575" t="s">
        <v>113</v>
      </c>
      <c r="Q8" s="565" t="s">
        <v>29</v>
      </c>
      <c r="R8" s="576" t="s">
        <v>117</v>
      </c>
      <c r="S8" s="566" t="s">
        <v>31</v>
      </c>
      <c r="T8" s="564" t="s">
        <v>33</v>
      </c>
      <c r="U8" s="566" t="s">
        <v>118</v>
      </c>
      <c r="V8" s="566"/>
      <c r="W8" s="566"/>
      <c r="X8" s="566"/>
      <c r="Y8" s="566"/>
      <c r="Z8" s="566"/>
      <c r="AA8" s="563" t="s">
        <v>119</v>
      </c>
      <c r="AB8" s="563" t="s">
        <v>120</v>
      </c>
      <c r="AC8" s="563" t="s">
        <v>113</v>
      </c>
      <c r="AD8" s="563" t="s">
        <v>121</v>
      </c>
      <c r="AE8" s="563" t="s">
        <v>113</v>
      </c>
      <c r="AF8" s="563" t="s">
        <v>122</v>
      </c>
      <c r="AG8" s="576" t="s">
        <v>50</v>
      </c>
      <c r="AH8" s="566" t="s">
        <v>109</v>
      </c>
      <c r="AI8" s="566" t="s">
        <v>123</v>
      </c>
      <c r="AJ8" s="566" t="s">
        <v>124</v>
      </c>
      <c r="AK8" s="566" t="s">
        <v>125</v>
      </c>
      <c r="AL8" s="607" t="s">
        <v>439</v>
      </c>
      <c r="AM8" s="566" t="s">
        <v>54</v>
      </c>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row>
    <row r="9" spans="1:71" s="140" customFormat="1" ht="94.5" customHeight="1" x14ac:dyDescent="0.3">
      <c r="A9" s="601"/>
      <c r="B9" s="602"/>
      <c r="C9" s="566"/>
      <c r="D9" s="566"/>
      <c r="E9" s="574"/>
      <c r="F9" s="573"/>
      <c r="G9" s="137" t="s">
        <v>399</v>
      </c>
      <c r="H9" s="137" t="s">
        <v>126</v>
      </c>
      <c r="I9" s="565"/>
      <c r="J9" s="566"/>
      <c r="K9" s="565"/>
      <c r="L9" s="568"/>
      <c r="M9" s="565"/>
      <c r="N9" s="565"/>
      <c r="O9" s="568"/>
      <c r="P9" s="568"/>
      <c r="Q9" s="566"/>
      <c r="R9" s="577"/>
      <c r="S9" s="566"/>
      <c r="T9" s="565"/>
      <c r="U9" s="138" t="s">
        <v>127</v>
      </c>
      <c r="V9" s="138" t="s">
        <v>128</v>
      </c>
      <c r="W9" s="138" t="s">
        <v>129</v>
      </c>
      <c r="X9" s="138" t="s">
        <v>130</v>
      </c>
      <c r="Y9" s="138" t="s">
        <v>131</v>
      </c>
      <c r="Z9" s="138" t="s">
        <v>132</v>
      </c>
      <c r="AA9" s="563"/>
      <c r="AB9" s="563"/>
      <c r="AC9" s="563"/>
      <c r="AD9" s="563"/>
      <c r="AE9" s="563"/>
      <c r="AF9" s="563"/>
      <c r="AG9" s="577"/>
      <c r="AH9" s="566"/>
      <c r="AI9" s="566"/>
      <c r="AJ9" s="566"/>
      <c r="AK9" s="566"/>
      <c r="AL9" s="608"/>
      <c r="AM9" s="566"/>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row>
    <row r="10" spans="1:71" s="156" customFormat="1" ht="296.25" customHeight="1" x14ac:dyDescent="0.3">
      <c r="A10" s="500">
        <v>1</v>
      </c>
      <c r="B10" s="603" t="s">
        <v>238</v>
      </c>
      <c r="C10" s="603" t="s">
        <v>361</v>
      </c>
      <c r="D10" s="556" t="s">
        <v>362</v>
      </c>
      <c r="E10" s="246" t="s">
        <v>381</v>
      </c>
      <c r="F10" s="559" t="s">
        <v>363</v>
      </c>
      <c r="G10" s="593" t="s">
        <v>400</v>
      </c>
      <c r="H10" s="559" t="s">
        <v>364</v>
      </c>
      <c r="I10" s="560" t="s">
        <v>134</v>
      </c>
      <c r="J10" s="541">
        <v>24</v>
      </c>
      <c r="K10" s="544" t="str">
        <f>IF(J10&lt;=0,"",IF(J10&lt;=2,"Muy Baja",IF(J10&lt;=24,"Baja",IF(J10&lt;=500,"Media",IF(J10&lt;=5000,"Alta","Muy Alta")))))</f>
        <v>Baja</v>
      </c>
      <c r="L10" s="547">
        <f>IF(K10="","",IF(K10="Muy Baja",0.2,IF(K10="Baja",0.4,IF(K10="Media",0.6,IF(K10="Alta",0.8,IF(K10="Muy Alta",1,))))))</f>
        <v>0.4</v>
      </c>
      <c r="M10" s="550" t="s">
        <v>200</v>
      </c>
      <c r="N10" s="547" t="str">
        <f>IF(NOT(ISERROR(MATCH(M10,'[2]Tabla Impacto'!$B$221:$B$223,0))),'[2]Tabla Impacto'!$F$223&amp;"Por favor no seleccionar los criterios de impacto(Afectación Económica o presupuestal y Pérdida Reputacional)",M10)</f>
        <v xml:space="preserve">     El riesgo afecta la imagen de la entidad con algunos usuarios de relevancia frente al logro de los objetivos</v>
      </c>
      <c r="O10" s="544" t="str">
        <f>IF(OR(N10='[2]Tabla Impacto'!$C$11,N10='[2]Tabla Impacto'!$D$11),"Leve",IF(OR(N10='[2]Tabla Impacto'!$C$12,N10='[2]Tabla Impacto'!$D$12),"Menor",IF(OR(N10='[2]Tabla Impacto'!$C$13,N10='[2]Tabla Impacto'!$D$13),"Moderado",IF(OR(N10='[2]Tabla Impacto'!$C$14,N10='[2]Tabla Impacto'!$D$14),"Mayor",IF(OR(N10='[2]Tabla Impacto'!$C$15,N10='[2]Tabla Impacto'!$D$15),"Catastrófico","")))))</f>
        <v>Moderado</v>
      </c>
      <c r="P10" s="547">
        <f>IF(O10="","",IF(O10="Leve",0.2,IF(O10="Menor",0.4,IF(O10="Moderado",0.6,IF(O10="Mayor",0.8,IF(O10="Catastrófico",1,))))))</f>
        <v>0.6</v>
      </c>
      <c r="Q10" s="569"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42">
        <v>1</v>
      </c>
      <c r="S10" s="143" t="s">
        <v>365</v>
      </c>
      <c r="T10" s="144" t="str">
        <f>IF(OR(U10="Preventivo",U10="Detectivo"),"Probabilidad",IF(U10="Correctivo","Impacto",""))</f>
        <v>Probabilidad</v>
      </c>
      <c r="U10" s="145" t="s">
        <v>215</v>
      </c>
      <c r="V10" s="145" t="s">
        <v>137</v>
      </c>
      <c r="W10" s="146" t="str">
        <f>IF(AND(U10="Preventivo",V10="Automático"),"50%",IF(AND(U10="Preventivo",V10="Manual"),"40%",IF(AND(U10="Detectivo",V10="Automático"),"40%",IF(AND(U10="Detectivo",V10="Manual"),"30%",IF(AND(U10="Correctivo",V10="Automático"),"35%",IF(AND(U10="Correctivo",V10="Manual"),"25%",""))))))</f>
        <v>40%</v>
      </c>
      <c r="X10" s="145" t="s">
        <v>138</v>
      </c>
      <c r="Y10" s="145" t="s">
        <v>139</v>
      </c>
      <c r="Z10" s="145" t="s">
        <v>140</v>
      </c>
      <c r="AA10" s="147">
        <f>IFERROR(IF(T10="Probabilidad",(L10-(+L10*W10)),IF(T10="Impacto",L10,"")),"")</f>
        <v>0.24</v>
      </c>
      <c r="AB10" s="148" t="str">
        <f>IFERROR(IF(AA10="","",IF(AA10&lt;=0.2,"Muy Baja",IF(AA10&lt;=0.4,"Baja",IF(AA10&lt;=0.6,"Media",IF(AA10&lt;=0.8,"Alta","Muy Alta"))))),"")</f>
        <v>Baja</v>
      </c>
      <c r="AC10" s="149">
        <f>+AA10</f>
        <v>0.24</v>
      </c>
      <c r="AD10" s="148" t="str">
        <f>IFERROR(IF(AE10="","",IF(AE10&lt;=0.2,"Leve",IF(AE10&lt;=0.4,"Menor",IF(AE10&lt;=0.6,"Moderado",IF(AE10&lt;=0.8,"Mayor","Catastrófico"))))),"")</f>
        <v>Moderado</v>
      </c>
      <c r="AE10" s="149">
        <f>IFERROR(IF(T10="Impacto",(P10-(+P10*W10)),IF(T10="Probabilidad",P10,"")),"")</f>
        <v>0.6</v>
      </c>
      <c r="AF10" s="590"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534" t="s">
        <v>141</v>
      </c>
      <c r="AH10" s="253" t="s">
        <v>437</v>
      </c>
      <c r="AI10" s="152" t="s">
        <v>366</v>
      </c>
      <c r="AJ10" s="153" t="s">
        <v>393</v>
      </c>
      <c r="AK10" s="154" t="s">
        <v>394</v>
      </c>
      <c r="AL10" s="259" t="s">
        <v>440</v>
      </c>
      <c r="AM10" s="252" t="s">
        <v>436</v>
      </c>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row>
    <row r="11" spans="1:71" ht="240" customHeight="1" x14ac:dyDescent="0.25">
      <c r="A11" s="501"/>
      <c r="B11" s="604"/>
      <c r="C11" s="604"/>
      <c r="D11" s="557"/>
      <c r="E11" s="247" t="s">
        <v>382</v>
      </c>
      <c r="F11" s="559"/>
      <c r="G11" s="594"/>
      <c r="H11" s="559"/>
      <c r="I11" s="561"/>
      <c r="J11" s="542"/>
      <c r="K11" s="545"/>
      <c r="L11" s="548"/>
      <c r="M11" s="551"/>
      <c r="N11" s="548">
        <f>IF(NOT(ISERROR(MATCH(M11,_xlfn.ANCHORARRAY(F22),0))),L24&amp;"Por favor no seleccionar los criterios de impacto",M11)</f>
        <v>0</v>
      </c>
      <c r="O11" s="545"/>
      <c r="P11" s="548"/>
      <c r="Q11" s="570"/>
      <c r="R11" s="142">
        <v>2</v>
      </c>
      <c r="S11" s="260" t="s">
        <v>441</v>
      </c>
      <c r="T11" s="144" t="str">
        <f>IF(OR(U11="Preventivo",U11="Detectivo"),"Probabilidad",IF(U11="Correctivo","Impacto",""))</f>
        <v>Probabilidad</v>
      </c>
      <c r="U11" s="145" t="s">
        <v>215</v>
      </c>
      <c r="V11" s="145" t="s">
        <v>137</v>
      </c>
      <c r="W11" s="146" t="str">
        <f t="shared" ref="W11:W15" si="0">IF(AND(U11="Preventivo",V11="Automático"),"50%",IF(AND(U11="Preventivo",V11="Manual"),"40%",IF(AND(U11="Detectivo",V11="Automático"),"40%",IF(AND(U11="Detectivo",V11="Manual"),"30%",IF(AND(U11="Correctivo",V11="Automático"),"35%",IF(AND(U11="Correctivo",V11="Manual"),"25%",""))))))</f>
        <v>40%</v>
      </c>
      <c r="X11" s="145" t="s">
        <v>138</v>
      </c>
      <c r="Y11" s="145" t="s">
        <v>139</v>
      </c>
      <c r="Z11" s="145" t="s">
        <v>140</v>
      </c>
      <c r="AA11" s="147">
        <f>IFERROR(IF(AND(T10="Probabilidad",T11="Probabilidad"),(AC10-(+AC10*W11)),IF(AND(T10="Impacto",T11="Probabilidad"),(L10-(+L10*W11)),IF(T11="Impacto",AC10,""))),"")</f>
        <v>0.14399999999999999</v>
      </c>
      <c r="AB11" s="148" t="str">
        <f t="shared" ref="AB11:AB15" si="1">IFERROR(IF(AA11="","",IF(AA11&lt;=0.2,"Muy Baja",IF(AA11&lt;=0.4,"Baja",IF(AA11&lt;=0.6,"Media",IF(AA11&lt;=0.8,"Alta","Muy Alta"))))),"")</f>
        <v>Muy Baja</v>
      </c>
      <c r="AC11" s="149">
        <f>+AA11</f>
        <v>0.14399999999999999</v>
      </c>
      <c r="AD11" s="148" t="str">
        <f t="shared" ref="AD11:AD15" si="2">IFERROR(IF(AE11="","",IF(AE11&lt;=0.2,"Leve",IF(AE11&lt;=0.4,"Menor",IF(AE11&lt;=0.6,"Moderado",IF(AE11&lt;=0.8,"Mayor","Catastrófico"))))),"")</f>
        <v>Moderado</v>
      </c>
      <c r="AE11" s="149">
        <f>IFERROR(IF(AND(T10="Impacto",T11="Impacto"),(AE10-(+AE10*W11)),IF(AND(T10="Probabilidad",T11="Impacto"),(P10-(+P10*W11)),IF(T11="Probabilidad",AE10,""))),"")</f>
        <v>0.6</v>
      </c>
      <c r="AF11" s="591"/>
      <c r="AG11" s="535"/>
      <c r="AH11" s="254" t="s">
        <v>367</v>
      </c>
      <c r="AI11" s="143" t="s">
        <v>368</v>
      </c>
      <c r="AJ11" s="153" t="s">
        <v>395</v>
      </c>
      <c r="AK11" s="159" t="s">
        <v>394</v>
      </c>
      <c r="AL11" s="256" t="s">
        <v>442</v>
      </c>
      <c r="AM11" s="252" t="s">
        <v>436</v>
      </c>
      <c r="AN11" s="250"/>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row>
    <row r="12" spans="1:71" ht="408" customHeight="1" x14ac:dyDescent="0.25">
      <c r="A12" s="501"/>
      <c r="B12" s="604"/>
      <c r="C12" s="604"/>
      <c r="D12" s="557"/>
      <c r="E12" s="167" t="s">
        <v>369</v>
      </c>
      <c r="F12" s="559"/>
      <c r="G12" s="594"/>
      <c r="H12" s="559"/>
      <c r="I12" s="561"/>
      <c r="J12" s="542"/>
      <c r="K12" s="545"/>
      <c r="L12" s="548"/>
      <c r="M12" s="551"/>
      <c r="N12" s="548">
        <f>IF(NOT(ISERROR(MATCH(M12,_xlfn.ANCHORARRAY(F23),0))),L25&amp;"Por favor no seleccionar los criterios de impacto",M12)</f>
        <v>0</v>
      </c>
      <c r="O12" s="545"/>
      <c r="P12" s="548"/>
      <c r="Q12" s="570"/>
      <c r="R12" s="142">
        <v>3</v>
      </c>
      <c r="S12" s="248" t="s">
        <v>412</v>
      </c>
      <c r="T12" s="144" t="str">
        <f t="shared" ref="T12:T15" si="3">IF(OR(U12="Preventivo",U12="Detectivo"),"Probabilidad",IF(U12="Correctivo","Impacto",""))</f>
        <v>Probabilidad</v>
      </c>
      <c r="U12" s="145" t="s">
        <v>215</v>
      </c>
      <c r="V12" s="145" t="s">
        <v>137</v>
      </c>
      <c r="W12" s="146" t="str">
        <f t="shared" si="0"/>
        <v>40%</v>
      </c>
      <c r="X12" s="145" t="s">
        <v>138</v>
      </c>
      <c r="Y12" s="145" t="s">
        <v>139</v>
      </c>
      <c r="Z12" s="145" t="s">
        <v>140</v>
      </c>
      <c r="AA12" s="147">
        <f>IFERROR(IF(AND(T11="Probabilidad",T12="Probabilidad"),(AC11-(+AC11*W12)),IF(AND(T11="Impacto",T12="Probabilidad"),(AC10-(+AC10*W12)),IF(T12="Impacto",AC11,""))),"")</f>
        <v>8.6399999999999991E-2</v>
      </c>
      <c r="AB12" s="148" t="str">
        <f t="shared" si="1"/>
        <v>Muy Baja</v>
      </c>
      <c r="AC12" s="149">
        <f t="shared" ref="AC12:AC15" si="4">+AA12</f>
        <v>8.6399999999999991E-2</v>
      </c>
      <c r="AD12" s="148" t="str">
        <f t="shared" si="2"/>
        <v>Moderado</v>
      </c>
      <c r="AE12" s="149">
        <f t="shared" ref="AE12:AE15" si="5">IFERROR(IF(AND(T11="Impacto",T12="Impacto"),(AE11-(+AE11*W12)),IF(AND(T11="Probabilidad",T12="Impacto"),(AE10-(+AE10*W12)),IF(T12="Probabilidad",AE11,""))),"")</f>
        <v>0.6</v>
      </c>
      <c r="AF12" s="591"/>
      <c r="AG12" s="535"/>
      <c r="AH12" s="254" t="s">
        <v>392</v>
      </c>
      <c r="AI12" s="143" t="s">
        <v>366</v>
      </c>
      <c r="AJ12" s="154" t="s">
        <v>396</v>
      </c>
      <c r="AK12" s="159" t="s">
        <v>394</v>
      </c>
      <c r="AL12" s="261" t="s">
        <v>445</v>
      </c>
      <c r="AM12" s="252"/>
      <c r="AN12" s="251"/>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row>
    <row r="13" spans="1:71" ht="286.5" customHeight="1" x14ac:dyDescent="0.25">
      <c r="A13" s="501"/>
      <c r="B13" s="604"/>
      <c r="C13" s="604"/>
      <c r="D13" s="557"/>
      <c r="E13" s="167" t="s">
        <v>370</v>
      </c>
      <c r="F13" s="559"/>
      <c r="G13" s="595"/>
      <c r="H13" s="559"/>
      <c r="I13" s="561"/>
      <c r="J13" s="542"/>
      <c r="K13" s="545"/>
      <c r="L13" s="548"/>
      <c r="M13" s="551"/>
      <c r="N13" s="548">
        <f>IF(NOT(ISERROR(MATCH(M13,_xlfn.ANCHORARRAY(F24),0))),L26&amp;"Por favor no seleccionar los criterios de impacto",M13)</f>
        <v>0</v>
      </c>
      <c r="O13" s="545"/>
      <c r="P13" s="548"/>
      <c r="Q13" s="570"/>
      <c r="R13" s="142">
        <v>4</v>
      </c>
      <c r="S13" s="157" t="s">
        <v>371</v>
      </c>
      <c r="T13" s="144" t="str">
        <f t="shared" si="3"/>
        <v>Probabilidad</v>
      </c>
      <c r="U13" s="145" t="s">
        <v>215</v>
      </c>
      <c r="V13" s="145" t="s">
        <v>137</v>
      </c>
      <c r="W13" s="146" t="str">
        <f t="shared" si="0"/>
        <v>40%</v>
      </c>
      <c r="X13" s="145" t="s">
        <v>138</v>
      </c>
      <c r="Y13" s="145" t="s">
        <v>139</v>
      </c>
      <c r="Z13" s="145" t="s">
        <v>140</v>
      </c>
      <c r="AA13" s="147">
        <f t="shared" ref="AA13:AA15" si="6">IFERROR(IF(AND(T12="Probabilidad",T13="Probabilidad"),(AC12-(+AC12*W13)),IF(AND(T12="Impacto",T13="Probabilidad"),(AC11-(+AC11*W13)),IF(T13="Impacto",AC12,""))),"")</f>
        <v>5.183999999999999E-2</v>
      </c>
      <c r="AB13" s="148" t="str">
        <f t="shared" si="1"/>
        <v>Muy Baja</v>
      </c>
      <c r="AC13" s="149">
        <f t="shared" si="4"/>
        <v>5.183999999999999E-2</v>
      </c>
      <c r="AD13" s="148" t="str">
        <f t="shared" si="2"/>
        <v>Moderado</v>
      </c>
      <c r="AE13" s="149">
        <f t="shared" si="5"/>
        <v>0.6</v>
      </c>
      <c r="AF13" s="592"/>
      <c r="AG13" s="536"/>
      <c r="AH13" s="254" t="s">
        <v>372</v>
      </c>
      <c r="AI13" s="143" t="s">
        <v>373</v>
      </c>
      <c r="AJ13" s="153" t="s">
        <v>397</v>
      </c>
      <c r="AK13" s="159" t="s">
        <v>394</v>
      </c>
      <c r="AL13" s="257" t="s">
        <v>438</v>
      </c>
      <c r="AM13" s="252" t="s">
        <v>436</v>
      </c>
      <c r="AN13" s="249"/>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row>
    <row r="14" spans="1:71" ht="48.75" customHeight="1" x14ac:dyDescent="0.25">
      <c r="A14" s="501"/>
      <c r="B14" s="604"/>
      <c r="C14" s="604"/>
      <c r="D14" s="557"/>
      <c r="E14" s="164"/>
      <c r="F14" s="559"/>
      <c r="G14" s="141"/>
      <c r="H14" s="559"/>
      <c r="I14" s="561"/>
      <c r="J14" s="542"/>
      <c r="K14" s="545"/>
      <c r="L14" s="548"/>
      <c r="M14" s="551"/>
      <c r="N14" s="548">
        <f>IF(NOT(ISERROR(MATCH(M14,_xlfn.ANCHORARRAY(F25),0))),L27&amp;"Por favor no seleccionar los criterios de impacto",M14)</f>
        <v>0</v>
      </c>
      <c r="O14" s="545"/>
      <c r="P14" s="548"/>
      <c r="Q14" s="570"/>
      <c r="R14" s="142">
        <v>5</v>
      </c>
      <c r="S14" s="157"/>
      <c r="T14" s="144" t="str">
        <f t="shared" si="3"/>
        <v/>
      </c>
      <c r="U14" s="145"/>
      <c r="V14" s="145"/>
      <c r="W14" s="146" t="str">
        <f t="shared" si="0"/>
        <v/>
      </c>
      <c r="X14" s="145"/>
      <c r="Y14" s="145"/>
      <c r="Z14" s="145"/>
      <c r="AA14" s="147" t="str">
        <f t="shared" si="6"/>
        <v/>
      </c>
      <c r="AB14" s="148" t="str">
        <f t="shared" si="1"/>
        <v/>
      </c>
      <c r="AC14" s="149" t="str">
        <f t="shared" si="4"/>
        <v/>
      </c>
      <c r="AD14" s="148" t="str">
        <f t="shared" si="2"/>
        <v/>
      </c>
      <c r="AE14" s="149" t="str">
        <f t="shared" si="5"/>
        <v/>
      </c>
      <c r="AF14" s="150" t="str">
        <f t="shared" ref="AF14:AF15" si="7">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65"/>
      <c r="AH14" s="160"/>
      <c r="AI14" s="161"/>
      <c r="AJ14" s="166"/>
      <c r="AK14" s="166"/>
      <c r="AL14" s="160"/>
      <c r="AM14" s="161"/>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row>
    <row r="15" spans="1:71" ht="42.75" customHeight="1" x14ac:dyDescent="0.25">
      <c r="A15" s="502"/>
      <c r="B15" s="605"/>
      <c r="C15" s="605"/>
      <c r="D15" s="558"/>
      <c r="E15" s="164"/>
      <c r="F15" s="559"/>
      <c r="G15" s="141"/>
      <c r="H15" s="559"/>
      <c r="I15" s="562"/>
      <c r="J15" s="543"/>
      <c r="K15" s="546"/>
      <c r="L15" s="549"/>
      <c r="M15" s="552"/>
      <c r="N15" s="549">
        <f>IF(NOT(ISERROR(MATCH(M15,_xlfn.ANCHORARRAY(F26),0))),L28&amp;"Por favor no seleccionar los criterios de impacto",M15)</f>
        <v>0</v>
      </c>
      <c r="O15" s="546"/>
      <c r="P15" s="549"/>
      <c r="Q15" s="571"/>
      <c r="R15" s="142">
        <v>6</v>
      </c>
      <c r="S15" s="157"/>
      <c r="T15" s="144" t="str">
        <f t="shared" si="3"/>
        <v/>
      </c>
      <c r="U15" s="145"/>
      <c r="V15" s="145"/>
      <c r="W15" s="146" t="str">
        <f t="shared" si="0"/>
        <v/>
      </c>
      <c r="X15" s="145"/>
      <c r="Y15" s="145"/>
      <c r="Z15" s="145"/>
      <c r="AA15" s="147" t="str">
        <f t="shared" si="6"/>
        <v/>
      </c>
      <c r="AB15" s="148" t="str">
        <f t="shared" si="1"/>
        <v/>
      </c>
      <c r="AC15" s="149" t="str">
        <f t="shared" si="4"/>
        <v/>
      </c>
      <c r="AD15" s="148" t="str">
        <f t="shared" si="2"/>
        <v/>
      </c>
      <c r="AE15" s="149" t="str">
        <f t="shared" si="5"/>
        <v/>
      </c>
      <c r="AF15" s="150" t="str">
        <f t="shared" si="7"/>
        <v/>
      </c>
      <c r="AG15" s="165"/>
      <c r="AH15" s="160"/>
      <c r="AI15" s="161"/>
      <c r="AJ15" s="166"/>
      <c r="AK15" s="166"/>
      <c r="AL15" s="160"/>
      <c r="AM15" s="161"/>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row>
    <row r="16" spans="1:71" ht="228" customHeight="1" x14ac:dyDescent="0.25">
      <c r="A16" s="500">
        <v>2</v>
      </c>
      <c r="B16" s="503" t="s">
        <v>238</v>
      </c>
      <c r="C16" s="503" t="s">
        <v>374</v>
      </c>
      <c r="D16" s="537" t="s">
        <v>375</v>
      </c>
      <c r="E16" s="167" t="s">
        <v>383</v>
      </c>
      <c r="F16" s="540" t="s">
        <v>376</v>
      </c>
      <c r="G16" s="553" t="s">
        <v>400</v>
      </c>
      <c r="H16" s="553" t="s">
        <v>377</v>
      </c>
      <c r="I16" s="531" t="s">
        <v>134</v>
      </c>
      <c r="J16" s="521">
        <v>4</v>
      </c>
      <c r="K16" s="509" t="str">
        <f>IF(J16&lt;=0,"",IF(J16&lt;=2,"Muy Baja",IF(J16&lt;=24,"Baja",IF(J16&lt;=500,"Media",IF(J16&lt;=5000,"Alta","Muy Alta")))))</f>
        <v>Baja</v>
      </c>
      <c r="L16" s="512">
        <f>IF(K16="","",IF(K16="Muy Baja",0.2,IF(K16="Baja",0.4,IF(K16="Media",0.6,IF(K16="Alta",0.8,IF(K16="Muy Alta",1,))))))</f>
        <v>0.4</v>
      </c>
      <c r="M16" s="524" t="s">
        <v>200</v>
      </c>
      <c r="N16" s="512" t="str">
        <f>IF(NOT(ISERROR(MATCH(M16,'[2]Tabla Impacto'!$B$221:$B$223,0))),'[2]Tabla Impacto'!$F$223&amp;"Por favor no seleccionar los criterios de impacto(Afectación Económica o presupuestal y Pérdida Reputacional)",M16)</f>
        <v xml:space="preserve">     El riesgo afecta la imagen de la entidad con algunos usuarios de relevancia frente al logro de los objetivos</v>
      </c>
      <c r="O16" s="509" t="str">
        <f>IF(OR(N16='[2]Tabla Impacto'!$C$11,N16='[2]Tabla Impacto'!$D$11),"Leve",IF(OR(N16='[2]Tabla Impacto'!$C$12,N16='[2]Tabla Impacto'!$D$12),"Menor",IF(OR(N16='[2]Tabla Impacto'!$C$13,N16='[2]Tabla Impacto'!$D$13),"Moderado",IF(OR(N16='[2]Tabla Impacto'!$C$14,N16='[2]Tabla Impacto'!$D$14),"Mayor",IF(OR(N16='[2]Tabla Impacto'!$C$15,N16='[2]Tabla Impacto'!$D$15),"Catastrófico","")))))</f>
        <v>Moderado</v>
      </c>
      <c r="P16" s="512">
        <f>IF(O16="","",IF(O16="Leve",0.2,IF(O16="Menor",0.4,IF(O16="Moderado",0.6,IF(O16="Mayor",0.8,IF(O16="Catastrófico",1,))))))</f>
        <v>0.6</v>
      </c>
      <c r="Q16" s="515"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42">
        <v>1</v>
      </c>
      <c r="S16" s="578" t="s">
        <v>378</v>
      </c>
      <c r="T16" s="144" t="str">
        <f>IF(OR(U16="Preventivo",U16="Detectivo"),"Probabilidad",IF(U16="Correctivo","Impacto",""))</f>
        <v>Probabilidad</v>
      </c>
      <c r="U16" s="145" t="s">
        <v>215</v>
      </c>
      <c r="V16" s="145" t="s">
        <v>137</v>
      </c>
      <c r="W16" s="146" t="str">
        <f>IF(AND(U16="Preventivo",V16="Automático"),"50%",IF(AND(U16="Preventivo",V16="Manual"),"40%",IF(AND(U16="Detectivo",V16="Automático"),"40%",IF(AND(U16="Detectivo",V16="Manual"),"30%",IF(AND(U16="Correctivo",V16="Automático"),"35%",IF(AND(U16="Correctivo",V16="Manual"),"25%",""))))))</f>
        <v>40%</v>
      </c>
      <c r="X16" s="145" t="s">
        <v>138</v>
      </c>
      <c r="Y16" s="145" t="s">
        <v>139</v>
      </c>
      <c r="Z16" s="145" t="s">
        <v>140</v>
      </c>
      <c r="AA16" s="147">
        <f>IFERROR(IF(T16="Probabilidad",(L16-(+L16*W16)),IF(T16="Impacto",L16,"")),"")</f>
        <v>0.24</v>
      </c>
      <c r="AB16" s="148" t="str">
        <f>IFERROR(IF(AA16="","",IF(AA16&lt;=0.2,"Muy Baja",IF(AA16&lt;=0.4,"Baja",IF(AA16&lt;=0.6,"Media",IF(AA16&lt;=0.8,"Alta","Muy Alta"))))),"")</f>
        <v>Baja</v>
      </c>
      <c r="AC16" s="149">
        <f>+AA16</f>
        <v>0.24</v>
      </c>
      <c r="AD16" s="148" t="str">
        <f>IFERROR(IF(AE16="","",IF(AE16&lt;=0.2,"Leve",IF(AE16&lt;=0.4,"Menor",IF(AE16&lt;=0.6,"Moderado",IF(AE16&lt;=0.8,"Mayor","Catastrófico"))))),"")</f>
        <v>Moderado</v>
      </c>
      <c r="AE16" s="149">
        <f>IFERROR(IF(T16="Impacto",(P16-(+P16*W16)),IF(T16="Probabilidad",P16,"")),"")</f>
        <v>0.6</v>
      </c>
      <c r="AF16" s="150" t="str">
        <f>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Moderado</v>
      </c>
      <c r="AG16" s="151" t="s">
        <v>141</v>
      </c>
      <c r="AH16" s="255" t="s">
        <v>443</v>
      </c>
      <c r="AI16" s="162" t="s">
        <v>379</v>
      </c>
      <c r="AJ16" s="153" t="s">
        <v>398</v>
      </c>
      <c r="AK16" s="159" t="s">
        <v>394</v>
      </c>
      <c r="AL16" s="258" t="s">
        <v>444</v>
      </c>
      <c r="AM16" s="252" t="s">
        <v>436</v>
      </c>
      <c r="AN16" s="249" t="s">
        <v>435</v>
      </c>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row>
    <row r="17" spans="1:71" ht="30" customHeight="1" x14ac:dyDescent="0.25">
      <c r="A17" s="501"/>
      <c r="B17" s="504"/>
      <c r="C17" s="504"/>
      <c r="D17" s="538"/>
      <c r="E17" s="169"/>
      <c r="F17" s="540"/>
      <c r="G17" s="554"/>
      <c r="H17" s="554"/>
      <c r="I17" s="532"/>
      <c r="J17" s="522"/>
      <c r="K17" s="510"/>
      <c r="L17" s="513"/>
      <c r="M17" s="525"/>
      <c r="N17" s="513">
        <f>IF(NOT(ISERROR(MATCH(M17,_xlfn.ANCHORARRAY(F28),0))),L30&amp;"Por favor no seleccionar los criterios de impacto",M17)</f>
        <v>0</v>
      </c>
      <c r="O17" s="510"/>
      <c r="P17" s="513"/>
      <c r="Q17" s="516"/>
      <c r="R17" s="142">
        <v>2</v>
      </c>
      <c r="S17" s="579"/>
      <c r="T17" s="144" t="str">
        <f>IF(OR(U17="Preventivo",U17="Detectivo"),"Probabilidad",IF(U17="Correctivo","Impacto",""))</f>
        <v/>
      </c>
      <c r="U17" s="145"/>
      <c r="V17" s="145"/>
      <c r="W17" s="146" t="str">
        <f t="shared" ref="W17:W21" si="8">IF(AND(U17="Preventivo",V17="Automático"),"50%",IF(AND(U17="Preventivo",V17="Manual"),"40%",IF(AND(U17="Detectivo",V17="Automático"),"40%",IF(AND(U17="Detectivo",V17="Manual"),"30%",IF(AND(U17="Correctivo",V17="Automático"),"35%",IF(AND(U17="Correctivo",V17="Manual"),"25%",""))))))</f>
        <v/>
      </c>
      <c r="X17" s="145"/>
      <c r="Y17" s="145"/>
      <c r="Z17" s="145"/>
      <c r="AA17" s="147" t="str">
        <f>IFERROR(IF(AND(T16="Probabilidad",T17="Probabilidad"),(AC16-(+AC16*W17)),IF(AND(T16="Impacto",T17="Probabilidad"),(L16-(+L16*W17)),IF(T17="Impacto",AC16,""))),"")</f>
        <v/>
      </c>
      <c r="AB17" s="148" t="str">
        <f t="shared" ref="AB17:AB21" si="9">IFERROR(IF(AA17="","",IF(AA17&lt;=0.2,"Muy Baja",IF(AA17&lt;=0.4,"Baja",IF(AA17&lt;=0.6,"Media",IF(AA17&lt;=0.8,"Alta","Muy Alta"))))),"")</f>
        <v/>
      </c>
      <c r="AC17" s="149" t="str">
        <f>+AA17</f>
        <v/>
      </c>
      <c r="AD17" s="148" t="str">
        <f t="shared" ref="AD17:AD21" si="10">IFERROR(IF(AE17="","",IF(AE17&lt;=0.2,"Leve",IF(AE17&lt;=0.4,"Menor",IF(AE17&lt;=0.6,"Moderado",IF(AE17&lt;=0.8,"Mayor","Catastrófico"))))),"")</f>
        <v/>
      </c>
      <c r="AE17" s="149" t="str">
        <f>IFERROR(IF(AND(T16="Impacto",T17="Impacto"),(AE16-(+AE16*W17)),IF(AND(T16="Probabilidad",T17="Impacto"),(P16-(+P16*W17)),IF(T17="Probabilidad",AE16,""))),"")</f>
        <v/>
      </c>
      <c r="AF17" s="150" t="str">
        <f t="shared" ref="AF17:AF21" si="11">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
      </c>
      <c r="AG17" s="158"/>
      <c r="AH17" s="160"/>
      <c r="AI17" s="161"/>
      <c r="AJ17" s="166"/>
      <c r="AK17" s="166"/>
      <c r="AL17" s="160"/>
      <c r="AM17" s="161"/>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row>
    <row r="18" spans="1:71" ht="25.5" customHeight="1" x14ac:dyDescent="0.25">
      <c r="A18" s="501"/>
      <c r="B18" s="504"/>
      <c r="C18" s="504"/>
      <c r="D18" s="538"/>
      <c r="E18" s="169"/>
      <c r="F18" s="540"/>
      <c r="G18" s="554"/>
      <c r="H18" s="554"/>
      <c r="I18" s="532"/>
      <c r="J18" s="522"/>
      <c r="K18" s="510"/>
      <c r="L18" s="513"/>
      <c r="M18" s="525"/>
      <c r="N18" s="513">
        <f>IF(NOT(ISERROR(MATCH(M18,_xlfn.ANCHORARRAY(F29),0))),L31&amp;"Por favor no seleccionar los criterios de impacto",M18)</f>
        <v>0</v>
      </c>
      <c r="O18" s="510"/>
      <c r="P18" s="513"/>
      <c r="Q18" s="516"/>
      <c r="R18" s="142">
        <v>3</v>
      </c>
      <c r="S18" s="579"/>
      <c r="T18" s="144" t="str">
        <f t="shared" ref="T18:T21" si="12">IF(OR(U18="Preventivo",U18="Detectivo"),"Probabilidad",IF(U18="Correctivo","Impacto",""))</f>
        <v/>
      </c>
      <c r="U18" s="145"/>
      <c r="V18" s="145"/>
      <c r="W18" s="146" t="str">
        <f t="shared" si="8"/>
        <v/>
      </c>
      <c r="X18" s="145"/>
      <c r="Y18" s="145"/>
      <c r="Z18" s="145"/>
      <c r="AA18" s="147" t="str">
        <f>IFERROR(IF(AND(T17="Probabilidad",T18="Probabilidad"),(AC17-(+AC17*W18)),IF(AND(T17="Impacto",T18="Probabilidad"),(AC16-(+AC16*W18)),IF(T18="Impacto",AC17,""))),"")</f>
        <v/>
      </c>
      <c r="AB18" s="148" t="str">
        <f t="shared" si="9"/>
        <v/>
      </c>
      <c r="AC18" s="149" t="str">
        <f t="shared" ref="AC18:AC21" si="13">+AA18</f>
        <v/>
      </c>
      <c r="AD18" s="148" t="str">
        <f t="shared" si="10"/>
        <v/>
      </c>
      <c r="AE18" s="149" t="str">
        <f t="shared" ref="AE18:AE21" si="14">IFERROR(IF(AND(T17="Impacto",T18="Impacto"),(AE17-(+AE17*W18)),IF(AND(T17="Probabilidad",T18="Impacto"),(AE16-(+AE16*W18)),IF(T18="Probabilidad",AE17,""))),"")</f>
        <v/>
      </c>
      <c r="AF18" s="150" t="str">
        <f t="shared" si="11"/>
        <v/>
      </c>
      <c r="AG18" s="158"/>
      <c r="AH18" s="160"/>
      <c r="AI18" s="161"/>
      <c r="AJ18" s="166"/>
      <c r="AK18" s="166"/>
      <c r="AL18" s="160"/>
      <c r="AM18" s="161"/>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row>
    <row r="19" spans="1:71" ht="25.5" customHeight="1" x14ac:dyDescent="0.25">
      <c r="A19" s="501"/>
      <c r="B19" s="504"/>
      <c r="C19" s="504"/>
      <c r="D19" s="538"/>
      <c r="E19" s="169"/>
      <c r="F19" s="540"/>
      <c r="G19" s="554"/>
      <c r="H19" s="554"/>
      <c r="I19" s="532"/>
      <c r="J19" s="522"/>
      <c r="K19" s="510"/>
      <c r="L19" s="513"/>
      <c r="M19" s="525"/>
      <c r="N19" s="513">
        <f>IF(NOT(ISERROR(MATCH(M19,_xlfn.ANCHORARRAY(F30),0))),L32&amp;"Por favor no seleccionar los criterios de impacto",M19)</f>
        <v>0</v>
      </c>
      <c r="O19" s="510"/>
      <c r="P19" s="513"/>
      <c r="Q19" s="516"/>
      <c r="R19" s="142">
        <v>4</v>
      </c>
      <c r="S19" s="579"/>
      <c r="T19" s="144" t="str">
        <f t="shared" si="12"/>
        <v/>
      </c>
      <c r="U19" s="145"/>
      <c r="V19" s="145"/>
      <c r="W19" s="146" t="str">
        <f t="shared" si="8"/>
        <v/>
      </c>
      <c r="X19" s="145"/>
      <c r="Y19" s="145"/>
      <c r="Z19" s="145"/>
      <c r="AA19" s="147" t="str">
        <f t="shared" ref="AA19:AA21" si="15">IFERROR(IF(AND(T18="Probabilidad",T19="Probabilidad"),(AC18-(+AC18*W19)),IF(AND(T18="Impacto",T19="Probabilidad"),(AC17-(+AC17*W19)),IF(T19="Impacto",AC18,""))),"")</f>
        <v/>
      </c>
      <c r="AB19" s="148" t="str">
        <f t="shared" si="9"/>
        <v/>
      </c>
      <c r="AC19" s="149" t="str">
        <f t="shared" si="13"/>
        <v/>
      </c>
      <c r="AD19" s="148" t="str">
        <f t="shared" si="10"/>
        <v/>
      </c>
      <c r="AE19" s="149" t="str">
        <f t="shared" si="14"/>
        <v/>
      </c>
      <c r="AF19" s="150" t="str">
        <f t="shared" si="11"/>
        <v/>
      </c>
      <c r="AG19" s="163"/>
      <c r="AH19" s="160"/>
      <c r="AI19" s="161"/>
      <c r="AJ19" s="166"/>
      <c r="AK19" s="166"/>
      <c r="AL19" s="160"/>
      <c r="AM19" s="161"/>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row>
    <row r="20" spans="1:71" ht="24" customHeight="1" x14ac:dyDescent="0.25">
      <c r="A20" s="501"/>
      <c r="B20" s="504"/>
      <c r="C20" s="504"/>
      <c r="D20" s="538"/>
      <c r="E20" s="169"/>
      <c r="F20" s="540"/>
      <c r="G20" s="554"/>
      <c r="H20" s="554"/>
      <c r="I20" s="532"/>
      <c r="J20" s="522"/>
      <c r="K20" s="510"/>
      <c r="L20" s="513"/>
      <c r="M20" s="525"/>
      <c r="N20" s="513">
        <f>IF(NOT(ISERROR(MATCH(M20,_xlfn.ANCHORARRAY(F31),0))),L33&amp;"Por favor no seleccionar los criterios de impacto",M20)</f>
        <v>0</v>
      </c>
      <c r="O20" s="510"/>
      <c r="P20" s="513"/>
      <c r="Q20" s="516"/>
      <c r="R20" s="142">
        <v>5</v>
      </c>
      <c r="S20" s="579"/>
      <c r="T20" s="144" t="str">
        <f t="shared" si="12"/>
        <v/>
      </c>
      <c r="U20" s="145"/>
      <c r="V20" s="145"/>
      <c r="W20" s="146" t="str">
        <f t="shared" si="8"/>
        <v/>
      </c>
      <c r="X20" s="145"/>
      <c r="Y20" s="145"/>
      <c r="Z20" s="145"/>
      <c r="AA20" s="147" t="str">
        <f t="shared" si="15"/>
        <v/>
      </c>
      <c r="AB20" s="148" t="str">
        <f t="shared" si="9"/>
        <v/>
      </c>
      <c r="AC20" s="149" t="str">
        <f t="shared" si="13"/>
        <v/>
      </c>
      <c r="AD20" s="148" t="str">
        <f t="shared" si="10"/>
        <v/>
      </c>
      <c r="AE20" s="149" t="str">
        <f t="shared" si="14"/>
        <v/>
      </c>
      <c r="AF20" s="150" t="str">
        <f t="shared" si="11"/>
        <v/>
      </c>
      <c r="AG20" s="165"/>
      <c r="AH20" s="160"/>
      <c r="AI20" s="161"/>
      <c r="AJ20" s="166"/>
      <c r="AK20" s="166"/>
      <c r="AL20" s="160"/>
      <c r="AM20" s="161"/>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row>
    <row r="21" spans="1:71" ht="25.5" customHeight="1" x14ac:dyDescent="0.25">
      <c r="A21" s="502"/>
      <c r="B21" s="505"/>
      <c r="C21" s="505"/>
      <c r="D21" s="539"/>
      <c r="E21" s="169"/>
      <c r="F21" s="540"/>
      <c r="G21" s="555"/>
      <c r="H21" s="555"/>
      <c r="I21" s="533"/>
      <c r="J21" s="523"/>
      <c r="K21" s="511"/>
      <c r="L21" s="514"/>
      <c r="M21" s="526"/>
      <c r="N21" s="514">
        <f>IF(NOT(ISERROR(MATCH(M21,_xlfn.ANCHORARRAY(F32),0))),L34&amp;"Por favor no seleccionar los criterios de impacto",M21)</f>
        <v>0</v>
      </c>
      <c r="O21" s="511"/>
      <c r="P21" s="514"/>
      <c r="Q21" s="517"/>
      <c r="R21" s="142">
        <v>6</v>
      </c>
      <c r="S21" s="580"/>
      <c r="T21" s="144" t="str">
        <f t="shared" si="12"/>
        <v/>
      </c>
      <c r="U21" s="145"/>
      <c r="V21" s="145"/>
      <c r="W21" s="146" t="str">
        <f t="shared" si="8"/>
        <v/>
      </c>
      <c r="X21" s="145"/>
      <c r="Y21" s="145"/>
      <c r="Z21" s="145"/>
      <c r="AA21" s="147" t="str">
        <f t="shared" si="15"/>
        <v/>
      </c>
      <c r="AB21" s="148" t="str">
        <f t="shared" si="9"/>
        <v/>
      </c>
      <c r="AC21" s="149" t="str">
        <f t="shared" si="13"/>
        <v/>
      </c>
      <c r="AD21" s="148" t="str">
        <f t="shared" si="10"/>
        <v/>
      </c>
      <c r="AE21" s="149" t="str">
        <f t="shared" si="14"/>
        <v/>
      </c>
      <c r="AF21" s="150" t="str">
        <f t="shared" si="11"/>
        <v/>
      </c>
      <c r="AG21" s="165"/>
      <c r="AH21" s="160"/>
      <c r="AI21" s="161"/>
      <c r="AJ21" s="166"/>
      <c r="AK21" s="166"/>
      <c r="AL21" s="160"/>
      <c r="AM21" s="161"/>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row>
    <row r="22" spans="1:71" ht="30.75" customHeight="1" x14ac:dyDescent="0.25">
      <c r="A22" s="500">
        <v>3</v>
      </c>
      <c r="B22" s="503"/>
      <c r="C22" s="503"/>
      <c r="D22" s="527"/>
      <c r="E22" s="169"/>
      <c r="F22" s="530"/>
      <c r="G22" s="168"/>
      <c r="H22" s="168"/>
      <c r="I22" s="531"/>
      <c r="J22" s="521"/>
      <c r="K22" s="509" t="str">
        <f t="shared" ref="K22" si="16">IF(J22&lt;=0,"",IF(J22&lt;=2,"Muy Baja",IF(J22&lt;=24,"Baja",IF(J22&lt;=500,"Media",IF(J22&lt;=5000,"Alta","Muy Alta")))))</f>
        <v/>
      </c>
      <c r="L22" s="512" t="str">
        <f t="shared" ref="L22" si="17">IF(K22="","",IF(K22="Muy Baja",0.2,IF(K22="Baja",0.4,IF(K22="Media",0.6,IF(K22="Alta",0.8,IF(K22="Muy Alta",1,))))))</f>
        <v/>
      </c>
      <c r="M22" s="524"/>
      <c r="N22" s="512">
        <f>IF(NOT(ISERROR(MATCH(M22,'[2]Tabla Impacto'!$B$221:$B$223,0))),'[2]Tabla Impacto'!$F$223&amp;"Por favor no seleccionar los criterios de impacto(Afectación Económica o presupuestal y Pérdida Reputacional)",M22)</f>
        <v>0</v>
      </c>
      <c r="O22" s="509" t="str">
        <f>IF(OR(N22='[2]Tabla Impacto'!$C$11,N22='[2]Tabla Impacto'!$D$11),"Leve",IF(OR(N22='[2]Tabla Impacto'!$C$12,N22='[2]Tabla Impacto'!$D$12),"Menor",IF(OR(N22='[2]Tabla Impacto'!$C$13,N22='[2]Tabla Impacto'!$D$13),"Moderado",IF(OR(N22='[2]Tabla Impacto'!$C$14,N22='[2]Tabla Impacto'!$D$14),"Mayor",IF(OR(N22='[2]Tabla Impacto'!$C$15,N22='[2]Tabla Impacto'!$D$15),"Catastrófico","")))))</f>
        <v/>
      </c>
      <c r="P22" s="512" t="str">
        <f t="shared" ref="P22" si="18">IF(O22="","",IF(O22="Leve",0.2,IF(O22="Menor",0.4,IF(O22="Moderado",0.6,IF(O22="Mayor",0.8,IF(O22="Catastrófico",1,))))))</f>
        <v/>
      </c>
      <c r="Q22" s="515" t="str">
        <f t="shared" ref="Q22" si="19">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
      </c>
      <c r="R22" s="142">
        <v>1</v>
      </c>
      <c r="S22" s="157"/>
      <c r="T22" s="144" t="str">
        <f>IF(OR(U22="Preventivo",U22="Detectivo"),"Probabilidad",IF(U22="Correctivo","Impacto",""))</f>
        <v/>
      </c>
      <c r="U22" s="145"/>
      <c r="V22" s="145"/>
      <c r="W22" s="146" t="str">
        <f>IF(AND(U22="Preventivo",V22="Automático"),"50%",IF(AND(U22="Preventivo",V22="Manual"),"40%",IF(AND(U22="Detectivo",V22="Automático"),"40%",IF(AND(U22="Detectivo",V22="Manual"),"30%",IF(AND(U22="Correctivo",V22="Automático"),"35%",IF(AND(U22="Correctivo",V22="Manual"),"25%",""))))))</f>
        <v/>
      </c>
      <c r="X22" s="145"/>
      <c r="Y22" s="145"/>
      <c r="Z22" s="145"/>
      <c r="AA22" s="147" t="str">
        <f>IFERROR(IF(T22="Probabilidad",(L22-(+L22*W22)),IF(T22="Impacto",L22,"")),"")</f>
        <v/>
      </c>
      <c r="AB22" s="148" t="str">
        <f>IFERROR(IF(AA22="","",IF(AA22&lt;=0.2,"Muy Baja",IF(AA22&lt;=0.4,"Baja",IF(AA22&lt;=0.6,"Media",IF(AA22&lt;=0.8,"Alta","Muy Alta"))))),"")</f>
        <v/>
      </c>
      <c r="AC22" s="149" t="str">
        <f>+AA22</f>
        <v/>
      </c>
      <c r="AD22" s="148" t="str">
        <f>IFERROR(IF(AE22="","",IF(AE22&lt;=0.2,"Leve",IF(AE22&lt;=0.4,"Menor",IF(AE22&lt;=0.6,"Moderado",IF(AE22&lt;=0.8,"Mayor","Catastrófico"))))),"")</f>
        <v/>
      </c>
      <c r="AE22" s="149" t="str">
        <f>IFERROR(IF(T22="Impacto",(P22-(+P22*W22)),IF(T22="Probabilidad",P22,"")),"")</f>
        <v/>
      </c>
      <c r="AF22" s="150" t="str">
        <f>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
      </c>
      <c r="AG22" s="165"/>
      <c r="AH22" s="160"/>
      <c r="AI22" s="161"/>
      <c r="AJ22" s="166"/>
      <c r="AK22" s="166"/>
      <c r="AL22" s="160"/>
      <c r="AM22" s="161"/>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row>
    <row r="23" spans="1:71" ht="26.25" customHeight="1" x14ac:dyDescent="0.25">
      <c r="A23" s="501"/>
      <c r="B23" s="504"/>
      <c r="C23" s="504"/>
      <c r="D23" s="528"/>
      <c r="E23" s="169"/>
      <c r="F23" s="530"/>
      <c r="G23" s="168"/>
      <c r="H23" s="168"/>
      <c r="I23" s="532"/>
      <c r="J23" s="522"/>
      <c r="K23" s="510"/>
      <c r="L23" s="513"/>
      <c r="M23" s="525"/>
      <c r="N23" s="513">
        <f>IF(NOT(ISERROR(MATCH(M23,_xlfn.ANCHORARRAY(F34),0))),L36&amp;"Por favor no seleccionar los criterios de impacto",M23)</f>
        <v>0</v>
      </c>
      <c r="O23" s="510"/>
      <c r="P23" s="513"/>
      <c r="Q23" s="516"/>
      <c r="R23" s="142">
        <v>2</v>
      </c>
      <c r="S23" s="157"/>
      <c r="T23" s="144" t="str">
        <f>IF(OR(U23="Preventivo",U23="Detectivo"),"Probabilidad",IF(U23="Correctivo","Impacto",""))</f>
        <v/>
      </c>
      <c r="U23" s="145"/>
      <c r="V23" s="145"/>
      <c r="W23" s="146" t="str">
        <f t="shared" ref="W23:W27" si="20">IF(AND(U23="Preventivo",V23="Automático"),"50%",IF(AND(U23="Preventivo",V23="Manual"),"40%",IF(AND(U23="Detectivo",V23="Automático"),"40%",IF(AND(U23="Detectivo",V23="Manual"),"30%",IF(AND(U23="Correctivo",V23="Automático"),"35%",IF(AND(U23="Correctivo",V23="Manual"),"25%",""))))))</f>
        <v/>
      </c>
      <c r="X23" s="145"/>
      <c r="Y23" s="145"/>
      <c r="Z23" s="145"/>
      <c r="AA23" s="147" t="str">
        <f>IFERROR(IF(AND(T22="Probabilidad",T23="Probabilidad"),(AC22-(+AC22*W23)),IF(AND(T22="Impacto",T23="Probabilidad"),(L22-(+L22*W23)),IF(T23="Impacto",AC22,""))),"")</f>
        <v/>
      </c>
      <c r="AB23" s="148" t="str">
        <f t="shared" ref="AB23:AB27" si="21">IFERROR(IF(AA23="","",IF(AA23&lt;=0.2,"Muy Baja",IF(AA23&lt;=0.4,"Baja",IF(AA23&lt;=0.6,"Media",IF(AA23&lt;=0.8,"Alta","Muy Alta"))))),"")</f>
        <v/>
      </c>
      <c r="AC23" s="149" t="str">
        <f>+AA23</f>
        <v/>
      </c>
      <c r="AD23" s="148" t="str">
        <f t="shared" ref="AD23:AD27" si="22">IFERROR(IF(AE23="","",IF(AE23&lt;=0.2,"Leve",IF(AE23&lt;=0.4,"Menor",IF(AE23&lt;=0.6,"Moderado",IF(AE23&lt;=0.8,"Mayor","Catastrófico"))))),"")</f>
        <v/>
      </c>
      <c r="AE23" s="149" t="str">
        <f>IFERROR(IF(AND(T22="Impacto",T23="Impacto"),(AE22-(+AE22*W23)),IF(AND(T22="Probabilidad",T23="Impacto"),(P22-(+P22*W23)),IF(T23="Probabilidad",AE22,""))),"")</f>
        <v/>
      </c>
      <c r="AF23" s="150" t="str">
        <f t="shared" ref="AF23:AF27" si="23">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65"/>
      <c r="AH23" s="160"/>
      <c r="AI23" s="161"/>
      <c r="AJ23" s="166"/>
      <c r="AK23" s="166"/>
      <c r="AL23" s="160"/>
      <c r="AM23" s="161"/>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row>
    <row r="24" spans="1:71" ht="26.25" customHeight="1" x14ac:dyDescent="0.25">
      <c r="A24" s="501"/>
      <c r="B24" s="504"/>
      <c r="C24" s="504"/>
      <c r="D24" s="528"/>
      <c r="E24" s="169"/>
      <c r="F24" s="530"/>
      <c r="G24" s="168"/>
      <c r="H24" s="168"/>
      <c r="I24" s="532"/>
      <c r="J24" s="522"/>
      <c r="K24" s="510"/>
      <c r="L24" s="513"/>
      <c r="M24" s="525"/>
      <c r="N24" s="513">
        <f>IF(NOT(ISERROR(MATCH(M24,_xlfn.ANCHORARRAY(F35),0))),L37&amp;"Por favor no seleccionar los criterios de impacto",M24)</f>
        <v>0</v>
      </c>
      <c r="O24" s="510"/>
      <c r="P24" s="513"/>
      <c r="Q24" s="516"/>
      <c r="R24" s="142">
        <v>3</v>
      </c>
      <c r="S24" s="162"/>
      <c r="T24" s="144" t="str">
        <f t="shared" ref="T24:T27" si="24">IF(OR(U24="Preventivo",U24="Detectivo"),"Probabilidad",IF(U24="Correctivo","Impacto",""))</f>
        <v/>
      </c>
      <c r="U24" s="145"/>
      <c r="V24" s="145"/>
      <c r="W24" s="146" t="str">
        <f t="shared" si="20"/>
        <v/>
      </c>
      <c r="X24" s="145"/>
      <c r="Y24" s="145"/>
      <c r="Z24" s="145"/>
      <c r="AA24" s="147" t="str">
        <f>IFERROR(IF(AND(T23="Probabilidad",T24="Probabilidad"),(AC23-(+AC23*W24)),IF(AND(T23="Impacto",T24="Probabilidad"),(AC22-(+AC22*W24)),IF(T24="Impacto",AC23,""))),"")</f>
        <v/>
      </c>
      <c r="AB24" s="148" t="str">
        <f t="shared" si="21"/>
        <v/>
      </c>
      <c r="AC24" s="149" t="str">
        <f t="shared" ref="AC24:AC27" si="25">+AA24</f>
        <v/>
      </c>
      <c r="AD24" s="148" t="str">
        <f t="shared" si="22"/>
        <v/>
      </c>
      <c r="AE24" s="149" t="str">
        <f t="shared" ref="AE24:AE27" si="26">IFERROR(IF(AND(T23="Impacto",T24="Impacto"),(AE23-(+AE23*W24)),IF(AND(T23="Probabilidad",T24="Impacto"),(AE22-(+AE22*W24)),IF(T24="Probabilidad",AE23,""))),"")</f>
        <v/>
      </c>
      <c r="AF24" s="150" t="str">
        <f t="shared" si="23"/>
        <v/>
      </c>
      <c r="AG24" s="165"/>
      <c r="AH24" s="160"/>
      <c r="AI24" s="161"/>
      <c r="AJ24" s="166"/>
      <c r="AK24" s="166"/>
      <c r="AL24" s="160"/>
      <c r="AM24" s="161"/>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row>
    <row r="25" spans="1:71" ht="26.25" customHeight="1" x14ac:dyDescent="0.25">
      <c r="A25" s="501"/>
      <c r="B25" s="504"/>
      <c r="C25" s="504"/>
      <c r="D25" s="528"/>
      <c r="E25" s="169"/>
      <c r="F25" s="530"/>
      <c r="G25" s="168"/>
      <c r="H25" s="168"/>
      <c r="I25" s="532"/>
      <c r="J25" s="522"/>
      <c r="K25" s="510"/>
      <c r="L25" s="513"/>
      <c r="M25" s="525"/>
      <c r="N25" s="513">
        <f>IF(NOT(ISERROR(MATCH(M25,_xlfn.ANCHORARRAY(F36),0))),L38&amp;"Por favor no seleccionar los criterios de impacto",M25)</f>
        <v>0</v>
      </c>
      <c r="O25" s="510"/>
      <c r="P25" s="513"/>
      <c r="Q25" s="516"/>
      <c r="R25" s="142">
        <v>4</v>
      </c>
      <c r="S25" s="157"/>
      <c r="T25" s="144" t="str">
        <f t="shared" si="24"/>
        <v/>
      </c>
      <c r="U25" s="145"/>
      <c r="V25" s="145"/>
      <c r="W25" s="146" t="str">
        <f t="shared" si="20"/>
        <v/>
      </c>
      <c r="X25" s="145"/>
      <c r="Y25" s="145"/>
      <c r="Z25" s="145"/>
      <c r="AA25" s="147" t="str">
        <f t="shared" ref="AA25:AA27" si="27">IFERROR(IF(AND(T24="Probabilidad",T25="Probabilidad"),(AC24-(+AC24*W25)),IF(AND(T24="Impacto",T25="Probabilidad"),(AC23-(+AC23*W25)),IF(T25="Impacto",AC24,""))),"")</f>
        <v/>
      </c>
      <c r="AB25" s="148" t="str">
        <f t="shared" si="21"/>
        <v/>
      </c>
      <c r="AC25" s="149" t="str">
        <f t="shared" si="25"/>
        <v/>
      </c>
      <c r="AD25" s="148" t="str">
        <f t="shared" si="22"/>
        <v/>
      </c>
      <c r="AE25" s="149" t="str">
        <f t="shared" si="26"/>
        <v/>
      </c>
      <c r="AF25" s="150" t="str">
        <f t="shared" si="23"/>
        <v/>
      </c>
      <c r="AG25" s="165"/>
      <c r="AH25" s="160"/>
      <c r="AI25" s="161"/>
      <c r="AJ25" s="166"/>
      <c r="AK25" s="166"/>
      <c r="AL25" s="160"/>
      <c r="AM25" s="161"/>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row>
    <row r="26" spans="1:71" ht="26.25" customHeight="1" x14ac:dyDescent="0.25">
      <c r="A26" s="501"/>
      <c r="B26" s="504"/>
      <c r="C26" s="504"/>
      <c r="D26" s="528"/>
      <c r="E26" s="169"/>
      <c r="F26" s="530"/>
      <c r="G26" s="168"/>
      <c r="H26" s="168"/>
      <c r="I26" s="532"/>
      <c r="J26" s="522"/>
      <c r="K26" s="510"/>
      <c r="L26" s="513"/>
      <c r="M26" s="525"/>
      <c r="N26" s="513">
        <f>IF(NOT(ISERROR(MATCH(M26,_xlfn.ANCHORARRAY(F37),0))),L39&amp;"Por favor no seleccionar los criterios de impacto",M26)</f>
        <v>0</v>
      </c>
      <c r="O26" s="510"/>
      <c r="P26" s="513"/>
      <c r="Q26" s="516"/>
      <c r="R26" s="142">
        <v>5</v>
      </c>
      <c r="S26" s="157"/>
      <c r="T26" s="144" t="str">
        <f t="shared" si="24"/>
        <v/>
      </c>
      <c r="U26" s="145"/>
      <c r="V26" s="145"/>
      <c r="W26" s="146" t="str">
        <f t="shared" si="20"/>
        <v/>
      </c>
      <c r="X26" s="145"/>
      <c r="Y26" s="145"/>
      <c r="Z26" s="145"/>
      <c r="AA26" s="147" t="str">
        <f t="shared" si="27"/>
        <v/>
      </c>
      <c r="AB26" s="148" t="str">
        <f t="shared" si="21"/>
        <v/>
      </c>
      <c r="AC26" s="149" t="str">
        <f t="shared" si="25"/>
        <v/>
      </c>
      <c r="AD26" s="148" t="str">
        <f t="shared" si="22"/>
        <v/>
      </c>
      <c r="AE26" s="149" t="str">
        <f t="shared" si="26"/>
        <v/>
      </c>
      <c r="AF26" s="150" t="str">
        <f t="shared" si="23"/>
        <v/>
      </c>
      <c r="AG26" s="165"/>
      <c r="AH26" s="160"/>
      <c r="AI26" s="161"/>
      <c r="AJ26" s="166"/>
      <c r="AK26" s="166"/>
      <c r="AL26" s="160"/>
      <c r="AM26" s="161"/>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row>
    <row r="27" spans="1:71" ht="26.25" customHeight="1" x14ac:dyDescent="0.25">
      <c r="A27" s="502"/>
      <c r="B27" s="505"/>
      <c r="C27" s="505"/>
      <c r="D27" s="529"/>
      <c r="E27" s="169"/>
      <c r="F27" s="530"/>
      <c r="G27" s="168"/>
      <c r="H27" s="168"/>
      <c r="I27" s="533"/>
      <c r="J27" s="523"/>
      <c r="K27" s="511"/>
      <c r="L27" s="514"/>
      <c r="M27" s="526"/>
      <c r="N27" s="514">
        <f>IF(NOT(ISERROR(MATCH(M27,_xlfn.ANCHORARRAY(F38),0))),L40&amp;"Por favor no seleccionar los criterios de impacto",M27)</f>
        <v>0</v>
      </c>
      <c r="O27" s="511"/>
      <c r="P27" s="514"/>
      <c r="Q27" s="517"/>
      <c r="R27" s="142">
        <v>6</v>
      </c>
      <c r="S27" s="157"/>
      <c r="T27" s="144" t="str">
        <f t="shared" si="24"/>
        <v/>
      </c>
      <c r="U27" s="145"/>
      <c r="V27" s="145"/>
      <c r="W27" s="146" t="str">
        <f t="shared" si="20"/>
        <v/>
      </c>
      <c r="X27" s="145"/>
      <c r="Y27" s="145"/>
      <c r="Z27" s="145"/>
      <c r="AA27" s="147" t="str">
        <f t="shared" si="27"/>
        <v/>
      </c>
      <c r="AB27" s="148" t="str">
        <f t="shared" si="21"/>
        <v/>
      </c>
      <c r="AC27" s="149" t="str">
        <f t="shared" si="25"/>
        <v/>
      </c>
      <c r="AD27" s="148" t="str">
        <f t="shared" si="22"/>
        <v/>
      </c>
      <c r="AE27" s="149" t="str">
        <f t="shared" si="26"/>
        <v/>
      </c>
      <c r="AF27" s="150" t="str">
        <f t="shared" si="23"/>
        <v/>
      </c>
      <c r="AG27" s="165"/>
      <c r="AH27" s="160"/>
      <c r="AI27" s="161"/>
      <c r="AJ27" s="166"/>
      <c r="AK27" s="166"/>
      <c r="AL27" s="160"/>
      <c r="AM27" s="161"/>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row>
    <row r="28" spans="1:71" ht="26.25" customHeight="1" x14ac:dyDescent="0.25">
      <c r="A28" s="500">
        <v>4</v>
      </c>
      <c r="B28" s="503"/>
      <c r="C28" s="503"/>
      <c r="D28" s="527"/>
      <c r="E28" s="169"/>
      <c r="F28" s="530"/>
      <c r="G28" s="168"/>
      <c r="H28" s="168"/>
      <c r="I28" s="531"/>
      <c r="J28" s="521"/>
      <c r="K28" s="509" t="str">
        <f t="shared" ref="K28" si="28">IF(J28&lt;=0,"",IF(J28&lt;=2,"Muy Baja",IF(J28&lt;=24,"Baja",IF(J28&lt;=500,"Media",IF(J28&lt;=5000,"Alta","Muy Alta")))))</f>
        <v/>
      </c>
      <c r="L28" s="512" t="str">
        <f t="shared" ref="L28" si="29">IF(K28="","",IF(K28="Muy Baja",0.2,IF(K28="Baja",0.4,IF(K28="Media",0.6,IF(K28="Alta",0.8,IF(K28="Muy Alta",1,))))))</f>
        <v/>
      </c>
      <c r="M28" s="524"/>
      <c r="N28" s="512">
        <f>IF(NOT(ISERROR(MATCH(M28,'[2]Tabla Impacto'!$B$221:$B$223,0))),'[2]Tabla Impacto'!$F$223&amp;"Por favor no seleccionar los criterios de impacto(Afectación Económica o presupuestal y Pérdida Reputacional)",M28)</f>
        <v>0</v>
      </c>
      <c r="O28" s="509" t="str">
        <f>IF(OR(N28='[2]Tabla Impacto'!$C$11,N28='[2]Tabla Impacto'!$D$11),"Leve",IF(OR(N28='[2]Tabla Impacto'!$C$12,N28='[2]Tabla Impacto'!$D$12),"Menor",IF(OR(N28='[2]Tabla Impacto'!$C$13,N28='[2]Tabla Impacto'!$D$13),"Moderado",IF(OR(N28='[2]Tabla Impacto'!$C$14,N28='[2]Tabla Impacto'!$D$14),"Mayor",IF(OR(N28='[2]Tabla Impacto'!$C$15,N28='[2]Tabla Impacto'!$D$15),"Catastrófico","")))))</f>
        <v/>
      </c>
      <c r="P28" s="512" t="str">
        <f t="shared" ref="P28" si="30">IF(O28="","",IF(O28="Leve",0.2,IF(O28="Menor",0.4,IF(O28="Moderado",0.6,IF(O28="Mayor",0.8,IF(O28="Catastrófico",1,))))))</f>
        <v/>
      </c>
      <c r="Q28" s="515" t="str">
        <f t="shared" ref="Q28" si="31">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
      </c>
      <c r="R28" s="142">
        <v>1</v>
      </c>
      <c r="S28" s="157"/>
      <c r="T28" s="144" t="str">
        <f>IF(OR(U28="Preventivo",U28="Detectivo"),"Probabilidad",IF(U28="Correctivo","Impacto",""))</f>
        <v/>
      </c>
      <c r="U28" s="145"/>
      <c r="V28" s="145"/>
      <c r="W28" s="146" t="str">
        <f>IF(AND(U28="Preventivo",V28="Automático"),"50%",IF(AND(U28="Preventivo",V28="Manual"),"40%",IF(AND(U28="Detectivo",V28="Automático"),"40%",IF(AND(U28="Detectivo",V28="Manual"),"30%",IF(AND(U28="Correctivo",V28="Automático"),"35%",IF(AND(U28="Correctivo",V28="Manual"),"25%",""))))))</f>
        <v/>
      </c>
      <c r="X28" s="145"/>
      <c r="Y28" s="145"/>
      <c r="Z28" s="145"/>
      <c r="AA28" s="147" t="str">
        <f>IFERROR(IF(T28="Probabilidad",(L28-(+L28*W28)),IF(T28="Impacto",L28,"")),"")</f>
        <v/>
      </c>
      <c r="AB28" s="148" t="str">
        <f>IFERROR(IF(AA28="","",IF(AA28&lt;=0.2,"Muy Baja",IF(AA28&lt;=0.4,"Baja",IF(AA28&lt;=0.6,"Media",IF(AA28&lt;=0.8,"Alta","Muy Alta"))))),"")</f>
        <v/>
      </c>
      <c r="AC28" s="149" t="str">
        <f>+AA28</f>
        <v/>
      </c>
      <c r="AD28" s="148" t="str">
        <f>IFERROR(IF(AE28="","",IF(AE28&lt;=0.2,"Leve",IF(AE28&lt;=0.4,"Menor",IF(AE28&lt;=0.6,"Moderado",IF(AE28&lt;=0.8,"Mayor","Catastrófico"))))),"")</f>
        <v/>
      </c>
      <c r="AE28" s="149" t="str">
        <f>IFERROR(IF(T28="Impacto",(P28-(+P28*W28)),IF(T28="Probabilidad",P28,"")),"")</f>
        <v/>
      </c>
      <c r="AF28" s="150" t="str">
        <f>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
      </c>
      <c r="AG28" s="165"/>
      <c r="AH28" s="160"/>
      <c r="AI28" s="161"/>
      <c r="AJ28" s="166"/>
      <c r="AK28" s="166"/>
      <c r="AL28" s="160"/>
      <c r="AM28" s="161"/>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row>
    <row r="29" spans="1:71" ht="26.25" customHeight="1" x14ac:dyDescent="0.25">
      <c r="A29" s="501"/>
      <c r="B29" s="504"/>
      <c r="C29" s="504"/>
      <c r="D29" s="528"/>
      <c r="E29" s="169"/>
      <c r="F29" s="530"/>
      <c r="G29" s="168"/>
      <c r="H29" s="168"/>
      <c r="I29" s="532"/>
      <c r="J29" s="522"/>
      <c r="K29" s="510"/>
      <c r="L29" s="513"/>
      <c r="M29" s="525"/>
      <c r="N29" s="513">
        <f>IF(NOT(ISERROR(MATCH(M29,_xlfn.ANCHORARRAY(F40),0))),L42&amp;"Por favor no seleccionar los criterios de impacto",M29)</f>
        <v>0</v>
      </c>
      <c r="O29" s="510"/>
      <c r="P29" s="513"/>
      <c r="Q29" s="516"/>
      <c r="R29" s="142">
        <v>2</v>
      </c>
      <c r="S29" s="157"/>
      <c r="T29" s="144" t="str">
        <f>IF(OR(U29="Preventivo",U29="Detectivo"),"Probabilidad",IF(U29="Correctivo","Impacto",""))</f>
        <v/>
      </c>
      <c r="U29" s="145"/>
      <c r="V29" s="145"/>
      <c r="W29" s="146" t="str">
        <f t="shared" ref="W29:W33" si="32">IF(AND(U29="Preventivo",V29="Automático"),"50%",IF(AND(U29="Preventivo",V29="Manual"),"40%",IF(AND(U29="Detectivo",V29="Automático"),"40%",IF(AND(U29="Detectivo",V29="Manual"),"30%",IF(AND(U29="Correctivo",V29="Automático"),"35%",IF(AND(U29="Correctivo",V29="Manual"),"25%",""))))))</f>
        <v/>
      </c>
      <c r="X29" s="145"/>
      <c r="Y29" s="145"/>
      <c r="Z29" s="145"/>
      <c r="AA29" s="147" t="str">
        <f>IFERROR(IF(AND(T28="Probabilidad",T29="Probabilidad"),(AC28-(+AC28*W29)),IF(AND(T28="Impacto",T29="Probabilidad"),(L28-(+L28*W29)),IF(T29="Impacto",AC28,""))),"")</f>
        <v/>
      </c>
      <c r="AB29" s="148" t="str">
        <f t="shared" ref="AB29:AB33" si="33">IFERROR(IF(AA29="","",IF(AA29&lt;=0.2,"Muy Baja",IF(AA29&lt;=0.4,"Baja",IF(AA29&lt;=0.6,"Media",IF(AA29&lt;=0.8,"Alta","Muy Alta"))))),"")</f>
        <v/>
      </c>
      <c r="AC29" s="149" t="str">
        <f>+AA29</f>
        <v/>
      </c>
      <c r="AD29" s="148" t="str">
        <f t="shared" ref="AD29:AD33" si="34">IFERROR(IF(AE29="","",IF(AE29&lt;=0.2,"Leve",IF(AE29&lt;=0.4,"Menor",IF(AE29&lt;=0.6,"Moderado",IF(AE29&lt;=0.8,"Mayor","Catastrófico"))))),"")</f>
        <v/>
      </c>
      <c r="AE29" s="149" t="str">
        <f>IFERROR(IF(AND(T28="Impacto",T29="Impacto"),(AE28-(+AE28*W29)),IF(AND(T28="Probabilidad",T29="Impacto"),(P28-(+P28*W29)),IF(T29="Probabilidad",AE28,""))),"")</f>
        <v/>
      </c>
      <c r="AF29" s="150" t="str">
        <f t="shared" ref="AF29:AF33" si="35">IFERROR(IF(OR(AND(AB29="Muy Baja",AD29="Leve"),AND(AB29="Muy Baja",AD29="Menor"),AND(AB29="Baja",AD29="Leve")),"Bajo",IF(OR(AND(AB29="Muy baja",AD29="Moderado"),AND(AB29="Baja",AD29="Menor"),AND(AB29="Baja",AD29="Moderado"),AND(AB29="Media",AD29="Leve"),AND(AB29="Media",AD29="Menor"),AND(AB29="Media",AD29="Moderado"),AND(AB29="Alta",AD29="Leve"),AND(AB29="Alta",AD29="Menor")),"Moderado",IF(OR(AND(AB29="Muy Baja",AD29="Mayor"),AND(AB29="Baja",AD29="Mayor"),AND(AB29="Media",AD29="Mayor"),AND(AB29="Alta",AD29="Moderado"),AND(AB29="Alta",AD29="Mayor"),AND(AB29="Muy Alta",AD29="Leve"),AND(AB29="Muy Alta",AD29="Menor"),AND(AB29="Muy Alta",AD29="Moderado"),AND(AB29="Muy Alta",AD29="Mayor")),"Alto",IF(OR(AND(AB29="Muy Baja",AD29="Catastrófico"),AND(AB29="Baja",AD29="Catastrófico"),AND(AB29="Media",AD29="Catastrófico"),AND(AB29="Alta",AD29="Catastrófico"),AND(AB29="Muy Alta",AD29="Catastrófico")),"Extremo","")))),"")</f>
        <v/>
      </c>
      <c r="AG29" s="165"/>
      <c r="AH29" s="160"/>
      <c r="AI29" s="161"/>
      <c r="AJ29" s="166"/>
      <c r="AK29" s="166"/>
      <c r="AL29" s="160"/>
      <c r="AM29" s="161"/>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row>
    <row r="30" spans="1:71" ht="26.25" customHeight="1" x14ac:dyDescent="0.25">
      <c r="A30" s="501"/>
      <c r="B30" s="504"/>
      <c r="C30" s="504"/>
      <c r="D30" s="528"/>
      <c r="E30" s="169"/>
      <c r="F30" s="530"/>
      <c r="G30" s="168"/>
      <c r="H30" s="168"/>
      <c r="I30" s="532"/>
      <c r="J30" s="522"/>
      <c r="K30" s="510"/>
      <c r="L30" s="513"/>
      <c r="M30" s="525"/>
      <c r="N30" s="513">
        <f>IF(NOT(ISERROR(MATCH(M30,_xlfn.ANCHORARRAY(F41),0))),L43&amp;"Por favor no seleccionar los criterios de impacto",M30)</f>
        <v>0</v>
      </c>
      <c r="O30" s="510"/>
      <c r="P30" s="513"/>
      <c r="Q30" s="516"/>
      <c r="R30" s="142">
        <v>3</v>
      </c>
      <c r="S30" s="162"/>
      <c r="T30" s="144" t="str">
        <f t="shared" ref="T30:T33" si="36">IF(OR(U30="Preventivo",U30="Detectivo"),"Probabilidad",IF(U30="Correctivo","Impacto",""))</f>
        <v/>
      </c>
      <c r="U30" s="145"/>
      <c r="V30" s="145"/>
      <c r="W30" s="146" t="str">
        <f t="shared" si="32"/>
        <v/>
      </c>
      <c r="X30" s="145"/>
      <c r="Y30" s="145"/>
      <c r="Z30" s="145"/>
      <c r="AA30" s="147" t="str">
        <f>IFERROR(IF(AND(T29="Probabilidad",T30="Probabilidad"),(AC29-(+AC29*W30)),IF(AND(T29="Impacto",T30="Probabilidad"),(AC28-(+AC28*W30)),IF(T30="Impacto",AC29,""))),"")</f>
        <v/>
      </c>
      <c r="AB30" s="148" t="str">
        <f t="shared" si="33"/>
        <v/>
      </c>
      <c r="AC30" s="149" t="str">
        <f t="shared" ref="AC30:AC33" si="37">+AA30</f>
        <v/>
      </c>
      <c r="AD30" s="148" t="str">
        <f t="shared" si="34"/>
        <v/>
      </c>
      <c r="AE30" s="149" t="str">
        <f t="shared" ref="AE30:AE33" si="38">IFERROR(IF(AND(T29="Impacto",T30="Impacto"),(AE29-(+AE29*W30)),IF(AND(T29="Probabilidad",T30="Impacto"),(AE28-(+AE28*W30)),IF(T30="Probabilidad",AE29,""))),"")</f>
        <v/>
      </c>
      <c r="AF30" s="150" t="str">
        <f t="shared" si="35"/>
        <v/>
      </c>
      <c r="AG30" s="165"/>
      <c r="AH30" s="160"/>
      <c r="AI30" s="161"/>
      <c r="AJ30" s="166"/>
      <c r="AK30" s="166"/>
      <c r="AL30" s="160"/>
      <c r="AM30" s="161"/>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row>
    <row r="31" spans="1:71" ht="26.25" customHeight="1" x14ac:dyDescent="0.25">
      <c r="A31" s="501"/>
      <c r="B31" s="504"/>
      <c r="C31" s="504"/>
      <c r="D31" s="528"/>
      <c r="E31" s="169"/>
      <c r="F31" s="530"/>
      <c r="G31" s="168"/>
      <c r="H31" s="168"/>
      <c r="I31" s="532"/>
      <c r="J31" s="522"/>
      <c r="K31" s="510"/>
      <c r="L31" s="513"/>
      <c r="M31" s="525"/>
      <c r="N31" s="513">
        <f>IF(NOT(ISERROR(MATCH(M31,_xlfn.ANCHORARRAY(F42),0))),L44&amp;"Por favor no seleccionar los criterios de impacto",M31)</f>
        <v>0</v>
      </c>
      <c r="O31" s="510"/>
      <c r="P31" s="513"/>
      <c r="Q31" s="516"/>
      <c r="R31" s="142">
        <v>4</v>
      </c>
      <c r="S31" s="157"/>
      <c r="T31" s="144" t="str">
        <f t="shared" si="36"/>
        <v/>
      </c>
      <c r="U31" s="145"/>
      <c r="V31" s="145"/>
      <c r="W31" s="146" t="str">
        <f t="shared" si="32"/>
        <v/>
      </c>
      <c r="X31" s="145"/>
      <c r="Y31" s="145"/>
      <c r="Z31" s="145"/>
      <c r="AA31" s="147" t="str">
        <f t="shared" ref="AA31:AA33" si="39">IFERROR(IF(AND(T30="Probabilidad",T31="Probabilidad"),(AC30-(+AC30*W31)),IF(AND(T30="Impacto",T31="Probabilidad"),(AC29-(+AC29*W31)),IF(T31="Impacto",AC30,""))),"")</f>
        <v/>
      </c>
      <c r="AB31" s="148" t="str">
        <f t="shared" si="33"/>
        <v/>
      </c>
      <c r="AC31" s="149" t="str">
        <f t="shared" si="37"/>
        <v/>
      </c>
      <c r="AD31" s="148" t="str">
        <f t="shared" si="34"/>
        <v/>
      </c>
      <c r="AE31" s="149" t="str">
        <f t="shared" si="38"/>
        <v/>
      </c>
      <c r="AF31" s="150" t="str">
        <f t="shared" si="35"/>
        <v/>
      </c>
      <c r="AG31" s="165"/>
      <c r="AH31" s="160"/>
      <c r="AI31" s="161"/>
      <c r="AJ31" s="166"/>
      <c r="AK31" s="166"/>
      <c r="AL31" s="160"/>
      <c r="AM31" s="161"/>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row>
    <row r="32" spans="1:71" ht="26.25" customHeight="1" x14ac:dyDescent="0.25">
      <c r="A32" s="501"/>
      <c r="B32" s="504"/>
      <c r="C32" s="504"/>
      <c r="D32" s="528"/>
      <c r="E32" s="169"/>
      <c r="F32" s="530"/>
      <c r="G32" s="168"/>
      <c r="H32" s="168"/>
      <c r="I32" s="532"/>
      <c r="J32" s="522"/>
      <c r="K32" s="510"/>
      <c r="L32" s="513"/>
      <c r="M32" s="525"/>
      <c r="N32" s="513">
        <f>IF(NOT(ISERROR(MATCH(M32,_xlfn.ANCHORARRAY(F43),0))),L45&amp;"Por favor no seleccionar los criterios de impacto",M32)</f>
        <v>0</v>
      </c>
      <c r="O32" s="510"/>
      <c r="P32" s="513"/>
      <c r="Q32" s="516"/>
      <c r="R32" s="142">
        <v>5</v>
      </c>
      <c r="S32" s="157"/>
      <c r="T32" s="144" t="str">
        <f t="shared" si="36"/>
        <v/>
      </c>
      <c r="U32" s="145"/>
      <c r="V32" s="145"/>
      <c r="W32" s="146" t="str">
        <f t="shared" si="32"/>
        <v/>
      </c>
      <c r="X32" s="145"/>
      <c r="Y32" s="145"/>
      <c r="Z32" s="145"/>
      <c r="AA32" s="147" t="str">
        <f t="shared" si="39"/>
        <v/>
      </c>
      <c r="AB32" s="148" t="str">
        <f t="shared" si="33"/>
        <v/>
      </c>
      <c r="AC32" s="149" t="str">
        <f t="shared" si="37"/>
        <v/>
      </c>
      <c r="AD32" s="148" t="str">
        <f t="shared" si="34"/>
        <v/>
      </c>
      <c r="AE32" s="149" t="str">
        <f t="shared" si="38"/>
        <v/>
      </c>
      <c r="AF32" s="150" t="str">
        <f t="shared" si="35"/>
        <v/>
      </c>
      <c r="AG32" s="165"/>
      <c r="AH32" s="160"/>
      <c r="AI32" s="161"/>
      <c r="AJ32" s="166"/>
      <c r="AK32" s="166"/>
      <c r="AL32" s="160"/>
      <c r="AM32" s="161"/>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row>
    <row r="33" spans="1:71" ht="26.25" customHeight="1" x14ac:dyDescent="0.25">
      <c r="A33" s="502"/>
      <c r="B33" s="505"/>
      <c r="C33" s="505"/>
      <c r="D33" s="529"/>
      <c r="E33" s="169"/>
      <c r="F33" s="530"/>
      <c r="G33" s="168"/>
      <c r="H33" s="168"/>
      <c r="I33" s="533"/>
      <c r="J33" s="523"/>
      <c r="K33" s="511"/>
      <c r="L33" s="514"/>
      <c r="M33" s="526"/>
      <c r="N33" s="514">
        <f>IF(NOT(ISERROR(MATCH(M33,_xlfn.ANCHORARRAY(F44),0))),L46&amp;"Por favor no seleccionar los criterios de impacto",M33)</f>
        <v>0</v>
      </c>
      <c r="O33" s="511"/>
      <c r="P33" s="514"/>
      <c r="Q33" s="517"/>
      <c r="R33" s="142">
        <v>6</v>
      </c>
      <c r="S33" s="157"/>
      <c r="T33" s="144" t="str">
        <f t="shared" si="36"/>
        <v/>
      </c>
      <c r="U33" s="145"/>
      <c r="V33" s="145"/>
      <c r="W33" s="146" t="str">
        <f t="shared" si="32"/>
        <v/>
      </c>
      <c r="X33" s="145"/>
      <c r="Y33" s="145"/>
      <c r="Z33" s="145"/>
      <c r="AA33" s="147" t="str">
        <f t="shared" si="39"/>
        <v/>
      </c>
      <c r="AB33" s="148" t="str">
        <f t="shared" si="33"/>
        <v/>
      </c>
      <c r="AC33" s="149" t="str">
        <f t="shared" si="37"/>
        <v/>
      </c>
      <c r="AD33" s="148" t="str">
        <f t="shared" si="34"/>
        <v/>
      </c>
      <c r="AE33" s="149" t="str">
        <f t="shared" si="38"/>
        <v/>
      </c>
      <c r="AF33" s="150" t="str">
        <f t="shared" si="35"/>
        <v/>
      </c>
      <c r="AG33" s="165"/>
      <c r="AH33" s="160"/>
      <c r="AI33" s="161"/>
      <c r="AJ33" s="166"/>
      <c r="AK33" s="166"/>
      <c r="AL33" s="160"/>
      <c r="AM33" s="161"/>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row>
    <row r="34" spans="1:71" ht="26.25" customHeight="1" x14ac:dyDescent="0.25">
      <c r="A34" s="500">
        <v>5</v>
      </c>
      <c r="B34" s="503"/>
      <c r="C34" s="503"/>
      <c r="D34" s="527"/>
      <c r="E34" s="169"/>
      <c r="F34" s="530"/>
      <c r="G34" s="168"/>
      <c r="H34" s="168"/>
      <c r="I34" s="531"/>
      <c r="J34" s="521"/>
      <c r="K34" s="509" t="str">
        <f t="shared" ref="K34" si="40">IF(J34&lt;=0,"",IF(J34&lt;=2,"Muy Baja",IF(J34&lt;=24,"Baja",IF(J34&lt;=500,"Media",IF(J34&lt;=5000,"Alta","Muy Alta")))))</f>
        <v/>
      </c>
      <c r="L34" s="512" t="str">
        <f t="shared" ref="L34" si="41">IF(K34="","",IF(K34="Muy Baja",0.2,IF(K34="Baja",0.4,IF(K34="Media",0.6,IF(K34="Alta",0.8,IF(K34="Muy Alta",1,))))))</f>
        <v/>
      </c>
      <c r="M34" s="524"/>
      <c r="N34" s="512">
        <f>IF(NOT(ISERROR(MATCH(M34,'[2]Tabla Impacto'!$B$221:$B$223,0))),'[2]Tabla Impacto'!$F$223&amp;"Por favor no seleccionar los criterios de impacto(Afectación Económica o presupuestal y Pérdida Reputacional)",M34)</f>
        <v>0</v>
      </c>
      <c r="O34" s="509" t="str">
        <f>IF(OR(N34='[2]Tabla Impacto'!$C$11,N34='[2]Tabla Impacto'!$D$11),"Leve",IF(OR(N34='[2]Tabla Impacto'!$C$12,N34='[2]Tabla Impacto'!$D$12),"Menor",IF(OR(N34='[2]Tabla Impacto'!$C$13,N34='[2]Tabla Impacto'!$D$13),"Moderado",IF(OR(N34='[2]Tabla Impacto'!$C$14,N34='[2]Tabla Impacto'!$D$14),"Mayor",IF(OR(N34='[2]Tabla Impacto'!$C$15,N34='[2]Tabla Impacto'!$D$15),"Catastrófico","")))))</f>
        <v/>
      </c>
      <c r="P34" s="512" t="str">
        <f t="shared" ref="P34" si="42">IF(O34="","",IF(O34="Leve",0.2,IF(O34="Menor",0.4,IF(O34="Moderado",0.6,IF(O34="Mayor",0.8,IF(O34="Catastrófico",1,))))))</f>
        <v/>
      </c>
      <c r="Q34" s="515" t="str">
        <f t="shared" ref="Q34" si="43">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
      </c>
      <c r="R34" s="142">
        <v>1</v>
      </c>
      <c r="S34" s="157"/>
      <c r="T34" s="144" t="str">
        <f>IF(OR(U34="Preventivo",U34="Detectivo"),"Probabilidad",IF(U34="Correctivo","Impacto",""))</f>
        <v/>
      </c>
      <c r="U34" s="145"/>
      <c r="V34" s="145"/>
      <c r="W34" s="146" t="str">
        <f>IF(AND(U34="Preventivo",V34="Automático"),"50%",IF(AND(U34="Preventivo",V34="Manual"),"40%",IF(AND(U34="Detectivo",V34="Automático"),"40%",IF(AND(U34="Detectivo",V34="Manual"),"30%",IF(AND(U34="Correctivo",V34="Automático"),"35%",IF(AND(U34="Correctivo",V34="Manual"),"25%",""))))))</f>
        <v/>
      </c>
      <c r="X34" s="145"/>
      <c r="Y34" s="145"/>
      <c r="Z34" s="145"/>
      <c r="AA34" s="147" t="str">
        <f>IFERROR(IF(T34="Probabilidad",(L34-(+L34*W34)),IF(T34="Impacto",L34,"")),"")</f>
        <v/>
      </c>
      <c r="AB34" s="148" t="str">
        <f>IFERROR(IF(AA34="","",IF(AA34&lt;=0.2,"Muy Baja",IF(AA34&lt;=0.4,"Baja",IF(AA34&lt;=0.6,"Media",IF(AA34&lt;=0.8,"Alta","Muy Alta"))))),"")</f>
        <v/>
      </c>
      <c r="AC34" s="149" t="str">
        <f>+AA34</f>
        <v/>
      </c>
      <c r="AD34" s="148" t="str">
        <f>IFERROR(IF(AE34="","",IF(AE34&lt;=0.2,"Leve",IF(AE34&lt;=0.4,"Menor",IF(AE34&lt;=0.6,"Moderado",IF(AE34&lt;=0.8,"Mayor","Catastrófico"))))),"")</f>
        <v/>
      </c>
      <c r="AE34" s="149" t="str">
        <f>IFERROR(IF(T34="Impacto",(P34-(+P34*W34)),IF(T34="Probabilidad",P34,"")),"")</f>
        <v/>
      </c>
      <c r="AF34" s="150" t="str">
        <f>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
      </c>
      <c r="AG34" s="165"/>
      <c r="AH34" s="160"/>
      <c r="AI34" s="161"/>
      <c r="AJ34" s="166"/>
      <c r="AK34" s="166"/>
      <c r="AL34" s="160"/>
      <c r="AM34" s="161"/>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row>
    <row r="35" spans="1:71" ht="26.25" customHeight="1" x14ac:dyDescent="0.25">
      <c r="A35" s="501"/>
      <c r="B35" s="504"/>
      <c r="C35" s="504"/>
      <c r="D35" s="528"/>
      <c r="E35" s="169"/>
      <c r="F35" s="530"/>
      <c r="G35" s="168"/>
      <c r="H35" s="168"/>
      <c r="I35" s="532"/>
      <c r="J35" s="522"/>
      <c r="K35" s="510"/>
      <c r="L35" s="513"/>
      <c r="M35" s="525"/>
      <c r="N35" s="513">
        <f>IF(NOT(ISERROR(MATCH(M35,_xlfn.ANCHORARRAY(F46),0))),L48&amp;"Por favor no seleccionar los criterios de impacto",M35)</f>
        <v>0</v>
      </c>
      <c r="O35" s="510"/>
      <c r="P35" s="513"/>
      <c r="Q35" s="516"/>
      <c r="R35" s="142">
        <v>2</v>
      </c>
      <c r="S35" s="157"/>
      <c r="T35" s="144" t="str">
        <f>IF(OR(U35="Preventivo",U35="Detectivo"),"Probabilidad",IF(U35="Correctivo","Impacto",""))</f>
        <v/>
      </c>
      <c r="U35" s="145"/>
      <c r="V35" s="145"/>
      <c r="W35" s="146" t="str">
        <f t="shared" ref="W35:W39" si="44">IF(AND(U35="Preventivo",V35="Automático"),"50%",IF(AND(U35="Preventivo",V35="Manual"),"40%",IF(AND(U35="Detectivo",V35="Automático"),"40%",IF(AND(U35="Detectivo",V35="Manual"),"30%",IF(AND(U35="Correctivo",V35="Automático"),"35%",IF(AND(U35="Correctivo",V35="Manual"),"25%",""))))))</f>
        <v/>
      </c>
      <c r="X35" s="145"/>
      <c r="Y35" s="145"/>
      <c r="Z35" s="145"/>
      <c r="AA35" s="147" t="str">
        <f>IFERROR(IF(AND(T34="Probabilidad",T35="Probabilidad"),(AC34-(+AC34*W35)),IF(AND(T34="Impacto",T35="Probabilidad"),(L34-(+L34*W35)),IF(T35="Impacto",AC34,""))),"")</f>
        <v/>
      </c>
      <c r="AB35" s="148" t="str">
        <f t="shared" ref="AB35:AB39" si="45">IFERROR(IF(AA35="","",IF(AA35&lt;=0.2,"Muy Baja",IF(AA35&lt;=0.4,"Baja",IF(AA35&lt;=0.6,"Media",IF(AA35&lt;=0.8,"Alta","Muy Alta"))))),"")</f>
        <v/>
      </c>
      <c r="AC35" s="149" t="str">
        <f>+AA35</f>
        <v/>
      </c>
      <c r="AD35" s="148" t="str">
        <f t="shared" ref="AD35:AD39" si="46">IFERROR(IF(AE35="","",IF(AE35&lt;=0.2,"Leve",IF(AE35&lt;=0.4,"Menor",IF(AE35&lt;=0.6,"Moderado",IF(AE35&lt;=0.8,"Mayor","Catastrófico"))))),"")</f>
        <v/>
      </c>
      <c r="AE35" s="149" t="str">
        <f>IFERROR(IF(AND(T34="Impacto",T35="Impacto"),(AE34-(+AE34*W35)),IF(AND(T34="Probabilidad",T35="Impacto"),(P34-(+P34*W35)),IF(T35="Probabilidad",AE34,""))),"")</f>
        <v/>
      </c>
      <c r="AF35" s="150" t="str">
        <f t="shared" ref="AF35:AF39" si="47">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
      </c>
      <c r="AG35" s="165"/>
      <c r="AH35" s="160"/>
      <c r="AI35" s="161"/>
      <c r="AJ35" s="166"/>
      <c r="AK35" s="166"/>
      <c r="AL35" s="160"/>
      <c r="AM35" s="161"/>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row>
    <row r="36" spans="1:71" ht="26.25" customHeight="1" x14ac:dyDescent="0.25">
      <c r="A36" s="501"/>
      <c r="B36" s="504"/>
      <c r="C36" s="504"/>
      <c r="D36" s="528"/>
      <c r="E36" s="169"/>
      <c r="F36" s="530"/>
      <c r="G36" s="168"/>
      <c r="H36" s="168"/>
      <c r="I36" s="532"/>
      <c r="J36" s="522"/>
      <c r="K36" s="510"/>
      <c r="L36" s="513"/>
      <c r="M36" s="525"/>
      <c r="N36" s="513">
        <f>IF(NOT(ISERROR(MATCH(M36,_xlfn.ANCHORARRAY(F47),0))),L49&amp;"Por favor no seleccionar los criterios de impacto",M36)</f>
        <v>0</v>
      </c>
      <c r="O36" s="510"/>
      <c r="P36" s="513"/>
      <c r="Q36" s="516"/>
      <c r="R36" s="142">
        <v>3</v>
      </c>
      <c r="S36" s="162"/>
      <c r="T36" s="144" t="str">
        <f t="shared" ref="T36:T39" si="48">IF(OR(U36="Preventivo",U36="Detectivo"),"Probabilidad",IF(U36="Correctivo","Impacto",""))</f>
        <v/>
      </c>
      <c r="U36" s="145"/>
      <c r="V36" s="145"/>
      <c r="W36" s="146" t="str">
        <f t="shared" si="44"/>
        <v/>
      </c>
      <c r="X36" s="145"/>
      <c r="Y36" s="145"/>
      <c r="Z36" s="145"/>
      <c r="AA36" s="147" t="str">
        <f>IFERROR(IF(AND(T35="Probabilidad",T36="Probabilidad"),(AC35-(+AC35*W36)),IF(AND(T35="Impacto",T36="Probabilidad"),(AC34-(+AC34*W36)),IF(T36="Impacto",AC35,""))),"")</f>
        <v/>
      </c>
      <c r="AB36" s="148" t="str">
        <f t="shared" si="45"/>
        <v/>
      </c>
      <c r="AC36" s="149" t="str">
        <f t="shared" ref="AC36:AC39" si="49">+AA36</f>
        <v/>
      </c>
      <c r="AD36" s="148" t="str">
        <f t="shared" si="46"/>
        <v/>
      </c>
      <c r="AE36" s="149" t="str">
        <f t="shared" ref="AE36:AE39" si="50">IFERROR(IF(AND(T35="Impacto",T36="Impacto"),(AE35-(+AE35*W36)),IF(AND(T35="Probabilidad",T36="Impacto"),(AE34-(+AE34*W36)),IF(T36="Probabilidad",AE35,""))),"")</f>
        <v/>
      </c>
      <c r="AF36" s="150" t="str">
        <f t="shared" si="47"/>
        <v/>
      </c>
      <c r="AG36" s="165"/>
      <c r="AH36" s="160"/>
      <c r="AI36" s="161"/>
      <c r="AJ36" s="166"/>
      <c r="AK36" s="166"/>
      <c r="AL36" s="160"/>
      <c r="AM36" s="161"/>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row>
    <row r="37" spans="1:71" ht="26.25" customHeight="1" x14ac:dyDescent="0.25">
      <c r="A37" s="501"/>
      <c r="B37" s="504"/>
      <c r="C37" s="504"/>
      <c r="D37" s="528"/>
      <c r="E37" s="169"/>
      <c r="F37" s="530"/>
      <c r="G37" s="168"/>
      <c r="H37" s="168"/>
      <c r="I37" s="532"/>
      <c r="J37" s="522"/>
      <c r="K37" s="510"/>
      <c r="L37" s="513"/>
      <c r="M37" s="525"/>
      <c r="N37" s="513">
        <f>IF(NOT(ISERROR(MATCH(M37,_xlfn.ANCHORARRAY(F48),0))),L50&amp;"Por favor no seleccionar los criterios de impacto",M37)</f>
        <v>0</v>
      </c>
      <c r="O37" s="510"/>
      <c r="P37" s="513"/>
      <c r="Q37" s="516"/>
      <c r="R37" s="142">
        <v>4</v>
      </c>
      <c r="S37" s="157"/>
      <c r="T37" s="144" t="str">
        <f t="shared" si="48"/>
        <v/>
      </c>
      <c r="U37" s="145"/>
      <c r="V37" s="145"/>
      <c r="W37" s="146" t="str">
        <f t="shared" si="44"/>
        <v/>
      </c>
      <c r="X37" s="145"/>
      <c r="Y37" s="145"/>
      <c r="Z37" s="145"/>
      <c r="AA37" s="147" t="str">
        <f t="shared" ref="AA37:AA39" si="51">IFERROR(IF(AND(T36="Probabilidad",T37="Probabilidad"),(AC36-(+AC36*W37)),IF(AND(T36="Impacto",T37="Probabilidad"),(AC35-(+AC35*W37)),IF(T37="Impacto",AC36,""))),"")</f>
        <v/>
      </c>
      <c r="AB37" s="148" t="str">
        <f t="shared" si="45"/>
        <v/>
      </c>
      <c r="AC37" s="149" t="str">
        <f t="shared" si="49"/>
        <v/>
      </c>
      <c r="AD37" s="148" t="str">
        <f t="shared" si="46"/>
        <v/>
      </c>
      <c r="AE37" s="149" t="str">
        <f t="shared" si="50"/>
        <v/>
      </c>
      <c r="AF37" s="150" t="str">
        <f t="shared" si="47"/>
        <v/>
      </c>
      <c r="AG37" s="165"/>
      <c r="AH37" s="160"/>
      <c r="AI37" s="161"/>
      <c r="AJ37" s="166"/>
      <c r="AK37" s="166"/>
      <c r="AL37" s="160"/>
      <c r="AM37" s="161"/>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row>
    <row r="38" spans="1:71" ht="26.25" customHeight="1" x14ac:dyDescent="0.25">
      <c r="A38" s="501"/>
      <c r="B38" s="504"/>
      <c r="C38" s="504"/>
      <c r="D38" s="528"/>
      <c r="E38" s="169"/>
      <c r="F38" s="530"/>
      <c r="G38" s="168"/>
      <c r="H38" s="168"/>
      <c r="I38" s="532"/>
      <c r="J38" s="522"/>
      <c r="K38" s="510"/>
      <c r="L38" s="513"/>
      <c r="M38" s="525"/>
      <c r="N38" s="513">
        <f>IF(NOT(ISERROR(MATCH(M38,_xlfn.ANCHORARRAY(F49),0))),L51&amp;"Por favor no seleccionar los criterios de impacto",M38)</f>
        <v>0</v>
      </c>
      <c r="O38" s="510"/>
      <c r="P38" s="513"/>
      <c r="Q38" s="516"/>
      <c r="R38" s="142">
        <v>5</v>
      </c>
      <c r="S38" s="157"/>
      <c r="T38" s="144" t="str">
        <f t="shared" si="48"/>
        <v/>
      </c>
      <c r="U38" s="145"/>
      <c r="V38" s="145"/>
      <c r="W38" s="146" t="str">
        <f t="shared" si="44"/>
        <v/>
      </c>
      <c r="X38" s="145"/>
      <c r="Y38" s="145"/>
      <c r="Z38" s="145"/>
      <c r="AA38" s="147" t="str">
        <f t="shared" si="51"/>
        <v/>
      </c>
      <c r="AB38" s="148" t="str">
        <f t="shared" si="45"/>
        <v/>
      </c>
      <c r="AC38" s="149" t="str">
        <f t="shared" si="49"/>
        <v/>
      </c>
      <c r="AD38" s="148" t="str">
        <f t="shared" si="46"/>
        <v/>
      </c>
      <c r="AE38" s="149" t="str">
        <f t="shared" si="50"/>
        <v/>
      </c>
      <c r="AF38" s="150" t="str">
        <f t="shared" si="47"/>
        <v/>
      </c>
      <c r="AG38" s="165"/>
      <c r="AH38" s="160"/>
      <c r="AI38" s="161"/>
      <c r="AJ38" s="166"/>
      <c r="AK38" s="166"/>
      <c r="AL38" s="160"/>
      <c r="AM38" s="161"/>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row>
    <row r="39" spans="1:71" ht="26.25" customHeight="1" x14ac:dyDescent="0.25">
      <c r="A39" s="502"/>
      <c r="B39" s="505"/>
      <c r="C39" s="505"/>
      <c r="D39" s="529"/>
      <c r="E39" s="169"/>
      <c r="F39" s="530"/>
      <c r="G39" s="168"/>
      <c r="H39" s="168"/>
      <c r="I39" s="533"/>
      <c r="J39" s="523"/>
      <c r="K39" s="511"/>
      <c r="L39" s="514"/>
      <c r="M39" s="526"/>
      <c r="N39" s="514">
        <f>IF(NOT(ISERROR(MATCH(M39,_xlfn.ANCHORARRAY(F50),0))),L52&amp;"Por favor no seleccionar los criterios de impacto",M39)</f>
        <v>0</v>
      </c>
      <c r="O39" s="511"/>
      <c r="P39" s="514"/>
      <c r="Q39" s="517"/>
      <c r="R39" s="142">
        <v>6</v>
      </c>
      <c r="S39" s="157"/>
      <c r="T39" s="144" t="str">
        <f t="shared" si="48"/>
        <v/>
      </c>
      <c r="U39" s="145"/>
      <c r="V39" s="145"/>
      <c r="W39" s="146" t="str">
        <f t="shared" si="44"/>
        <v/>
      </c>
      <c r="X39" s="145"/>
      <c r="Y39" s="145"/>
      <c r="Z39" s="145"/>
      <c r="AA39" s="147" t="str">
        <f t="shared" si="51"/>
        <v/>
      </c>
      <c r="AB39" s="148" t="str">
        <f t="shared" si="45"/>
        <v/>
      </c>
      <c r="AC39" s="149" t="str">
        <f t="shared" si="49"/>
        <v/>
      </c>
      <c r="AD39" s="148" t="str">
        <f t="shared" si="46"/>
        <v/>
      </c>
      <c r="AE39" s="149" t="str">
        <f t="shared" si="50"/>
        <v/>
      </c>
      <c r="AF39" s="150" t="str">
        <f t="shared" si="47"/>
        <v/>
      </c>
      <c r="AG39" s="165"/>
      <c r="AH39" s="160"/>
      <c r="AI39" s="161"/>
      <c r="AJ39" s="166"/>
      <c r="AK39" s="166"/>
      <c r="AL39" s="160"/>
      <c r="AM39" s="161"/>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row>
    <row r="40" spans="1:71" ht="26.25" customHeight="1" x14ac:dyDescent="0.25">
      <c r="A40" s="500">
        <v>6</v>
      </c>
      <c r="B40" s="503"/>
      <c r="C40" s="503"/>
      <c r="D40" s="527"/>
      <c r="E40" s="169"/>
      <c r="F40" s="530"/>
      <c r="G40" s="168"/>
      <c r="H40" s="168"/>
      <c r="I40" s="531"/>
      <c r="J40" s="521"/>
      <c r="K40" s="509" t="str">
        <f t="shared" ref="K40" si="52">IF(J40&lt;=0,"",IF(J40&lt;=2,"Muy Baja",IF(J40&lt;=24,"Baja",IF(J40&lt;=500,"Media",IF(J40&lt;=5000,"Alta","Muy Alta")))))</f>
        <v/>
      </c>
      <c r="L40" s="512" t="str">
        <f t="shared" ref="L40" si="53">IF(K40="","",IF(K40="Muy Baja",0.2,IF(K40="Baja",0.4,IF(K40="Media",0.6,IF(K40="Alta",0.8,IF(K40="Muy Alta",1,))))))</f>
        <v/>
      </c>
      <c r="M40" s="524"/>
      <c r="N40" s="512">
        <f>IF(NOT(ISERROR(MATCH(M40,'[2]Tabla Impacto'!$B$221:$B$223,0))),'[2]Tabla Impacto'!$F$223&amp;"Por favor no seleccionar los criterios de impacto(Afectación Económica o presupuestal y Pérdida Reputacional)",M40)</f>
        <v>0</v>
      </c>
      <c r="O40" s="509" t="str">
        <f>IF(OR(N40='[2]Tabla Impacto'!$C$11,N40='[2]Tabla Impacto'!$D$11),"Leve",IF(OR(N40='[2]Tabla Impacto'!$C$12,N40='[2]Tabla Impacto'!$D$12),"Menor",IF(OR(N40='[2]Tabla Impacto'!$C$13,N40='[2]Tabla Impacto'!$D$13),"Moderado",IF(OR(N40='[2]Tabla Impacto'!$C$14,N40='[2]Tabla Impacto'!$D$14),"Mayor",IF(OR(N40='[2]Tabla Impacto'!$C$15,N40='[2]Tabla Impacto'!$D$15),"Catastrófico","")))))</f>
        <v/>
      </c>
      <c r="P40" s="512" t="str">
        <f t="shared" ref="P40" si="54">IF(O40="","",IF(O40="Leve",0.2,IF(O40="Menor",0.4,IF(O40="Moderado",0.6,IF(O40="Mayor",0.8,IF(O40="Catastrófico",1,))))))</f>
        <v/>
      </c>
      <c r="Q40" s="515" t="str">
        <f t="shared" ref="Q40" si="55">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
      </c>
      <c r="R40" s="142">
        <v>1</v>
      </c>
      <c r="S40" s="157"/>
      <c r="T40" s="144" t="str">
        <f>IF(OR(U40="Preventivo",U40="Detectivo"),"Probabilidad",IF(U40="Correctivo","Impacto",""))</f>
        <v/>
      </c>
      <c r="U40" s="145"/>
      <c r="V40" s="145"/>
      <c r="W40" s="146" t="str">
        <f>IF(AND(U40="Preventivo",V40="Automático"),"50%",IF(AND(U40="Preventivo",V40="Manual"),"40%",IF(AND(U40="Detectivo",V40="Automático"),"40%",IF(AND(U40="Detectivo",V40="Manual"),"30%",IF(AND(U40="Correctivo",V40="Automático"),"35%",IF(AND(U40="Correctivo",V40="Manual"),"25%",""))))))</f>
        <v/>
      </c>
      <c r="X40" s="145"/>
      <c r="Y40" s="145"/>
      <c r="Z40" s="145"/>
      <c r="AA40" s="147" t="str">
        <f>IFERROR(IF(T40="Probabilidad",(L40-(+L40*W40)),IF(T40="Impacto",L40,"")),"")</f>
        <v/>
      </c>
      <c r="AB40" s="148" t="str">
        <f>IFERROR(IF(AA40="","",IF(AA40&lt;=0.2,"Muy Baja",IF(AA40&lt;=0.4,"Baja",IF(AA40&lt;=0.6,"Media",IF(AA40&lt;=0.8,"Alta","Muy Alta"))))),"")</f>
        <v/>
      </c>
      <c r="AC40" s="149" t="str">
        <f>+AA40</f>
        <v/>
      </c>
      <c r="AD40" s="148" t="str">
        <f>IFERROR(IF(AE40="","",IF(AE40&lt;=0.2,"Leve",IF(AE40&lt;=0.4,"Menor",IF(AE40&lt;=0.6,"Moderado",IF(AE40&lt;=0.8,"Mayor","Catastrófico"))))),"")</f>
        <v/>
      </c>
      <c r="AE40" s="149" t="str">
        <f>IFERROR(IF(T40="Impacto",(P40-(+P40*W40)),IF(T40="Probabilidad",P40,"")),"")</f>
        <v/>
      </c>
      <c r="AF40" s="150" t="str">
        <f>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
      </c>
      <c r="AG40" s="165"/>
      <c r="AH40" s="160"/>
      <c r="AI40" s="161"/>
      <c r="AJ40" s="166"/>
      <c r="AK40" s="166"/>
      <c r="AL40" s="160"/>
      <c r="AM40" s="161"/>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row>
    <row r="41" spans="1:71" ht="26.25" customHeight="1" x14ac:dyDescent="0.25">
      <c r="A41" s="501"/>
      <c r="B41" s="504"/>
      <c r="C41" s="504"/>
      <c r="D41" s="528"/>
      <c r="E41" s="169"/>
      <c r="F41" s="530"/>
      <c r="G41" s="168"/>
      <c r="H41" s="168"/>
      <c r="I41" s="532"/>
      <c r="J41" s="522"/>
      <c r="K41" s="510"/>
      <c r="L41" s="513"/>
      <c r="M41" s="525"/>
      <c r="N41" s="513">
        <f>IF(NOT(ISERROR(MATCH(M41,_xlfn.ANCHORARRAY(F52),0))),L54&amp;"Por favor no seleccionar los criterios de impacto",M41)</f>
        <v>0</v>
      </c>
      <c r="O41" s="510"/>
      <c r="P41" s="513"/>
      <c r="Q41" s="516"/>
      <c r="R41" s="142">
        <v>2</v>
      </c>
      <c r="S41" s="157"/>
      <c r="T41" s="144" t="str">
        <f>IF(OR(U41="Preventivo",U41="Detectivo"),"Probabilidad",IF(U41="Correctivo","Impacto",""))</f>
        <v/>
      </c>
      <c r="U41" s="145"/>
      <c r="V41" s="145"/>
      <c r="W41" s="146" t="str">
        <f t="shared" ref="W41:W45" si="56">IF(AND(U41="Preventivo",V41="Automático"),"50%",IF(AND(U41="Preventivo",V41="Manual"),"40%",IF(AND(U41="Detectivo",V41="Automático"),"40%",IF(AND(U41="Detectivo",V41="Manual"),"30%",IF(AND(U41="Correctivo",V41="Automático"),"35%",IF(AND(U41="Correctivo",V41="Manual"),"25%",""))))))</f>
        <v/>
      </c>
      <c r="X41" s="145"/>
      <c r="Y41" s="145"/>
      <c r="Z41" s="145"/>
      <c r="AA41" s="147" t="str">
        <f>IFERROR(IF(AND(T40="Probabilidad",T41="Probabilidad"),(AC40-(+AC40*W41)),IF(AND(T40="Impacto",T41="Probabilidad"),(L40-(+L40*W41)),IF(T41="Impacto",AC40,""))),"")</f>
        <v/>
      </c>
      <c r="AB41" s="148" t="str">
        <f t="shared" ref="AB41:AB45" si="57">IFERROR(IF(AA41="","",IF(AA41&lt;=0.2,"Muy Baja",IF(AA41&lt;=0.4,"Baja",IF(AA41&lt;=0.6,"Media",IF(AA41&lt;=0.8,"Alta","Muy Alta"))))),"")</f>
        <v/>
      </c>
      <c r="AC41" s="149" t="str">
        <f>+AA41</f>
        <v/>
      </c>
      <c r="AD41" s="148" t="str">
        <f t="shared" ref="AD41:AD45" si="58">IFERROR(IF(AE41="","",IF(AE41&lt;=0.2,"Leve",IF(AE41&lt;=0.4,"Menor",IF(AE41&lt;=0.6,"Moderado",IF(AE41&lt;=0.8,"Mayor","Catastrófico"))))),"")</f>
        <v/>
      </c>
      <c r="AE41" s="149" t="str">
        <f>IFERROR(IF(AND(T40="Impacto",T41="Impacto"),(AE40-(+AE40*W41)),IF(AND(T40="Probabilidad",T41="Impacto"),(P40-(+P40*W41)),IF(T41="Probabilidad",AE40,""))),"")</f>
        <v/>
      </c>
      <c r="AF41" s="150" t="str">
        <f t="shared" ref="AF41:AF45" si="59">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
      </c>
      <c r="AG41" s="165"/>
      <c r="AH41" s="160"/>
      <c r="AI41" s="161"/>
      <c r="AJ41" s="166"/>
      <c r="AK41" s="166"/>
      <c r="AL41" s="160"/>
      <c r="AM41" s="161"/>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row>
    <row r="42" spans="1:71" ht="26.25" customHeight="1" x14ac:dyDescent="0.25">
      <c r="A42" s="501"/>
      <c r="B42" s="504"/>
      <c r="C42" s="504"/>
      <c r="D42" s="528"/>
      <c r="E42" s="169"/>
      <c r="F42" s="530"/>
      <c r="G42" s="168"/>
      <c r="H42" s="168"/>
      <c r="I42" s="532"/>
      <c r="J42" s="522"/>
      <c r="K42" s="510"/>
      <c r="L42" s="513"/>
      <c r="M42" s="525"/>
      <c r="N42" s="513">
        <f>IF(NOT(ISERROR(MATCH(M42,_xlfn.ANCHORARRAY(F53),0))),L55&amp;"Por favor no seleccionar los criterios de impacto",M42)</f>
        <v>0</v>
      </c>
      <c r="O42" s="510"/>
      <c r="P42" s="513"/>
      <c r="Q42" s="516"/>
      <c r="R42" s="142">
        <v>3</v>
      </c>
      <c r="S42" s="162"/>
      <c r="T42" s="144" t="str">
        <f t="shared" ref="T42:T45" si="60">IF(OR(U42="Preventivo",U42="Detectivo"),"Probabilidad",IF(U42="Correctivo","Impacto",""))</f>
        <v/>
      </c>
      <c r="U42" s="145"/>
      <c r="V42" s="145"/>
      <c r="W42" s="146" t="str">
        <f t="shared" si="56"/>
        <v/>
      </c>
      <c r="X42" s="145"/>
      <c r="Y42" s="145"/>
      <c r="Z42" s="145"/>
      <c r="AA42" s="147" t="str">
        <f>IFERROR(IF(AND(T41="Probabilidad",T42="Probabilidad"),(AC41-(+AC41*W42)),IF(AND(T41="Impacto",T42="Probabilidad"),(AC40-(+AC40*W42)),IF(T42="Impacto",AC41,""))),"")</f>
        <v/>
      </c>
      <c r="AB42" s="148" t="str">
        <f t="shared" si="57"/>
        <v/>
      </c>
      <c r="AC42" s="149" t="str">
        <f t="shared" ref="AC42:AC45" si="61">+AA42</f>
        <v/>
      </c>
      <c r="AD42" s="148" t="str">
        <f t="shared" si="58"/>
        <v/>
      </c>
      <c r="AE42" s="149" t="str">
        <f t="shared" ref="AE42:AE45" si="62">IFERROR(IF(AND(T41="Impacto",T42="Impacto"),(AE41-(+AE41*W42)),IF(AND(T41="Probabilidad",T42="Impacto"),(AE40-(+AE40*W42)),IF(T42="Probabilidad",AE41,""))),"")</f>
        <v/>
      </c>
      <c r="AF42" s="150" t="str">
        <f t="shared" si="59"/>
        <v/>
      </c>
      <c r="AG42" s="165"/>
      <c r="AH42" s="160"/>
      <c r="AI42" s="161"/>
      <c r="AJ42" s="166"/>
      <c r="AK42" s="166"/>
      <c r="AL42" s="160"/>
      <c r="AM42" s="161"/>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row>
    <row r="43" spans="1:71" ht="26.25" customHeight="1" x14ac:dyDescent="0.25">
      <c r="A43" s="501"/>
      <c r="B43" s="504"/>
      <c r="C43" s="504"/>
      <c r="D43" s="528"/>
      <c r="E43" s="169"/>
      <c r="F43" s="530"/>
      <c r="G43" s="168"/>
      <c r="H43" s="168"/>
      <c r="I43" s="532"/>
      <c r="J43" s="522"/>
      <c r="K43" s="510"/>
      <c r="L43" s="513"/>
      <c r="M43" s="525"/>
      <c r="N43" s="513">
        <f>IF(NOT(ISERROR(MATCH(M43,_xlfn.ANCHORARRAY(F54),0))),L56&amp;"Por favor no seleccionar los criterios de impacto",M43)</f>
        <v>0</v>
      </c>
      <c r="O43" s="510"/>
      <c r="P43" s="513"/>
      <c r="Q43" s="516"/>
      <c r="R43" s="142">
        <v>4</v>
      </c>
      <c r="S43" s="157"/>
      <c r="T43" s="144" t="str">
        <f t="shared" si="60"/>
        <v/>
      </c>
      <c r="U43" s="145"/>
      <c r="V43" s="145"/>
      <c r="W43" s="146" t="str">
        <f t="shared" si="56"/>
        <v/>
      </c>
      <c r="X43" s="145"/>
      <c r="Y43" s="145"/>
      <c r="Z43" s="145"/>
      <c r="AA43" s="147" t="str">
        <f t="shared" ref="AA43:AA45" si="63">IFERROR(IF(AND(T42="Probabilidad",T43="Probabilidad"),(AC42-(+AC42*W43)),IF(AND(T42="Impacto",T43="Probabilidad"),(AC41-(+AC41*W43)),IF(T43="Impacto",AC42,""))),"")</f>
        <v/>
      </c>
      <c r="AB43" s="148" t="str">
        <f t="shared" si="57"/>
        <v/>
      </c>
      <c r="AC43" s="149" t="str">
        <f t="shared" si="61"/>
        <v/>
      </c>
      <c r="AD43" s="148" t="str">
        <f t="shared" si="58"/>
        <v/>
      </c>
      <c r="AE43" s="149" t="str">
        <f t="shared" si="62"/>
        <v/>
      </c>
      <c r="AF43" s="150" t="str">
        <f t="shared" si="59"/>
        <v/>
      </c>
      <c r="AG43" s="165"/>
      <c r="AH43" s="160"/>
      <c r="AI43" s="161"/>
      <c r="AJ43" s="166"/>
      <c r="AK43" s="166"/>
      <c r="AL43" s="160"/>
      <c r="AM43" s="161"/>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row>
    <row r="44" spans="1:71" ht="26.25" customHeight="1" x14ac:dyDescent="0.25">
      <c r="A44" s="501"/>
      <c r="B44" s="504"/>
      <c r="C44" s="504"/>
      <c r="D44" s="528"/>
      <c r="E44" s="169"/>
      <c r="F44" s="530"/>
      <c r="G44" s="168"/>
      <c r="H44" s="168"/>
      <c r="I44" s="532"/>
      <c r="J44" s="522"/>
      <c r="K44" s="510"/>
      <c r="L44" s="513"/>
      <c r="M44" s="525"/>
      <c r="N44" s="513">
        <f>IF(NOT(ISERROR(MATCH(M44,_xlfn.ANCHORARRAY(F55),0))),L57&amp;"Por favor no seleccionar los criterios de impacto",M44)</f>
        <v>0</v>
      </c>
      <c r="O44" s="510"/>
      <c r="P44" s="513"/>
      <c r="Q44" s="516"/>
      <c r="R44" s="142">
        <v>5</v>
      </c>
      <c r="S44" s="157"/>
      <c r="T44" s="144" t="str">
        <f t="shared" si="60"/>
        <v/>
      </c>
      <c r="U44" s="145"/>
      <c r="V44" s="145"/>
      <c r="W44" s="146" t="str">
        <f t="shared" si="56"/>
        <v/>
      </c>
      <c r="X44" s="145"/>
      <c r="Y44" s="145"/>
      <c r="Z44" s="145"/>
      <c r="AA44" s="147" t="str">
        <f t="shared" si="63"/>
        <v/>
      </c>
      <c r="AB44" s="148" t="str">
        <f t="shared" si="57"/>
        <v/>
      </c>
      <c r="AC44" s="149" t="str">
        <f t="shared" si="61"/>
        <v/>
      </c>
      <c r="AD44" s="148" t="str">
        <f t="shared" si="58"/>
        <v/>
      </c>
      <c r="AE44" s="149" t="str">
        <f t="shared" si="62"/>
        <v/>
      </c>
      <c r="AF44" s="150" t="str">
        <f t="shared" si="59"/>
        <v/>
      </c>
      <c r="AG44" s="165"/>
      <c r="AH44" s="160"/>
      <c r="AI44" s="161"/>
      <c r="AJ44" s="166"/>
      <c r="AK44" s="166"/>
      <c r="AL44" s="160"/>
      <c r="AM44" s="161"/>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row>
    <row r="45" spans="1:71" ht="26.25" customHeight="1" x14ac:dyDescent="0.25">
      <c r="A45" s="502"/>
      <c r="B45" s="505"/>
      <c r="C45" s="505"/>
      <c r="D45" s="529"/>
      <c r="E45" s="169"/>
      <c r="F45" s="530"/>
      <c r="G45" s="168"/>
      <c r="H45" s="168"/>
      <c r="I45" s="533"/>
      <c r="J45" s="523"/>
      <c r="K45" s="511"/>
      <c r="L45" s="514"/>
      <c r="M45" s="526"/>
      <c r="N45" s="514">
        <f>IF(NOT(ISERROR(MATCH(M45,_xlfn.ANCHORARRAY(F56),0))),L58&amp;"Por favor no seleccionar los criterios de impacto",M45)</f>
        <v>0</v>
      </c>
      <c r="O45" s="511"/>
      <c r="P45" s="514"/>
      <c r="Q45" s="517"/>
      <c r="R45" s="142">
        <v>6</v>
      </c>
      <c r="S45" s="157"/>
      <c r="T45" s="144" t="str">
        <f t="shared" si="60"/>
        <v/>
      </c>
      <c r="U45" s="145"/>
      <c r="V45" s="145"/>
      <c r="W45" s="146" t="str">
        <f t="shared" si="56"/>
        <v/>
      </c>
      <c r="X45" s="145"/>
      <c r="Y45" s="145"/>
      <c r="Z45" s="145"/>
      <c r="AA45" s="147" t="str">
        <f t="shared" si="63"/>
        <v/>
      </c>
      <c r="AB45" s="148" t="str">
        <f t="shared" si="57"/>
        <v/>
      </c>
      <c r="AC45" s="149" t="str">
        <f t="shared" si="61"/>
        <v/>
      </c>
      <c r="AD45" s="148" t="str">
        <f t="shared" si="58"/>
        <v/>
      </c>
      <c r="AE45" s="149" t="str">
        <f t="shared" si="62"/>
        <v/>
      </c>
      <c r="AF45" s="150" t="str">
        <f t="shared" si="59"/>
        <v/>
      </c>
      <c r="AG45" s="165"/>
      <c r="AH45" s="160"/>
      <c r="AI45" s="161"/>
      <c r="AJ45" s="166"/>
      <c r="AK45" s="166"/>
      <c r="AL45" s="160"/>
      <c r="AM45" s="161"/>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row>
    <row r="46" spans="1:71" ht="26.25" customHeight="1" x14ac:dyDescent="0.25">
      <c r="A46" s="500">
        <v>7</v>
      </c>
      <c r="B46" s="503"/>
      <c r="C46" s="503"/>
      <c r="D46" s="503"/>
      <c r="E46" s="170"/>
      <c r="F46" s="507"/>
      <c r="G46" s="171"/>
      <c r="H46" s="171"/>
      <c r="I46" s="503"/>
      <c r="J46" s="521"/>
      <c r="K46" s="509" t="str">
        <f t="shared" ref="K46" si="64">IF(J46&lt;=0,"",IF(J46&lt;=2,"Muy Baja",IF(J46&lt;=24,"Baja",IF(J46&lt;=500,"Media",IF(J46&lt;=5000,"Alta","Muy Alta")))))</f>
        <v/>
      </c>
      <c r="L46" s="512" t="str">
        <f t="shared" ref="L46" si="65">IF(K46="","",IF(K46="Muy Baja",0.2,IF(K46="Baja",0.4,IF(K46="Media",0.6,IF(K46="Alta",0.8,IF(K46="Muy Alta",1,))))))</f>
        <v/>
      </c>
      <c r="M46" s="524"/>
      <c r="N46" s="512">
        <f>IF(NOT(ISERROR(MATCH(M46,'[2]Tabla Impacto'!$B$221:$B$223,0))),'[2]Tabla Impacto'!$F$223&amp;"Por favor no seleccionar los criterios de impacto(Afectación Económica o presupuestal y Pérdida Reputacional)",M46)</f>
        <v>0</v>
      </c>
      <c r="O46" s="509" t="str">
        <f>IF(OR(N46='[2]Tabla Impacto'!$C$11,N46='[2]Tabla Impacto'!$D$11),"Leve",IF(OR(N46='[2]Tabla Impacto'!$C$12,N46='[2]Tabla Impacto'!$D$12),"Menor",IF(OR(N46='[2]Tabla Impacto'!$C$13,N46='[2]Tabla Impacto'!$D$13),"Moderado",IF(OR(N46='[2]Tabla Impacto'!$C$14,N46='[2]Tabla Impacto'!$D$14),"Mayor",IF(OR(N46='[2]Tabla Impacto'!$C$15,N46='[2]Tabla Impacto'!$D$15),"Catastrófico","")))))</f>
        <v/>
      </c>
      <c r="P46" s="512" t="str">
        <f t="shared" ref="P46" si="66">IF(O46="","",IF(O46="Leve",0.2,IF(O46="Menor",0.4,IF(O46="Moderado",0.6,IF(O46="Mayor",0.8,IF(O46="Catastrófico",1,))))))</f>
        <v/>
      </c>
      <c r="Q46" s="515" t="str">
        <f t="shared" ref="Q46" si="67">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
      </c>
      <c r="R46" s="142">
        <v>1</v>
      </c>
      <c r="S46" s="157"/>
      <c r="T46" s="144" t="str">
        <f>IF(OR(U46="Preventivo",U46="Detectivo"),"Probabilidad",IF(U46="Correctivo","Impacto",""))</f>
        <v/>
      </c>
      <c r="U46" s="145"/>
      <c r="V46" s="145"/>
      <c r="W46" s="146" t="str">
        <f>IF(AND(U46="Preventivo",V46="Automático"),"50%",IF(AND(U46="Preventivo",V46="Manual"),"40%",IF(AND(U46="Detectivo",V46="Automático"),"40%",IF(AND(U46="Detectivo",V46="Manual"),"30%",IF(AND(U46="Correctivo",V46="Automático"),"35%",IF(AND(U46="Correctivo",V46="Manual"),"25%",""))))))</f>
        <v/>
      </c>
      <c r="X46" s="145"/>
      <c r="Y46" s="145"/>
      <c r="Z46" s="145"/>
      <c r="AA46" s="147" t="str">
        <f>IFERROR(IF(T46="Probabilidad",(L46-(+L46*W46)),IF(T46="Impacto",L46,"")),"")</f>
        <v/>
      </c>
      <c r="AB46" s="148" t="str">
        <f>IFERROR(IF(AA46="","",IF(AA46&lt;=0.2,"Muy Baja",IF(AA46&lt;=0.4,"Baja",IF(AA46&lt;=0.6,"Media",IF(AA46&lt;=0.8,"Alta","Muy Alta"))))),"")</f>
        <v/>
      </c>
      <c r="AC46" s="149" t="str">
        <f>+AA46</f>
        <v/>
      </c>
      <c r="AD46" s="148" t="str">
        <f>IFERROR(IF(AE46="","",IF(AE46&lt;=0.2,"Leve",IF(AE46&lt;=0.4,"Menor",IF(AE46&lt;=0.6,"Moderado",IF(AE46&lt;=0.8,"Mayor","Catastrófico"))))),"")</f>
        <v/>
      </c>
      <c r="AE46" s="149" t="str">
        <f>IFERROR(IF(T46="Impacto",(P46-(+P46*W46)),IF(T46="Probabilidad",P46,"")),"")</f>
        <v/>
      </c>
      <c r="AF46" s="150" t="str">
        <f>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
      </c>
      <c r="AG46" s="165"/>
      <c r="AH46" s="160"/>
      <c r="AI46" s="161"/>
      <c r="AJ46" s="166"/>
      <c r="AK46" s="166"/>
      <c r="AL46" s="160"/>
      <c r="AM46" s="161"/>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row>
    <row r="47" spans="1:71" ht="26.25" customHeight="1" x14ac:dyDescent="0.25">
      <c r="A47" s="501"/>
      <c r="B47" s="504"/>
      <c r="C47" s="504"/>
      <c r="D47" s="504"/>
      <c r="E47" s="170"/>
      <c r="F47" s="507"/>
      <c r="G47" s="171"/>
      <c r="H47" s="171"/>
      <c r="I47" s="504"/>
      <c r="J47" s="522"/>
      <c r="K47" s="510"/>
      <c r="L47" s="513"/>
      <c r="M47" s="525"/>
      <c r="N47" s="513">
        <f>IF(NOT(ISERROR(MATCH(M47,_xlfn.ANCHORARRAY(F58),0))),L60&amp;"Por favor no seleccionar los criterios de impacto",M47)</f>
        <v>0</v>
      </c>
      <c r="O47" s="510"/>
      <c r="P47" s="513"/>
      <c r="Q47" s="516"/>
      <c r="R47" s="142">
        <v>2</v>
      </c>
      <c r="S47" s="157"/>
      <c r="T47" s="144" t="str">
        <f>IF(OR(U47="Preventivo",U47="Detectivo"),"Probabilidad",IF(U47="Correctivo","Impacto",""))</f>
        <v/>
      </c>
      <c r="U47" s="145"/>
      <c r="V47" s="145"/>
      <c r="W47" s="146" t="str">
        <f t="shared" ref="W47:W51" si="68">IF(AND(U47="Preventivo",V47="Automático"),"50%",IF(AND(U47="Preventivo",V47="Manual"),"40%",IF(AND(U47="Detectivo",V47="Automático"),"40%",IF(AND(U47="Detectivo",V47="Manual"),"30%",IF(AND(U47="Correctivo",V47="Automático"),"35%",IF(AND(U47="Correctivo",V47="Manual"),"25%",""))))))</f>
        <v/>
      </c>
      <c r="X47" s="145"/>
      <c r="Y47" s="145"/>
      <c r="Z47" s="145"/>
      <c r="AA47" s="147" t="str">
        <f>IFERROR(IF(AND(T46="Probabilidad",T47="Probabilidad"),(AC46-(+AC46*W47)),IF(AND(T46="Impacto",T47="Probabilidad"),(L46-(+L46*W47)),IF(T47="Impacto",AC46,""))),"")</f>
        <v/>
      </c>
      <c r="AB47" s="148" t="str">
        <f t="shared" ref="AB47:AB51" si="69">IFERROR(IF(AA47="","",IF(AA47&lt;=0.2,"Muy Baja",IF(AA47&lt;=0.4,"Baja",IF(AA47&lt;=0.6,"Media",IF(AA47&lt;=0.8,"Alta","Muy Alta"))))),"")</f>
        <v/>
      </c>
      <c r="AC47" s="149" t="str">
        <f>+AA47</f>
        <v/>
      </c>
      <c r="AD47" s="148" t="str">
        <f t="shared" ref="AD47:AD51" si="70">IFERROR(IF(AE47="","",IF(AE47&lt;=0.2,"Leve",IF(AE47&lt;=0.4,"Menor",IF(AE47&lt;=0.6,"Moderado",IF(AE47&lt;=0.8,"Mayor","Catastrófico"))))),"")</f>
        <v/>
      </c>
      <c r="AE47" s="149" t="str">
        <f>IFERROR(IF(AND(T46="Impacto",T47="Impacto"),(AE46-(+AE46*W47)),IF(AND(T46="Probabilidad",T47="Impacto"),(P46-(+P46*W47)),IF(T47="Probabilidad",AE46,""))),"")</f>
        <v/>
      </c>
      <c r="AF47" s="150" t="str">
        <f t="shared" ref="AF47:AF51" si="71">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65"/>
      <c r="AH47" s="160"/>
      <c r="AI47" s="161"/>
      <c r="AJ47" s="166"/>
      <c r="AK47" s="166"/>
      <c r="AL47" s="160"/>
      <c r="AM47" s="161"/>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row>
    <row r="48" spans="1:71" ht="26.25" customHeight="1" x14ac:dyDescent="0.25">
      <c r="A48" s="501"/>
      <c r="B48" s="504"/>
      <c r="C48" s="504"/>
      <c r="D48" s="504"/>
      <c r="E48" s="170"/>
      <c r="F48" s="507"/>
      <c r="G48" s="171"/>
      <c r="H48" s="171"/>
      <c r="I48" s="504"/>
      <c r="J48" s="522"/>
      <c r="K48" s="510"/>
      <c r="L48" s="513"/>
      <c r="M48" s="525"/>
      <c r="N48" s="513">
        <f>IF(NOT(ISERROR(MATCH(M48,_xlfn.ANCHORARRAY(F59),0))),L61&amp;"Por favor no seleccionar los criterios de impacto",M48)</f>
        <v>0</v>
      </c>
      <c r="O48" s="510"/>
      <c r="P48" s="513"/>
      <c r="Q48" s="516"/>
      <c r="R48" s="142">
        <v>3</v>
      </c>
      <c r="S48" s="162"/>
      <c r="T48" s="144" t="str">
        <f t="shared" ref="T48:T51" si="72">IF(OR(U48="Preventivo",U48="Detectivo"),"Probabilidad",IF(U48="Correctivo","Impacto",""))</f>
        <v/>
      </c>
      <c r="U48" s="145"/>
      <c r="V48" s="145"/>
      <c r="W48" s="146" t="str">
        <f t="shared" si="68"/>
        <v/>
      </c>
      <c r="X48" s="145"/>
      <c r="Y48" s="145"/>
      <c r="Z48" s="145"/>
      <c r="AA48" s="147" t="str">
        <f>IFERROR(IF(AND(T47="Probabilidad",T48="Probabilidad"),(AC47-(+AC47*W48)),IF(AND(T47="Impacto",T48="Probabilidad"),(AC46-(+AC46*W48)),IF(T48="Impacto",AC47,""))),"")</f>
        <v/>
      </c>
      <c r="AB48" s="148" t="str">
        <f t="shared" si="69"/>
        <v/>
      </c>
      <c r="AC48" s="149" t="str">
        <f t="shared" ref="AC48:AC51" si="73">+AA48</f>
        <v/>
      </c>
      <c r="AD48" s="148" t="str">
        <f t="shared" si="70"/>
        <v/>
      </c>
      <c r="AE48" s="149" t="str">
        <f t="shared" ref="AE48:AE51" si="74">IFERROR(IF(AND(T47="Impacto",T48="Impacto"),(AE47-(+AE47*W48)),IF(AND(T47="Probabilidad",T48="Impacto"),(AE46-(+AE46*W48)),IF(T48="Probabilidad",AE47,""))),"")</f>
        <v/>
      </c>
      <c r="AF48" s="150" t="str">
        <f t="shared" si="71"/>
        <v/>
      </c>
      <c r="AG48" s="165"/>
      <c r="AH48" s="160"/>
      <c r="AI48" s="161"/>
      <c r="AJ48" s="166"/>
      <c r="AK48" s="166"/>
      <c r="AL48" s="160"/>
      <c r="AM48" s="161"/>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2"/>
      <c r="BS48" s="132"/>
    </row>
    <row r="49" spans="1:71" ht="26.25" customHeight="1" x14ac:dyDescent="0.25">
      <c r="A49" s="501"/>
      <c r="B49" s="504"/>
      <c r="C49" s="504"/>
      <c r="D49" s="504"/>
      <c r="E49" s="170"/>
      <c r="F49" s="507"/>
      <c r="G49" s="171"/>
      <c r="H49" s="171"/>
      <c r="I49" s="504"/>
      <c r="J49" s="522"/>
      <c r="K49" s="510"/>
      <c r="L49" s="513"/>
      <c r="M49" s="525"/>
      <c r="N49" s="513">
        <f>IF(NOT(ISERROR(MATCH(M49,_xlfn.ANCHORARRAY(F60),0))),L62&amp;"Por favor no seleccionar los criterios de impacto",M49)</f>
        <v>0</v>
      </c>
      <c r="O49" s="510"/>
      <c r="P49" s="513"/>
      <c r="Q49" s="516"/>
      <c r="R49" s="142">
        <v>4</v>
      </c>
      <c r="S49" s="157"/>
      <c r="T49" s="144" t="str">
        <f t="shared" si="72"/>
        <v/>
      </c>
      <c r="U49" s="145"/>
      <c r="V49" s="145"/>
      <c r="W49" s="146" t="str">
        <f t="shared" si="68"/>
        <v/>
      </c>
      <c r="X49" s="145"/>
      <c r="Y49" s="145"/>
      <c r="Z49" s="145"/>
      <c r="AA49" s="147" t="str">
        <f t="shared" ref="AA49:AA51" si="75">IFERROR(IF(AND(T48="Probabilidad",T49="Probabilidad"),(AC48-(+AC48*W49)),IF(AND(T48="Impacto",T49="Probabilidad"),(AC47-(+AC47*W49)),IF(T49="Impacto",AC48,""))),"")</f>
        <v/>
      </c>
      <c r="AB49" s="148" t="str">
        <f t="shared" si="69"/>
        <v/>
      </c>
      <c r="AC49" s="149" t="str">
        <f t="shared" si="73"/>
        <v/>
      </c>
      <c r="AD49" s="148" t="str">
        <f t="shared" si="70"/>
        <v/>
      </c>
      <c r="AE49" s="149" t="str">
        <f t="shared" si="74"/>
        <v/>
      </c>
      <c r="AF49" s="150" t="str">
        <f t="shared" si="71"/>
        <v/>
      </c>
      <c r="AG49" s="165"/>
      <c r="AH49" s="160"/>
      <c r="AI49" s="161"/>
      <c r="AJ49" s="166"/>
      <c r="AK49" s="166"/>
      <c r="AL49" s="160"/>
      <c r="AM49" s="161"/>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row>
    <row r="50" spans="1:71" ht="26.25" customHeight="1" x14ac:dyDescent="0.25">
      <c r="A50" s="501"/>
      <c r="B50" s="504"/>
      <c r="C50" s="504"/>
      <c r="D50" s="504"/>
      <c r="E50" s="170"/>
      <c r="F50" s="507"/>
      <c r="G50" s="171"/>
      <c r="H50" s="171"/>
      <c r="I50" s="504"/>
      <c r="J50" s="522"/>
      <c r="K50" s="510"/>
      <c r="L50" s="513"/>
      <c r="M50" s="525"/>
      <c r="N50" s="513">
        <f>IF(NOT(ISERROR(MATCH(M50,_xlfn.ANCHORARRAY(F61),0))),L63&amp;"Por favor no seleccionar los criterios de impacto",M50)</f>
        <v>0</v>
      </c>
      <c r="O50" s="510"/>
      <c r="P50" s="513"/>
      <c r="Q50" s="516"/>
      <c r="R50" s="142">
        <v>5</v>
      </c>
      <c r="S50" s="157"/>
      <c r="T50" s="144" t="str">
        <f t="shared" si="72"/>
        <v/>
      </c>
      <c r="U50" s="145"/>
      <c r="V50" s="145"/>
      <c r="W50" s="146" t="str">
        <f t="shared" si="68"/>
        <v/>
      </c>
      <c r="X50" s="145"/>
      <c r="Y50" s="145"/>
      <c r="Z50" s="145"/>
      <c r="AA50" s="147" t="str">
        <f t="shared" si="75"/>
        <v/>
      </c>
      <c r="AB50" s="148" t="str">
        <f t="shared" si="69"/>
        <v/>
      </c>
      <c r="AC50" s="149" t="str">
        <f t="shared" si="73"/>
        <v/>
      </c>
      <c r="AD50" s="148" t="str">
        <f t="shared" si="70"/>
        <v/>
      </c>
      <c r="AE50" s="149" t="str">
        <f t="shared" si="74"/>
        <v/>
      </c>
      <c r="AF50" s="150" t="str">
        <f t="shared" si="71"/>
        <v/>
      </c>
      <c r="AG50" s="165"/>
      <c r="AH50" s="160"/>
      <c r="AI50" s="161"/>
      <c r="AJ50" s="166"/>
      <c r="AK50" s="166"/>
      <c r="AL50" s="160"/>
      <c r="AM50" s="161"/>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row>
    <row r="51" spans="1:71" ht="26.25" customHeight="1" x14ac:dyDescent="0.25">
      <c r="A51" s="502"/>
      <c r="B51" s="505"/>
      <c r="C51" s="505"/>
      <c r="D51" s="505"/>
      <c r="E51" s="172"/>
      <c r="F51" s="508"/>
      <c r="G51" s="173"/>
      <c r="H51" s="173"/>
      <c r="I51" s="505"/>
      <c r="J51" s="523"/>
      <c r="K51" s="511"/>
      <c r="L51" s="514"/>
      <c r="M51" s="526"/>
      <c r="N51" s="514">
        <f>IF(NOT(ISERROR(MATCH(M51,_xlfn.ANCHORARRAY(F62),0))),L64&amp;"Por favor no seleccionar los criterios de impacto",M51)</f>
        <v>0</v>
      </c>
      <c r="O51" s="511"/>
      <c r="P51" s="514"/>
      <c r="Q51" s="517"/>
      <c r="R51" s="142">
        <v>6</v>
      </c>
      <c r="S51" s="157"/>
      <c r="T51" s="144" t="str">
        <f t="shared" si="72"/>
        <v/>
      </c>
      <c r="U51" s="145"/>
      <c r="V51" s="145"/>
      <c r="W51" s="146" t="str">
        <f t="shared" si="68"/>
        <v/>
      </c>
      <c r="X51" s="145"/>
      <c r="Y51" s="145"/>
      <c r="Z51" s="145"/>
      <c r="AA51" s="147" t="str">
        <f t="shared" si="75"/>
        <v/>
      </c>
      <c r="AB51" s="148" t="str">
        <f t="shared" si="69"/>
        <v/>
      </c>
      <c r="AC51" s="149" t="str">
        <f t="shared" si="73"/>
        <v/>
      </c>
      <c r="AD51" s="148" t="str">
        <f t="shared" si="70"/>
        <v/>
      </c>
      <c r="AE51" s="149" t="str">
        <f t="shared" si="74"/>
        <v/>
      </c>
      <c r="AF51" s="150" t="str">
        <f t="shared" si="71"/>
        <v/>
      </c>
      <c r="AG51" s="165"/>
      <c r="AH51" s="160"/>
      <c r="AI51" s="161"/>
      <c r="AJ51" s="166"/>
      <c r="AK51" s="166"/>
      <c r="AL51" s="160"/>
      <c r="AM51" s="161"/>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row>
    <row r="52" spans="1:71" ht="26.25" customHeight="1" x14ac:dyDescent="0.25">
      <c r="A52" s="500">
        <v>8</v>
      </c>
      <c r="B52" s="503"/>
      <c r="C52" s="503"/>
      <c r="D52" s="503"/>
      <c r="E52" s="174"/>
      <c r="F52" s="506"/>
      <c r="G52" s="175"/>
      <c r="H52" s="175"/>
      <c r="I52" s="503"/>
      <c r="J52" s="521"/>
      <c r="K52" s="509" t="str">
        <f t="shared" ref="K52" si="76">IF(J52&lt;=0,"",IF(J52&lt;=2,"Muy Baja",IF(J52&lt;=24,"Baja",IF(J52&lt;=500,"Media",IF(J52&lt;=5000,"Alta","Muy Alta")))))</f>
        <v/>
      </c>
      <c r="L52" s="512" t="str">
        <f t="shared" ref="L52" si="77">IF(K52="","",IF(K52="Muy Baja",0.2,IF(K52="Baja",0.4,IF(K52="Media",0.6,IF(K52="Alta",0.8,IF(K52="Muy Alta",1,))))))</f>
        <v/>
      </c>
      <c r="M52" s="524"/>
      <c r="N52" s="512">
        <f>IF(NOT(ISERROR(MATCH(M52,'[2]Tabla Impacto'!$B$221:$B$223,0))),'[2]Tabla Impacto'!$F$223&amp;"Por favor no seleccionar los criterios de impacto(Afectación Económica o presupuestal y Pérdida Reputacional)",M52)</f>
        <v>0</v>
      </c>
      <c r="O52" s="509" t="str">
        <f>IF(OR(N52='[2]Tabla Impacto'!$C$11,N52='[2]Tabla Impacto'!$D$11),"Leve",IF(OR(N52='[2]Tabla Impacto'!$C$12,N52='[2]Tabla Impacto'!$D$12),"Menor",IF(OR(N52='[2]Tabla Impacto'!$C$13,N52='[2]Tabla Impacto'!$D$13),"Moderado",IF(OR(N52='[2]Tabla Impacto'!$C$14,N52='[2]Tabla Impacto'!$D$14),"Mayor",IF(OR(N52='[2]Tabla Impacto'!$C$15,N52='[2]Tabla Impacto'!$D$15),"Catastrófico","")))))</f>
        <v/>
      </c>
      <c r="P52" s="512" t="str">
        <f t="shared" ref="P52" si="78">IF(O52="","",IF(O52="Leve",0.2,IF(O52="Menor",0.4,IF(O52="Moderado",0.6,IF(O52="Mayor",0.8,IF(O52="Catastrófico",1,))))))</f>
        <v/>
      </c>
      <c r="Q52" s="515" t="str">
        <f t="shared" ref="Q52" si="79">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
      </c>
      <c r="R52" s="142">
        <v>1</v>
      </c>
      <c r="S52" s="157"/>
      <c r="T52" s="144" t="str">
        <f>IF(OR(U52="Preventivo",U52="Detectivo"),"Probabilidad",IF(U52="Correctivo","Impacto",""))</f>
        <v/>
      </c>
      <c r="U52" s="145"/>
      <c r="V52" s="145"/>
      <c r="W52" s="146" t="str">
        <f>IF(AND(U52="Preventivo",V52="Automático"),"50%",IF(AND(U52="Preventivo",V52="Manual"),"40%",IF(AND(U52="Detectivo",V52="Automático"),"40%",IF(AND(U52="Detectivo",V52="Manual"),"30%",IF(AND(U52="Correctivo",V52="Automático"),"35%",IF(AND(U52="Correctivo",V52="Manual"),"25%",""))))))</f>
        <v/>
      </c>
      <c r="X52" s="145"/>
      <c r="Y52" s="145"/>
      <c r="Z52" s="145"/>
      <c r="AA52" s="147" t="str">
        <f>IFERROR(IF(T52="Probabilidad",(L52-(+L52*W52)),IF(T52="Impacto",L52,"")),"")</f>
        <v/>
      </c>
      <c r="AB52" s="148" t="str">
        <f>IFERROR(IF(AA52="","",IF(AA52&lt;=0.2,"Muy Baja",IF(AA52&lt;=0.4,"Baja",IF(AA52&lt;=0.6,"Media",IF(AA52&lt;=0.8,"Alta","Muy Alta"))))),"")</f>
        <v/>
      </c>
      <c r="AC52" s="149" t="str">
        <f>+AA52</f>
        <v/>
      </c>
      <c r="AD52" s="148" t="str">
        <f>IFERROR(IF(AE52="","",IF(AE52&lt;=0.2,"Leve",IF(AE52&lt;=0.4,"Menor",IF(AE52&lt;=0.6,"Moderado",IF(AE52&lt;=0.8,"Mayor","Catastrófico"))))),"")</f>
        <v/>
      </c>
      <c r="AE52" s="149" t="str">
        <f>IFERROR(IF(T52="Impacto",(P52-(+P52*W52)),IF(T52="Probabilidad",P52,"")),"")</f>
        <v/>
      </c>
      <c r="AF52" s="150" t="str">
        <f>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
      </c>
      <c r="AG52" s="165"/>
      <c r="AH52" s="160"/>
      <c r="AI52" s="161"/>
      <c r="AJ52" s="166"/>
      <c r="AK52" s="166"/>
      <c r="AL52" s="160"/>
      <c r="AM52" s="161"/>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row>
    <row r="53" spans="1:71" ht="26.25" customHeight="1" x14ac:dyDescent="0.25">
      <c r="A53" s="501"/>
      <c r="B53" s="504"/>
      <c r="C53" s="504"/>
      <c r="D53" s="504"/>
      <c r="E53" s="170"/>
      <c r="F53" s="507"/>
      <c r="G53" s="171"/>
      <c r="H53" s="171"/>
      <c r="I53" s="504"/>
      <c r="J53" s="522"/>
      <c r="K53" s="510"/>
      <c r="L53" s="513"/>
      <c r="M53" s="525"/>
      <c r="N53" s="513">
        <f>IF(NOT(ISERROR(MATCH(M53,_xlfn.ANCHORARRAY(F64),0))),L66&amp;"Por favor no seleccionar los criterios de impacto",M53)</f>
        <v>0</v>
      </c>
      <c r="O53" s="510"/>
      <c r="P53" s="513"/>
      <c r="Q53" s="516"/>
      <c r="R53" s="142">
        <v>2</v>
      </c>
      <c r="S53" s="157"/>
      <c r="T53" s="144" t="str">
        <f>IF(OR(U53="Preventivo",U53="Detectivo"),"Probabilidad",IF(U53="Correctivo","Impacto",""))</f>
        <v/>
      </c>
      <c r="U53" s="145"/>
      <c r="V53" s="145"/>
      <c r="W53" s="146" t="str">
        <f t="shared" ref="W53:W57" si="80">IF(AND(U53="Preventivo",V53="Automático"),"50%",IF(AND(U53="Preventivo",V53="Manual"),"40%",IF(AND(U53="Detectivo",V53="Automático"),"40%",IF(AND(U53="Detectivo",V53="Manual"),"30%",IF(AND(U53="Correctivo",V53="Automático"),"35%",IF(AND(U53="Correctivo",V53="Manual"),"25%",""))))))</f>
        <v/>
      </c>
      <c r="X53" s="145"/>
      <c r="Y53" s="145"/>
      <c r="Z53" s="145"/>
      <c r="AA53" s="147" t="str">
        <f>IFERROR(IF(AND(T52="Probabilidad",T53="Probabilidad"),(AC52-(+AC52*W53)),IF(AND(T52="Impacto",T53="Probabilidad"),(L52-(+L52*W53)),IF(T53="Impacto",AC52,""))),"")</f>
        <v/>
      </c>
      <c r="AB53" s="148" t="str">
        <f t="shared" ref="AB53:AB57" si="81">IFERROR(IF(AA53="","",IF(AA53&lt;=0.2,"Muy Baja",IF(AA53&lt;=0.4,"Baja",IF(AA53&lt;=0.6,"Media",IF(AA53&lt;=0.8,"Alta","Muy Alta"))))),"")</f>
        <v/>
      </c>
      <c r="AC53" s="149" t="str">
        <f>+AA53</f>
        <v/>
      </c>
      <c r="AD53" s="148" t="str">
        <f t="shared" ref="AD53:AD57" si="82">IFERROR(IF(AE53="","",IF(AE53&lt;=0.2,"Leve",IF(AE53&lt;=0.4,"Menor",IF(AE53&lt;=0.6,"Moderado",IF(AE53&lt;=0.8,"Mayor","Catastrófico"))))),"")</f>
        <v/>
      </c>
      <c r="AE53" s="149" t="str">
        <f>IFERROR(IF(AND(T52="Impacto",T53="Impacto"),(AE52-(+AE52*W53)),IF(AND(T52="Probabilidad",T53="Impacto"),(P52-(+P52*W53)),IF(T53="Probabilidad",AE52,""))),"")</f>
        <v/>
      </c>
      <c r="AF53" s="150" t="str">
        <f t="shared" ref="AF53:AF57" si="83">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165"/>
      <c r="AH53" s="160"/>
      <c r="AI53" s="161"/>
      <c r="AJ53" s="166"/>
      <c r="AK53" s="166"/>
      <c r="AL53" s="160"/>
      <c r="AM53" s="161"/>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row>
    <row r="54" spans="1:71" ht="26.25" customHeight="1" x14ac:dyDescent="0.25">
      <c r="A54" s="501"/>
      <c r="B54" s="504"/>
      <c r="C54" s="504"/>
      <c r="D54" s="504"/>
      <c r="E54" s="170"/>
      <c r="F54" s="507"/>
      <c r="G54" s="171"/>
      <c r="H54" s="171"/>
      <c r="I54" s="504"/>
      <c r="J54" s="522"/>
      <c r="K54" s="510"/>
      <c r="L54" s="513"/>
      <c r="M54" s="525"/>
      <c r="N54" s="513">
        <f>IF(NOT(ISERROR(MATCH(M54,_xlfn.ANCHORARRAY(F65),0))),L67&amp;"Por favor no seleccionar los criterios de impacto",M54)</f>
        <v>0</v>
      </c>
      <c r="O54" s="510"/>
      <c r="P54" s="513"/>
      <c r="Q54" s="516"/>
      <c r="R54" s="142">
        <v>3</v>
      </c>
      <c r="S54" s="162"/>
      <c r="T54" s="144" t="str">
        <f t="shared" ref="T54:T57" si="84">IF(OR(U54="Preventivo",U54="Detectivo"),"Probabilidad",IF(U54="Correctivo","Impacto",""))</f>
        <v/>
      </c>
      <c r="U54" s="145"/>
      <c r="V54" s="145"/>
      <c r="W54" s="146" t="str">
        <f t="shared" si="80"/>
        <v/>
      </c>
      <c r="X54" s="145"/>
      <c r="Y54" s="145"/>
      <c r="Z54" s="145"/>
      <c r="AA54" s="147" t="str">
        <f>IFERROR(IF(AND(T53="Probabilidad",T54="Probabilidad"),(AC53-(+AC53*W54)),IF(AND(T53="Impacto",T54="Probabilidad"),(AC52-(+AC52*W54)),IF(T54="Impacto",AC53,""))),"")</f>
        <v/>
      </c>
      <c r="AB54" s="148" t="str">
        <f t="shared" si="81"/>
        <v/>
      </c>
      <c r="AC54" s="149" t="str">
        <f t="shared" ref="AC54:AC57" si="85">+AA54</f>
        <v/>
      </c>
      <c r="AD54" s="148" t="str">
        <f t="shared" si="82"/>
        <v/>
      </c>
      <c r="AE54" s="149" t="str">
        <f t="shared" ref="AE54:AE57" si="86">IFERROR(IF(AND(T53="Impacto",T54="Impacto"),(AE53-(+AE53*W54)),IF(AND(T53="Probabilidad",T54="Impacto"),(AE52-(+AE52*W54)),IF(T54="Probabilidad",AE53,""))),"")</f>
        <v/>
      </c>
      <c r="AF54" s="150" t="str">
        <f t="shared" si="83"/>
        <v/>
      </c>
      <c r="AG54" s="165"/>
      <c r="AH54" s="160"/>
      <c r="AI54" s="161"/>
      <c r="AJ54" s="166"/>
      <c r="AK54" s="166"/>
      <c r="AL54" s="160"/>
      <c r="AM54" s="161"/>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row>
    <row r="55" spans="1:71" ht="26.25" customHeight="1" x14ac:dyDescent="0.25">
      <c r="A55" s="501"/>
      <c r="B55" s="504"/>
      <c r="C55" s="504"/>
      <c r="D55" s="504"/>
      <c r="E55" s="170"/>
      <c r="F55" s="507"/>
      <c r="G55" s="171"/>
      <c r="H55" s="171"/>
      <c r="I55" s="504"/>
      <c r="J55" s="522"/>
      <c r="K55" s="510"/>
      <c r="L55" s="513"/>
      <c r="M55" s="525"/>
      <c r="N55" s="513">
        <f>IF(NOT(ISERROR(MATCH(M55,_xlfn.ANCHORARRAY(F66),0))),L68&amp;"Por favor no seleccionar los criterios de impacto",M55)</f>
        <v>0</v>
      </c>
      <c r="O55" s="510"/>
      <c r="P55" s="513"/>
      <c r="Q55" s="516"/>
      <c r="R55" s="142">
        <v>4</v>
      </c>
      <c r="S55" s="157"/>
      <c r="T55" s="144" t="str">
        <f t="shared" si="84"/>
        <v/>
      </c>
      <c r="U55" s="145"/>
      <c r="V55" s="145"/>
      <c r="W55" s="146" t="str">
        <f t="shared" si="80"/>
        <v/>
      </c>
      <c r="X55" s="145"/>
      <c r="Y55" s="145"/>
      <c r="Z55" s="145"/>
      <c r="AA55" s="147" t="str">
        <f t="shared" ref="AA55:AA57" si="87">IFERROR(IF(AND(T54="Probabilidad",T55="Probabilidad"),(AC54-(+AC54*W55)),IF(AND(T54="Impacto",T55="Probabilidad"),(AC53-(+AC53*W55)),IF(T55="Impacto",AC54,""))),"")</f>
        <v/>
      </c>
      <c r="AB55" s="148" t="str">
        <f t="shared" si="81"/>
        <v/>
      </c>
      <c r="AC55" s="149" t="str">
        <f t="shared" si="85"/>
        <v/>
      </c>
      <c r="AD55" s="148" t="str">
        <f t="shared" si="82"/>
        <v/>
      </c>
      <c r="AE55" s="149" t="str">
        <f t="shared" si="86"/>
        <v/>
      </c>
      <c r="AF55" s="150" t="str">
        <f t="shared" si="83"/>
        <v/>
      </c>
      <c r="AG55" s="165"/>
      <c r="AH55" s="160"/>
      <c r="AI55" s="161"/>
      <c r="AJ55" s="166"/>
      <c r="AK55" s="166"/>
      <c r="AL55" s="160"/>
      <c r="AM55" s="161"/>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row>
    <row r="56" spans="1:71" ht="26.25" customHeight="1" x14ac:dyDescent="0.25">
      <c r="A56" s="501"/>
      <c r="B56" s="504"/>
      <c r="C56" s="504"/>
      <c r="D56" s="504"/>
      <c r="E56" s="170"/>
      <c r="F56" s="507"/>
      <c r="G56" s="171"/>
      <c r="H56" s="171"/>
      <c r="I56" s="504"/>
      <c r="J56" s="522"/>
      <c r="K56" s="510"/>
      <c r="L56" s="513"/>
      <c r="M56" s="525"/>
      <c r="N56" s="513">
        <f>IF(NOT(ISERROR(MATCH(M56,_xlfn.ANCHORARRAY(F67),0))),L69&amp;"Por favor no seleccionar los criterios de impacto",M56)</f>
        <v>0</v>
      </c>
      <c r="O56" s="510"/>
      <c r="P56" s="513"/>
      <c r="Q56" s="516"/>
      <c r="R56" s="142">
        <v>5</v>
      </c>
      <c r="S56" s="157"/>
      <c r="T56" s="144" t="str">
        <f t="shared" si="84"/>
        <v/>
      </c>
      <c r="U56" s="145"/>
      <c r="V56" s="145"/>
      <c r="W56" s="146" t="str">
        <f t="shared" si="80"/>
        <v/>
      </c>
      <c r="X56" s="145"/>
      <c r="Y56" s="145"/>
      <c r="Z56" s="145"/>
      <c r="AA56" s="147" t="str">
        <f t="shared" si="87"/>
        <v/>
      </c>
      <c r="AB56" s="148" t="str">
        <f t="shared" si="81"/>
        <v/>
      </c>
      <c r="AC56" s="149" t="str">
        <f t="shared" si="85"/>
        <v/>
      </c>
      <c r="AD56" s="148" t="str">
        <f t="shared" si="82"/>
        <v/>
      </c>
      <c r="AE56" s="149" t="str">
        <f t="shared" si="86"/>
        <v/>
      </c>
      <c r="AF56" s="150" t="str">
        <f t="shared" si="83"/>
        <v/>
      </c>
      <c r="AG56" s="165"/>
      <c r="AH56" s="160"/>
      <c r="AI56" s="161"/>
      <c r="AJ56" s="166"/>
      <c r="AK56" s="166"/>
      <c r="AL56" s="160"/>
      <c r="AM56" s="161"/>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row>
    <row r="57" spans="1:71" ht="26.25" customHeight="1" x14ac:dyDescent="0.25">
      <c r="A57" s="502"/>
      <c r="B57" s="505"/>
      <c r="C57" s="505"/>
      <c r="D57" s="505"/>
      <c r="E57" s="172"/>
      <c r="F57" s="508"/>
      <c r="G57" s="173"/>
      <c r="H57" s="173"/>
      <c r="I57" s="505"/>
      <c r="J57" s="523"/>
      <c r="K57" s="511"/>
      <c r="L57" s="514"/>
      <c r="M57" s="526"/>
      <c r="N57" s="514">
        <f>IF(NOT(ISERROR(MATCH(M57,_xlfn.ANCHORARRAY(F68),0))),L70&amp;"Por favor no seleccionar los criterios de impacto",M57)</f>
        <v>0</v>
      </c>
      <c r="O57" s="511"/>
      <c r="P57" s="514"/>
      <c r="Q57" s="517"/>
      <c r="R57" s="142">
        <v>6</v>
      </c>
      <c r="S57" s="157"/>
      <c r="T57" s="144" t="str">
        <f t="shared" si="84"/>
        <v/>
      </c>
      <c r="U57" s="145"/>
      <c r="V57" s="145"/>
      <c r="W57" s="146" t="str">
        <f t="shared" si="80"/>
        <v/>
      </c>
      <c r="X57" s="145"/>
      <c r="Y57" s="145"/>
      <c r="Z57" s="145"/>
      <c r="AA57" s="147" t="str">
        <f t="shared" si="87"/>
        <v/>
      </c>
      <c r="AB57" s="148" t="str">
        <f t="shared" si="81"/>
        <v/>
      </c>
      <c r="AC57" s="149" t="str">
        <f t="shared" si="85"/>
        <v/>
      </c>
      <c r="AD57" s="148" t="str">
        <f t="shared" si="82"/>
        <v/>
      </c>
      <c r="AE57" s="149" t="str">
        <f t="shared" si="86"/>
        <v/>
      </c>
      <c r="AF57" s="150" t="str">
        <f t="shared" si="83"/>
        <v/>
      </c>
      <c r="AG57" s="165"/>
      <c r="AH57" s="160"/>
      <c r="AI57" s="161"/>
      <c r="AJ57" s="166"/>
      <c r="AK57" s="166"/>
      <c r="AL57" s="160"/>
      <c r="AM57" s="161"/>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row>
    <row r="58" spans="1:71" ht="26.25" customHeight="1" x14ac:dyDescent="0.25">
      <c r="A58" s="500">
        <v>9</v>
      </c>
      <c r="B58" s="503"/>
      <c r="C58" s="503"/>
      <c r="D58" s="503"/>
      <c r="E58" s="174"/>
      <c r="F58" s="506"/>
      <c r="G58" s="175"/>
      <c r="H58" s="175"/>
      <c r="I58" s="503"/>
      <c r="J58" s="521"/>
      <c r="K58" s="509" t="str">
        <f t="shared" ref="K58" si="88">IF(J58&lt;=0,"",IF(J58&lt;=2,"Muy Baja",IF(J58&lt;=24,"Baja",IF(J58&lt;=500,"Media",IF(J58&lt;=5000,"Alta","Muy Alta")))))</f>
        <v/>
      </c>
      <c r="L58" s="512" t="str">
        <f t="shared" ref="L58" si="89">IF(K58="","",IF(K58="Muy Baja",0.2,IF(K58="Baja",0.4,IF(K58="Media",0.6,IF(K58="Alta",0.8,IF(K58="Muy Alta",1,))))))</f>
        <v/>
      </c>
      <c r="M58" s="524"/>
      <c r="N58" s="512">
        <f>IF(NOT(ISERROR(MATCH(M58,'[2]Tabla Impacto'!$B$221:$B$223,0))),'[2]Tabla Impacto'!$F$223&amp;"Por favor no seleccionar los criterios de impacto(Afectación Económica o presupuestal y Pérdida Reputacional)",M58)</f>
        <v>0</v>
      </c>
      <c r="O58" s="509" t="str">
        <f>IF(OR(N58='[2]Tabla Impacto'!$C$11,N58='[2]Tabla Impacto'!$D$11),"Leve",IF(OR(N58='[2]Tabla Impacto'!$C$12,N58='[2]Tabla Impacto'!$D$12),"Menor",IF(OR(N58='[2]Tabla Impacto'!$C$13,N58='[2]Tabla Impacto'!$D$13),"Moderado",IF(OR(N58='[2]Tabla Impacto'!$C$14,N58='[2]Tabla Impacto'!$D$14),"Mayor",IF(OR(N58='[2]Tabla Impacto'!$C$15,N58='[2]Tabla Impacto'!$D$15),"Catastrófico","")))))</f>
        <v/>
      </c>
      <c r="P58" s="512" t="str">
        <f t="shared" ref="P58" si="90">IF(O58="","",IF(O58="Leve",0.2,IF(O58="Menor",0.4,IF(O58="Moderado",0.6,IF(O58="Mayor",0.8,IF(O58="Catastrófico",1,))))))</f>
        <v/>
      </c>
      <c r="Q58" s="515" t="str">
        <f t="shared" ref="Q58" si="91">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
      </c>
      <c r="R58" s="142">
        <v>1</v>
      </c>
      <c r="S58" s="157"/>
      <c r="T58" s="144" t="str">
        <f>IF(OR(U58="Preventivo",U58="Detectivo"),"Probabilidad",IF(U58="Correctivo","Impacto",""))</f>
        <v/>
      </c>
      <c r="U58" s="145"/>
      <c r="V58" s="145"/>
      <c r="W58" s="146" t="str">
        <f>IF(AND(U58="Preventivo",V58="Automático"),"50%",IF(AND(U58="Preventivo",V58="Manual"),"40%",IF(AND(U58="Detectivo",V58="Automático"),"40%",IF(AND(U58="Detectivo",V58="Manual"),"30%",IF(AND(U58="Correctivo",V58="Automático"),"35%",IF(AND(U58="Correctivo",V58="Manual"),"25%",""))))))</f>
        <v/>
      </c>
      <c r="X58" s="145"/>
      <c r="Y58" s="145"/>
      <c r="Z58" s="145"/>
      <c r="AA58" s="147" t="str">
        <f>IFERROR(IF(T58="Probabilidad",(L58-(+L58*W58)),IF(T58="Impacto",L58,"")),"")</f>
        <v/>
      </c>
      <c r="AB58" s="148" t="str">
        <f>IFERROR(IF(AA58="","",IF(AA58&lt;=0.2,"Muy Baja",IF(AA58&lt;=0.4,"Baja",IF(AA58&lt;=0.6,"Media",IF(AA58&lt;=0.8,"Alta","Muy Alta"))))),"")</f>
        <v/>
      </c>
      <c r="AC58" s="149" t="str">
        <f>+AA58</f>
        <v/>
      </c>
      <c r="AD58" s="148" t="str">
        <f>IFERROR(IF(AE58="","",IF(AE58&lt;=0.2,"Leve",IF(AE58&lt;=0.4,"Menor",IF(AE58&lt;=0.6,"Moderado",IF(AE58&lt;=0.8,"Mayor","Catastrófico"))))),"")</f>
        <v/>
      </c>
      <c r="AE58" s="149" t="str">
        <f>IFERROR(IF(T58="Impacto",(P58-(+P58*W58)),IF(T58="Probabilidad",P58,"")),"")</f>
        <v/>
      </c>
      <c r="AF58" s="150" t="str">
        <f>IFERROR(IF(OR(AND(AB58="Muy Baja",AD58="Leve"),AND(AB58="Muy Baja",AD58="Menor"),AND(AB58="Baja",AD58="Leve")),"Bajo",IF(OR(AND(AB58="Muy baja",AD58="Moderado"),AND(AB58="Baja",AD58="Menor"),AND(AB58="Baja",AD58="Moderado"),AND(AB58="Media",AD58="Leve"),AND(AB58="Media",AD58="Menor"),AND(AB58="Media",AD58="Moderado"),AND(AB58="Alta",AD58="Leve"),AND(AB58="Alta",AD58="Menor")),"Moderado",IF(OR(AND(AB58="Muy Baja",AD58="Mayor"),AND(AB58="Baja",AD58="Mayor"),AND(AB58="Media",AD58="Mayor"),AND(AB58="Alta",AD58="Moderado"),AND(AB58="Alta",AD58="Mayor"),AND(AB58="Muy Alta",AD58="Leve"),AND(AB58="Muy Alta",AD58="Menor"),AND(AB58="Muy Alta",AD58="Moderado"),AND(AB58="Muy Alta",AD58="Mayor")),"Alto",IF(OR(AND(AB58="Muy Baja",AD58="Catastrófico"),AND(AB58="Baja",AD58="Catastrófico"),AND(AB58="Media",AD58="Catastrófico"),AND(AB58="Alta",AD58="Catastrófico"),AND(AB58="Muy Alta",AD58="Catastrófico")),"Extremo","")))),"")</f>
        <v/>
      </c>
      <c r="AG58" s="165"/>
      <c r="AH58" s="160"/>
      <c r="AI58" s="161"/>
      <c r="AJ58" s="166"/>
      <c r="AK58" s="166"/>
      <c r="AL58" s="160"/>
      <c r="AM58" s="161"/>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row>
    <row r="59" spans="1:71" ht="26.25" customHeight="1" x14ac:dyDescent="0.25">
      <c r="A59" s="501"/>
      <c r="B59" s="504"/>
      <c r="C59" s="504"/>
      <c r="D59" s="504"/>
      <c r="E59" s="170"/>
      <c r="F59" s="507"/>
      <c r="G59" s="171"/>
      <c r="H59" s="171"/>
      <c r="I59" s="504"/>
      <c r="J59" s="522"/>
      <c r="K59" s="510"/>
      <c r="L59" s="513"/>
      <c r="M59" s="525"/>
      <c r="N59" s="513">
        <f>IF(NOT(ISERROR(MATCH(M59,_xlfn.ANCHORARRAY(F70),0))),L72&amp;"Por favor no seleccionar los criterios de impacto",M59)</f>
        <v>0</v>
      </c>
      <c r="O59" s="510"/>
      <c r="P59" s="513"/>
      <c r="Q59" s="516"/>
      <c r="R59" s="142">
        <v>2</v>
      </c>
      <c r="S59" s="157"/>
      <c r="T59" s="144" t="str">
        <f>IF(OR(U59="Preventivo",U59="Detectivo"),"Probabilidad",IF(U59="Correctivo","Impacto",""))</f>
        <v/>
      </c>
      <c r="U59" s="145"/>
      <c r="V59" s="145"/>
      <c r="W59" s="146" t="str">
        <f t="shared" ref="W59:W63" si="92">IF(AND(U59="Preventivo",V59="Automático"),"50%",IF(AND(U59="Preventivo",V59="Manual"),"40%",IF(AND(U59="Detectivo",V59="Automático"),"40%",IF(AND(U59="Detectivo",V59="Manual"),"30%",IF(AND(U59="Correctivo",V59="Automático"),"35%",IF(AND(U59="Correctivo",V59="Manual"),"25%",""))))))</f>
        <v/>
      </c>
      <c r="X59" s="145"/>
      <c r="Y59" s="145"/>
      <c r="Z59" s="145"/>
      <c r="AA59" s="147" t="str">
        <f>IFERROR(IF(AND(T58="Probabilidad",T59="Probabilidad"),(AC58-(+AC58*W59)),IF(AND(T58="Impacto",T59="Probabilidad"),(L58-(+L58*W59)),IF(T59="Impacto",AC58,""))),"")</f>
        <v/>
      </c>
      <c r="AB59" s="148" t="str">
        <f t="shared" ref="AB59:AB63" si="93">IFERROR(IF(AA59="","",IF(AA59&lt;=0.2,"Muy Baja",IF(AA59&lt;=0.4,"Baja",IF(AA59&lt;=0.6,"Media",IF(AA59&lt;=0.8,"Alta","Muy Alta"))))),"")</f>
        <v/>
      </c>
      <c r="AC59" s="149" t="str">
        <f>+AA59</f>
        <v/>
      </c>
      <c r="AD59" s="148" t="str">
        <f t="shared" ref="AD59:AD63" si="94">IFERROR(IF(AE59="","",IF(AE59&lt;=0.2,"Leve",IF(AE59&lt;=0.4,"Menor",IF(AE59&lt;=0.6,"Moderado",IF(AE59&lt;=0.8,"Mayor","Catastrófico"))))),"")</f>
        <v/>
      </c>
      <c r="AE59" s="149" t="str">
        <f>IFERROR(IF(AND(T58="Impacto",T59="Impacto"),(AE58-(+AE58*W59)),IF(AND(T58="Probabilidad",T59="Impacto"),(P58-(+P58*W59)),IF(T59="Probabilidad",AE58,""))),"")</f>
        <v/>
      </c>
      <c r="AF59" s="150" t="str">
        <f t="shared" ref="AF59:AF63" si="95">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65"/>
      <c r="AH59" s="160"/>
      <c r="AI59" s="161"/>
      <c r="AJ59" s="166"/>
      <c r="AK59" s="166"/>
      <c r="AL59" s="160"/>
      <c r="AM59" s="161"/>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row>
    <row r="60" spans="1:71" ht="26.25" customHeight="1" x14ac:dyDescent="0.25">
      <c r="A60" s="501"/>
      <c r="B60" s="504"/>
      <c r="C60" s="504"/>
      <c r="D60" s="504"/>
      <c r="E60" s="170"/>
      <c r="F60" s="507"/>
      <c r="G60" s="171"/>
      <c r="H60" s="171"/>
      <c r="I60" s="504"/>
      <c r="J60" s="522"/>
      <c r="K60" s="510"/>
      <c r="L60" s="513"/>
      <c r="M60" s="525"/>
      <c r="N60" s="513">
        <f>IF(NOT(ISERROR(MATCH(M60,_xlfn.ANCHORARRAY(F71),0))),L73&amp;"Por favor no seleccionar los criterios de impacto",M60)</f>
        <v>0</v>
      </c>
      <c r="O60" s="510"/>
      <c r="P60" s="513"/>
      <c r="Q60" s="516"/>
      <c r="R60" s="142">
        <v>3</v>
      </c>
      <c r="S60" s="162"/>
      <c r="T60" s="144" t="str">
        <f t="shared" ref="T60:T63" si="96">IF(OR(U60="Preventivo",U60="Detectivo"),"Probabilidad",IF(U60="Correctivo","Impacto",""))</f>
        <v/>
      </c>
      <c r="U60" s="145"/>
      <c r="V60" s="145"/>
      <c r="W60" s="146" t="str">
        <f t="shared" si="92"/>
        <v/>
      </c>
      <c r="X60" s="145"/>
      <c r="Y60" s="145"/>
      <c r="Z60" s="145"/>
      <c r="AA60" s="147" t="str">
        <f>IFERROR(IF(AND(T59="Probabilidad",T60="Probabilidad"),(AC59-(+AC59*W60)),IF(AND(T59="Impacto",T60="Probabilidad"),(AC58-(+AC58*W60)),IF(T60="Impacto",AC59,""))),"")</f>
        <v/>
      </c>
      <c r="AB60" s="148" t="str">
        <f t="shared" si="93"/>
        <v/>
      </c>
      <c r="AC60" s="149" t="str">
        <f t="shared" ref="AC60:AC63" si="97">+AA60</f>
        <v/>
      </c>
      <c r="AD60" s="148" t="str">
        <f t="shared" si="94"/>
        <v/>
      </c>
      <c r="AE60" s="149" t="str">
        <f t="shared" ref="AE60:AE63" si="98">IFERROR(IF(AND(T59="Impacto",T60="Impacto"),(AE59-(+AE59*W60)),IF(AND(T59="Probabilidad",T60="Impacto"),(AE58-(+AE58*W60)),IF(T60="Probabilidad",AE59,""))),"")</f>
        <v/>
      </c>
      <c r="AF60" s="150" t="str">
        <f t="shared" si="95"/>
        <v/>
      </c>
      <c r="AG60" s="165"/>
      <c r="AH60" s="160"/>
      <c r="AI60" s="161"/>
      <c r="AJ60" s="166"/>
      <c r="AK60" s="166"/>
      <c r="AL60" s="160"/>
      <c r="AM60" s="161"/>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2"/>
      <c r="BR60" s="132"/>
      <c r="BS60" s="132"/>
    </row>
    <row r="61" spans="1:71" ht="26.25" customHeight="1" x14ac:dyDescent="0.25">
      <c r="A61" s="501"/>
      <c r="B61" s="504"/>
      <c r="C61" s="504"/>
      <c r="D61" s="504"/>
      <c r="E61" s="170"/>
      <c r="F61" s="507"/>
      <c r="G61" s="171"/>
      <c r="H61" s="171"/>
      <c r="I61" s="504"/>
      <c r="J61" s="522"/>
      <c r="K61" s="510"/>
      <c r="L61" s="513"/>
      <c r="M61" s="525"/>
      <c r="N61" s="513">
        <f>IF(NOT(ISERROR(MATCH(M61,_xlfn.ANCHORARRAY(F72),0))),L74&amp;"Por favor no seleccionar los criterios de impacto",M61)</f>
        <v>0</v>
      </c>
      <c r="O61" s="510"/>
      <c r="P61" s="513"/>
      <c r="Q61" s="516"/>
      <c r="R61" s="142">
        <v>4</v>
      </c>
      <c r="S61" s="157"/>
      <c r="T61" s="144" t="str">
        <f t="shared" si="96"/>
        <v/>
      </c>
      <c r="U61" s="145"/>
      <c r="V61" s="145"/>
      <c r="W61" s="146" t="str">
        <f t="shared" si="92"/>
        <v/>
      </c>
      <c r="X61" s="145"/>
      <c r="Y61" s="145"/>
      <c r="Z61" s="145"/>
      <c r="AA61" s="147" t="str">
        <f t="shared" ref="AA61:AA63" si="99">IFERROR(IF(AND(T60="Probabilidad",T61="Probabilidad"),(AC60-(+AC60*W61)),IF(AND(T60="Impacto",T61="Probabilidad"),(AC59-(+AC59*W61)),IF(T61="Impacto",AC60,""))),"")</f>
        <v/>
      </c>
      <c r="AB61" s="148" t="str">
        <f t="shared" si="93"/>
        <v/>
      </c>
      <c r="AC61" s="149" t="str">
        <f t="shared" si="97"/>
        <v/>
      </c>
      <c r="AD61" s="148" t="str">
        <f t="shared" si="94"/>
        <v/>
      </c>
      <c r="AE61" s="149" t="str">
        <f t="shared" si="98"/>
        <v/>
      </c>
      <c r="AF61" s="150" t="str">
        <f t="shared" si="95"/>
        <v/>
      </c>
      <c r="AG61" s="165"/>
      <c r="AH61" s="160"/>
      <c r="AI61" s="161"/>
      <c r="AJ61" s="166"/>
      <c r="AK61" s="166"/>
      <c r="AL61" s="160"/>
      <c r="AM61" s="161"/>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row>
    <row r="62" spans="1:71" ht="26.25" customHeight="1" x14ac:dyDescent="0.25">
      <c r="A62" s="501"/>
      <c r="B62" s="504"/>
      <c r="C62" s="504"/>
      <c r="D62" s="504"/>
      <c r="E62" s="170"/>
      <c r="F62" s="507"/>
      <c r="G62" s="171"/>
      <c r="H62" s="171"/>
      <c r="I62" s="504"/>
      <c r="J62" s="522"/>
      <c r="K62" s="510"/>
      <c r="L62" s="513"/>
      <c r="M62" s="525"/>
      <c r="N62" s="513">
        <f>IF(NOT(ISERROR(MATCH(M62,_xlfn.ANCHORARRAY(F73),0))),L75&amp;"Por favor no seleccionar los criterios de impacto",M62)</f>
        <v>0</v>
      </c>
      <c r="O62" s="510"/>
      <c r="P62" s="513"/>
      <c r="Q62" s="516"/>
      <c r="R62" s="142">
        <v>5</v>
      </c>
      <c r="S62" s="157"/>
      <c r="T62" s="144" t="str">
        <f t="shared" si="96"/>
        <v/>
      </c>
      <c r="U62" s="145"/>
      <c r="V62" s="145"/>
      <c r="W62" s="146" t="str">
        <f t="shared" si="92"/>
        <v/>
      </c>
      <c r="X62" s="145"/>
      <c r="Y62" s="145"/>
      <c r="Z62" s="145"/>
      <c r="AA62" s="147" t="str">
        <f t="shared" si="99"/>
        <v/>
      </c>
      <c r="AB62" s="148" t="str">
        <f t="shared" si="93"/>
        <v/>
      </c>
      <c r="AC62" s="149" t="str">
        <f t="shared" si="97"/>
        <v/>
      </c>
      <c r="AD62" s="148" t="str">
        <f t="shared" si="94"/>
        <v/>
      </c>
      <c r="AE62" s="149" t="str">
        <f t="shared" si="98"/>
        <v/>
      </c>
      <c r="AF62" s="150" t="str">
        <f t="shared" si="95"/>
        <v/>
      </c>
      <c r="AG62" s="165"/>
      <c r="AH62" s="160"/>
      <c r="AI62" s="161"/>
      <c r="AJ62" s="166"/>
      <c r="AK62" s="166"/>
      <c r="AL62" s="160"/>
      <c r="AM62" s="161"/>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2"/>
      <c r="BS62" s="132"/>
    </row>
    <row r="63" spans="1:71" ht="26.25" customHeight="1" x14ac:dyDescent="0.25">
      <c r="A63" s="502"/>
      <c r="B63" s="505"/>
      <c r="C63" s="505"/>
      <c r="D63" s="505"/>
      <c r="E63" s="172"/>
      <c r="F63" s="508"/>
      <c r="G63" s="173"/>
      <c r="H63" s="173"/>
      <c r="I63" s="505"/>
      <c r="J63" s="523"/>
      <c r="K63" s="511"/>
      <c r="L63" s="514"/>
      <c r="M63" s="526"/>
      <c r="N63" s="514">
        <f>IF(NOT(ISERROR(MATCH(M63,_xlfn.ANCHORARRAY(F74),0))),L76&amp;"Por favor no seleccionar los criterios de impacto",M63)</f>
        <v>0</v>
      </c>
      <c r="O63" s="511"/>
      <c r="P63" s="514"/>
      <c r="Q63" s="517"/>
      <c r="R63" s="142">
        <v>6</v>
      </c>
      <c r="S63" s="157"/>
      <c r="T63" s="144" t="str">
        <f t="shared" si="96"/>
        <v/>
      </c>
      <c r="U63" s="145"/>
      <c r="V63" s="145"/>
      <c r="W63" s="146" t="str">
        <f t="shared" si="92"/>
        <v/>
      </c>
      <c r="X63" s="145"/>
      <c r="Y63" s="145"/>
      <c r="Z63" s="145"/>
      <c r="AA63" s="147" t="str">
        <f t="shared" si="99"/>
        <v/>
      </c>
      <c r="AB63" s="148" t="str">
        <f t="shared" si="93"/>
        <v/>
      </c>
      <c r="AC63" s="149" t="str">
        <f t="shared" si="97"/>
        <v/>
      </c>
      <c r="AD63" s="148" t="str">
        <f t="shared" si="94"/>
        <v/>
      </c>
      <c r="AE63" s="149" t="str">
        <f t="shared" si="98"/>
        <v/>
      </c>
      <c r="AF63" s="150" t="str">
        <f t="shared" si="95"/>
        <v/>
      </c>
      <c r="AG63" s="165"/>
      <c r="AH63" s="160"/>
      <c r="AI63" s="161"/>
      <c r="AJ63" s="166"/>
      <c r="AK63" s="166"/>
      <c r="AL63" s="160"/>
      <c r="AM63" s="161"/>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row>
    <row r="64" spans="1:71" ht="19.5" customHeight="1" x14ac:dyDescent="0.25">
      <c r="A64" s="500">
        <v>10</v>
      </c>
      <c r="B64" s="503"/>
      <c r="C64" s="503"/>
      <c r="D64" s="503"/>
      <c r="E64" s="174"/>
      <c r="F64" s="506"/>
      <c r="G64" s="175"/>
      <c r="H64" s="175"/>
      <c r="I64" s="503"/>
      <c r="J64" s="521"/>
      <c r="K64" s="509" t="str">
        <f t="shared" ref="K64" si="100">IF(J64&lt;=0,"",IF(J64&lt;=2,"Muy Baja",IF(J64&lt;=24,"Baja",IF(J64&lt;=500,"Media",IF(J64&lt;=5000,"Alta","Muy Alta")))))</f>
        <v/>
      </c>
      <c r="L64" s="512" t="str">
        <f t="shared" ref="L64" si="101">IF(K64="","",IF(K64="Muy Baja",0.2,IF(K64="Baja",0.4,IF(K64="Media",0.6,IF(K64="Alta",0.8,IF(K64="Muy Alta",1,))))))</f>
        <v/>
      </c>
      <c r="M64" s="524"/>
      <c r="N64" s="512">
        <f>IF(NOT(ISERROR(MATCH(M64,'[2]Tabla Impacto'!$B$221:$B$223,0))),'[2]Tabla Impacto'!$F$223&amp;"Por favor no seleccionar los criterios de impacto(Afectación Económica o presupuestal y Pérdida Reputacional)",M64)</f>
        <v>0</v>
      </c>
      <c r="O64" s="509" t="str">
        <f>IF(OR(N64='[2]Tabla Impacto'!$C$11,N64='[2]Tabla Impacto'!$D$11),"Leve",IF(OR(N64='[2]Tabla Impacto'!$C$12,N64='[2]Tabla Impacto'!$D$12),"Menor",IF(OR(N64='[2]Tabla Impacto'!$C$13,N64='[2]Tabla Impacto'!$D$13),"Moderado",IF(OR(N64='[2]Tabla Impacto'!$C$14,N64='[2]Tabla Impacto'!$D$14),"Mayor",IF(OR(N64='[2]Tabla Impacto'!$C$15,N64='[2]Tabla Impacto'!$D$15),"Catastrófico","")))))</f>
        <v/>
      </c>
      <c r="P64" s="512" t="str">
        <f t="shared" ref="P64" si="102">IF(O64="","",IF(O64="Leve",0.2,IF(O64="Menor",0.4,IF(O64="Moderado",0.6,IF(O64="Mayor",0.8,IF(O64="Catastrófico",1,))))))</f>
        <v/>
      </c>
      <c r="Q64" s="515" t="str">
        <f t="shared" ref="Q64" si="103">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
      </c>
      <c r="R64" s="142">
        <v>1</v>
      </c>
      <c r="S64" s="157"/>
      <c r="T64" s="144" t="str">
        <f>IF(OR(U64="Preventivo",U64="Detectivo"),"Probabilidad",IF(U64="Correctivo","Impacto",""))</f>
        <v/>
      </c>
      <c r="U64" s="145"/>
      <c r="V64" s="145"/>
      <c r="W64" s="146" t="str">
        <f>IF(AND(U64="Preventivo",V64="Automático"),"50%",IF(AND(U64="Preventivo",V64="Manual"),"40%",IF(AND(U64="Detectivo",V64="Automático"),"40%",IF(AND(U64="Detectivo",V64="Manual"),"30%",IF(AND(U64="Correctivo",V64="Automático"),"35%",IF(AND(U64="Correctivo",V64="Manual"),"25%",""))))))</f>
        <v/>
      </c>
      <c r="X64" s="145"/>
      <c r="Y64" s="145"/>
      <c r="Z64" s="145"/>
      <c r="AA64" s="147" t="str">
        <f>IFERROR(IF(T64="Probabilidad",(L64-(+L64*W64)),IF(T64="Impacto",L64,"")),"")</f>
        <v/>
      </c>
      <c r="AB64" s="148" t="str">
        <f>IFERROR(IF(AA64="","",IF(AA64&lt;=0.2,"Muy Baja",IF(AA64&lt;=0.4,"Baja",IF(AA64&lt;=0.6,"Media",IF(AA64&lt;=0.8,"Alta","Muy Alta"))))),"")</f>
        <v/>
      </c>
      <c r="AC64" s="149" t="str">
        <f>+AA64</f>
        <v/>
      </c>
      <c r="AD64" s="148" t="str">
        <f>IFERROR(IF(AE64="","",IF(AE64&lt;=0.2,"Leve",IF(AE64&lt;=0.4,"Menor",IF(AE64&lt;=0.6,"Moderado",IF(AE64&lt;=0.8,"Mayor","Catastrófico"))))),"")</f>
        <v/>
      </c>
      <c r="AE64" s="149" t="str">
        <f>IFERROR(IF(T64="Impacto",(P64-(+P64*W64)),IF(T64="Probabilidad",P64,"")),"")</f>
        <v/>
      </c>
      <c r="AF64" s="150" t="str">
        <f>IFERROR(IF(OR(AND(AB64="Muy Baja",AD64="Leve"),AND(AB64="Muy Baja",AD64="Menor"),AND(AB64="Baja",AD64="Leve")),"Bajo",IF(OR(AND(AB64="Muy baja",AD64="Moderado"),AND(AB64="Baja",AD64="Menor"),AND(AB64="Baja",AD64="Moderado"),AND(AB64="Media",AD64="Leve"),AND(AB64="Media",AD64="Menor"),AND(AB64="Media",AD64="Moderado"),AND(AB64="Alta",AD64="Leve"),AND(AB64="Alta",AD64="Menor")),"Moderado",IF(OR(AND(AB64="Muy Baja",AD64="Mayor"),AND(AB64="Baja",AD64="Mayor"),AND(AB64="Media",AD64="Mayor"),AND(AB64="Alta",AD64="Moderado"),AND(AB64="Alta",AD64="Mayor"),AND(AB64="Muy Alta",AD64="Leve"),AND(AB64="Muy Alta",AD64="Menor"),AND(AB64="Muy Alta",AD64="Moderado"),AND(AB64="Muy Alta",AD64="Mayor")),"Alto",IF(OR(AND(AB64="Muy Baja",AD64="Catastrófico"),AND(AB64="Baja",AD64="Catastrófico"),AND(AB64="Media",AD64="Catastrófico"),AND(AB64="Alta",AD64="Catastrófico"),AND(AB64="Muy Alta",AD64="Catastrófico")),"Extremo","")))),"")</f>
        <v/>
      </c>
      <c r="AG64" s="165"/>
      <c r="AH64" s="160"/>
      <c r="AI64" s="161"/>
      <c r="AJ64" s="166"/>
      <c r="AK64" s="166"/>
      <c r="AL64" s="160"/>
      <c r="AM64" s="161"/>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2"/>
      <c r="BK64" s="132"/>
      <c r="BL64" s="132"/>
      <c r="BM64" s="132"/>
      <c r="BN64" s="132"/>
      <c r="BO64" s="132"/>
      <c r="BP64" s="132"/>
      <c r="BQ64" s="132"/>
      <c r="BR64" s="132"/>
      <c r="BS64" s="132"/>
    </row>
    <row r="65" spans="1:39" ht="19.5" customHeight="1" x14ac:dyDescent="0.25">
      <c r="A65" s="501"/>
      <c r="B65" s="504"/>
      <c r="C65" s="504"/>
      <c r="D65" s="504"/>
      <c r="E65" s="170"/>
      <c r="F65" s="507"/>
      <c r="G65" s="171"/>
      <c r="H65" s="171"/>
      <c r="I65" s="504"/>
      <c r="J65" s="522"/>
      <c r="K65" s="510"/>
      <c r="L65" s="513"/>
      <c r="M65" s="525"/>
      <c r="N65" s="513">
        <f>IF(NOT(ISERROR(MATCH(M65,_xlfn.ANCHORARRAY(F76),0))),L78&amp;"Por favor no seleccionar los criterios de impacto",M65)</f>
        <v>0</v>
      </c>
      <c r="O65" s="510"/>
      <c r="P65" s="513"/>
      <c r="Q65" s="516"/>
      <c r="R65" s="142">
        <v>2</v>
      </c>
      <c r="S65" s="157"/>
      <c r="T65" s="144" t="str">
        <f>IF(OR(U65="Preventivo",U65="Detectivo"),"Probabilidad",IF(U65="Correctivo","Impacto",""))</f>
        <v/>
      </c>
      <c r="U65" s="145"/>
      <c r="V65" s="145"/>
      <c r="W65" s="146" t="str">
        <f t="shared" ref="W65:W69" si="104">IF(AND(U65="Preventivo",V65="Automático"),"50%",IF(AND(U65="Preventivo",V65="Manual"),"40%",IF(AND(U65="Detectivo",V65="Automático"),"40%",IF(AND(U65="Detectivo",V65="Manual"),"30%",IF(AND(U65="Correctivo",V65="Automático"),"35%",IF(AND(U65="Correctivo",V65="Manual"),"25%",""))))))</f>
        <v/>
      </c>
      <c r="X65" s="145"/>
      <c r="Y65" s="145"/>
      <c r="Z65" s="145"/>
      <c r="AA65" s="147" t="str">
        <f>IFERROR(IF(AND(T64="Probabilidad",T65="Probabilidad"),(AC64-(+AC64*W65)),IF(AND(T64="Impacto",T65="Probabilidad"),(L64-(+L64*W65)),IF(T65="Impacto",AC64,""))),"")</f>
        <v/>
      </c>
      <c r="AB65" s="148" t="str">
        <f t="shared" ref="AB65:AB69" si="105">IFERROR(IF(AA65="","",IF(AA65&lt;=0.2,"Muy Baja",IF(AA65&lt;=0.4,"Baja",IF(AA65&lt;=0.6,"Media",IF(AA65&lt;=0.8,"Alta","Muy Alta"))))),"")</f>
        <v/>
      </c>
      <c r="AC65" s="149" t="str">
        <f>+AA65</f>
        <v/>
      </c>
      <c r="AD65" s="148" t="str">
        <f t="shared" ref="AD65:AD69" si="106">IFERROR(IF(AE65="","",IF(AE65&lt;=0.2,"Leve",IF(AE65&lt;=0.4,"Menor",IF(AE65&lt;=0.6,"Moderado",IF(AE65&lt;=0.8,"Mayor","Catastrófico"))))),"")</f>
        <v/>
      </c>
      <c r="AE65" s="149" t="str">
        <f>IFERROR(IF(AND(T64="Impacto",T65="Impacto"),(AE64-(+AE64*W65)),IF(AND(T64="Probabilidad",T65="Impacto"),(P64-(+P64*W65)),IF(T65="Probabilidad",AE64,""))),"")</f>
        <v/>
      </c>
      <c r="AF65" s="150" t="str">
        <f t="shared" ref="AF65:AF69" si="107">IFERROR(IF(OR(AND(AB65="Muy Baja",AD65="Leve"),AND(AB65="Muy Baja",AD65="Menor"),AND(AB65="Baja",AD65="Leve")),"Bajo",IF(OR(AND(AB65="Muy baja",AD65="Moderado"),AND(AB65="Baja",AD65="Menor"),AND(AB65="Baja",AD65="Moderado"),AND(AB65="Media",AD65="Leve"),AND(AB65="Media",AD65="Menor"),AND(AB65="Media",AD65="Moderado"),AND(AB65="Alta",AD65="Leve"),AND(AB65="Alta",AD65="Menor")),"Moderado",IF(OR(AND(AB65="Muy Baja",AD65="Mayor"),AND(AB65="Baja",AD65="Mayor"),AND(AB65="Media",AD65="Mayor"),AND(AB65="Alta",AD65="Moderado"),AND(AB65="Alta",AD65="Mayor"),AND(AB65="Muy Alta",AD65="Leve"),AND(AB65="Muy Alta",AD65="Menor"),AND(AB65="Muy Alta",AD65="Moderado"),AND(AB65="Muy Alta",AD65="Mayor")),"Alto",IF(OR(AND(AB65="Muy Baja",AD65="Catastrófico"),AND(AB65="Baja",AD65="Catastrófico"),AND(AB65="Media",AD65="Catastrófico"),AND(AB65="Alta",AD65="Catastrófico"),AND(AB65="Muy Alta",AD65="Catastrófico")),"Extremo","")))),"")</f>
        <v/>
      </c>
      <c r="AG65" s="165"/>
      <c r="AH65" s="160"/>
      <c r="AI65" s="161"/>
      <c r="AJ65" s="166"/>
      <c r="AK65" s="166"/>
      <c r="AL65" s="160"/>
      <c r="AM65" s="161"/>
    </row>
    <row r="66" spans="1:39" ht="19.5" customHeight="1" x14ac:dyDescent="0.25">
      <c r="A66" s="501"/>
      <c r="B66" s="504"/>
      <c r="C66" s="504"/>
      <c r="D66" s="504"/>
      <c r="E66" s="170"/>
      <c r="F66" s="507"/>
      <c r="G66" s="171"/>
      <c r="H66" s="171"/>
      <c r="I66" s="504"/>
      <c r="J66" s="522"/>
      <c r="K66" s="510"/>
      <c r="L66" s="513"/>
      <c r="M66" s="525"/>
      <c r="N66" s="513">
        <f>IF(NOT(ISERROR(MATCH(M66,_xlfn.ANCHORARRAY(F77),0))),L79&amp;"Por favor no seleccionar los criterios de impacto",M66)</f>
        <v>0</v>
      </c>
      <c r="O66" s="510"/>
      <c r="P66" s="513"/>
      <c r="Q66" s="516"/>
      <c r="R66" s="142">
        <v>3</v>
      </c>
      <c r="S66" s="162"/>
      <c r="T66" s="144" t="str">
        <f t="shared" ref="T66:T69" si="108">IF(OR(U66="Preventivo",U66="Detectivo"),"Probabilidad",IF(U66="Correctivo","Impacto",""))</f>
        <v/>
      </c>
      <c r="U66" s="145"/>
      <c r="V66" s="145"/>
      <c r="W66" s="146" t="str">
        <f t="shared" si="104"/>
        <v/>
      </c>
      <c r="X66" s="145"/>
      <c r="Y66" s="145"/>
      <c r="Z66" s="145"/>
      <c r="AA66" s="147" t="str">
        <f>IFERROR(IF(AND(T65="Probabilidad",T66="Probabilidad"),(AC65-(+AC65*W66)),IF(AND(T65="Impacto",T66="Probabilidad"),(AC64-(+AC64*W66)),IF(T66="Impacto",AC65,""))),"")</f>
        <v/>
      </c>
      <c r="AB66" s="148" t="str">
        <f t="shared" si="105"/>
        <v/>
      </c>
      <c r="AC66" s="149" t="str">
        <f t="shared" ref="AC66:AC69" si="109">+AA66</f>
        <v/>
      </c>
      <c r="AD66" s="148" t="str">
        <f t="shared" si="106"/>
        <v/>
      </c>
      <c r="AE66" s="149" t="str">
        <f t="shared" ref="AE66:AE69" si="110">IFERROR(IF(AND(T65="Impacto",T66="Impacto"),(AE65-(+AE65*W66)),IF(AND(T65="Probabilidad",T66="Impacto"),(AE64-(+AE64*W66)),IF(T66="Probabilidad",AE65,""))),"")</f>
        <v/>
      </c>
      <c r="AF66" s="150" t="str">
        <f t="shared" si="107"/>
        <v/>
      </c>
      <c r="AG66" s="165"/>
      <c r="AH66" s="160"/>
      <c r="AI66" s="161"/>
      <c r="AJ66" s="166"/>
      <c r="AK66" s="166"/>
      <c r="AL66" s="160"/>
      <c r="AM66" s="161"/>
    </row>
    <row r="67" spans="1:39" ht="19.5" customHeight="1" x14ac:dyDescent="0.25">
      <c r="A67" s="501"/>
      <c r="B67" s="504"/>
      <c r="C67" s="504"/>
      <c r="D67" s="504"/>
      <c r="E67" s="170"/>
      <c r="F67" s="507"/>
      <c r="G67" s="171"/>
      <c r="H67" s="171"/>
      <c r="I67" s="504"/>
      <c r="J67" s="522"/>
      <c r="K67" s="510"/>
      <c r="L67" s="513"/>
      <c r="M67" s="525"/>
      <c r="N67" s="513">
        <f>IF(NOT(ISERROR(MATCH(M67,_xlfn.ANCHORARRAY(F78),0))),L80&amp;"Por favor no seleccionar los criterios de impacto",M67)</f>
        <v>0</v>
      </c>
      <c r="O67" s="510"/>
      <c r="P67" s="513"/>
      <c r="Q67" s="516"/>
      <c r="R67" s="142">
        <v>4</v>
      </c>
      <c r="S67" s="157"/>
      <c r="T67" s="144" t="str">
        <f t="shared" si="108"/>
        <v/>
      </c>
      <c r="U67" s="145"/>
      <c r="V67" s="145"/>
      <c r="W67" s="146" t="str">
        <f t="shared" si="104"/>
        <v/>
      </c>
      <c r="X67" s="145"/>
      <c r="Y67" s="145"/>
      <c r="Z67" s="145"/>
      <c r="AA67" s="147" t="str">
        <f t="shared" ref="AA67:AA69" si="111">IFERROR(IF(AND(T66="Probabilidad",T67="Probabilidad"),(AC66-(+AC66*W67)),IF(AND(T66="Impacto",T67="Probabilidad"),(AC65-(+AC65*W67)),IF(T67="Impacto",AC66,""))),"")</f>
        <v/>
      </c>
      <c r="AB67" s="148" t="str">
        <f t="shared" si="105"/>
        <v/>
      </c>
      <c r="AC67" s="149" t="str">
        <f t="shared" si="109"/>
        <v/>
      </c>
      <c r="AD67" s="148" t="str">
        <f t="shared" si="106"/>
        <v/>
      </c>
      <c r="AE67" s="149" t="str">
        <f t="shared" si="110"/>
        <v/>
      </c>
      <c r="AF67" s="150" t="str">
        <f t="shared" si="107"/>
        <v/>
      </c>
      <c r="AG67" s="165"/>
      <c r="AH67" s="160"/>
      <c r="AI67" s="161"/>
      <c r="AJ67" s="166"/>
      <c r="AK67" s="166"/>
      <c r="AL67" s="160"/>
      <c r="AM67" s="161"/>
    </row>
    <row r="68" spans="1:39" ht="19.5" customHeight="1" x14ac:dyDescent="0.25">
      <c r="A68" s="501"/>
      <c r="B68" s="504"/>
      <c r="C68" s="504"/>
      <c r="D68" s="504"/>
      <c r="E68" s="170"/>
      <c r="F68" s="507"/>
      <c r="G68" s="171"/>
      <c r="H68" s="171"/>
      <c r="I68" s="504"/>
      <c r="J68" s="522"/>
      <c r="K68" s="510"/>
      <c r="L68" s="513"/>
      <c r="M68" s="525"/>
      <c r="N68" s="513">
        <f>IF(NOT(ISERROR(MATCH(M68,_xlfn.ANCHORARRAY(F79),0))),L81&amp;"Por favor no seleccionar los criterios de impacto",M68)</f>
        <v>0</v>
      </c>
      <c r="O68" s="510"/>
      <c r="P68" s="513"/>
      <c r="Q68" s="516"/>
      <c r="R68" s="142">
        <v>5</v>
      </c>
      <c r="S68" s="157"/>
      <c r="T68" s="144" t="str">
        <f t="shared" si="108"/>
        <v/>
      </c>
      <c r="U68" s="145"/>
      <c r="V68" s="145"/>
      <c r="W68" s="146" t="str">
        <f t="shared" si="104"/>
        <v/>
      </c>
      <c r="X68" s="145"/>
      <c r="Y68" s="145"/>
      <c r="Z68" s="145"/>
      <c r="AA68" s="147" t="str">
        <f t="shared" si="111"/>
        <v/>
      </c>
      <c r="AB68" s="148" t="str">
        <f t="shared" si="105"/>
        <v/>
      </c>
      <c r="AC68" s="149" t="str">
        <f t="shared" si="109"/>
        <v/>
      </c>
      <c r="AD68" s="148" t="str">
        <f t="shared" si="106"/>
        <v/>
      </c>
      <c r="AE68" s="149" t="str">
        <f t="shared" si="110"/>
        <v/>
      </c>
      <c r="AF68" s="150" t="str">
        <f t="shared" si="107"/>
        <v/>
      </c>
      <c r="AG68" s="165"/>
      <c r="AH68" s="160"/>
      <c r="AI68" s="161"/>
      <c r="AJ68" s="166"/>
      <c r="AK68" s="166"/>
      <c r="AL68" s="160"/>
      <c r="AM68" s="161"/>
    </row>
    <row r="69" spans="1:39" ht="19.5" customHeight="1" x14ac:dyDescent="0.25">
      <c r="A69" s="502"/>
      <c r="B69" s="505"/>
      <c r="C69" s="505"/>
      <c r="D69" s="505"/>
      <c r="E69" s="172"/>
      <c r="F69" s="508"/>
      <c r="G69" s="173"/>
      <c r="H69" s="173"/>
      <c r="I69" s="505"/>
      <c r="J69" s="523"/>
      <c r="K69" s="511"/>
      <c r="L69" s="514"/>
      <c r="M69" s="526"/>
      <c r="N69" s="514">
        <f>IF(NOT(ISERROR(MATCH(M69,_xlfn.ANCHORARRAY(F80),0))),L82&amp;"Por favor no seleccionar los criterios de impacto",M69)</f>
        <v>0</v>
      </c>
      <c r="O69" s="511"/>
      <c r="P69" s="514"/>
      <c r="Q69" s="517"/>
      <c r="R69" s="142">
        <v>6</v>
      </c>
      <c r="S69" s="157"/>
      <c r="T69" s="144" t="str">
        <f t="shared" si="108"/>
        <v/>
      </c>
      <c r="U69" s="145"/>
      <c r="V69" s="145"/>
      <c r="W69" s="146" t="str">
        <f t="shared" si="104"/>
        <v/>
      </c>
      <c r="X69" s="145"/>
      <c r="Y69" s="145"/>
      <c r="Z69" s="145"/>
      <c r="AA69" s="147" t="str">
        <f t="shared" si="111"/>
        <v/>
      </c>
      <c r="AB69" s="148" t="str">
        <f t="shared" si="105"/>
        <v/>
      </c>
      <c r="AC69" s="149" t="str">
        <f t="shared" si="109"/>
        <v/>
      </c>
      <c r="AD69" s="148" t="str">
        <f t="shared" si="106"/>
        <v/>
      </c>
      <c r="AE69" s="149" t="str">
        <f t="shared" si="110"/>
        <v/>
      </c>
      <c r="AF69" s="150" t="str">
        <f t="shared" si="107"/>
        <v/>
      </c>
      <c r="AG69" s="165"/>
      <c r="AH69" s="160"/>
      <c r="AI69" s="161"/>
      <c r="AJ69" s="166"/>
      <c r="AK69" s="166"/>
      <c r="AL69" s="160"/>
      <c r="AM69" s="161"/>
    </row>
    <row r="70" spans="1:39" ht="49.5" customHeight="1" x14ac:dyDescent="0.25">
      <c r="A70" s="176"/>
      <c r="B70" s="518" t="s">
        <v>380</v>
      </c>
      <c r="C70" s="519"/>
      <c r="D70" s="519"/>
      <c r="E70" s="519"/>
      <c r="F70" s="519"/>
      <c r="G70" s="519"/>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20"/>
    </row>
    <row r="72" spans="1:39" x14ac:dyDescent="0.25">
      <c r="A72" s="133"/>
      <c r="B72" s="177" t="s">
        <v>142</v>
      </c>
      <c r="C72" s="133"/>
      <c r="D72" s="133"/>
      <c r="E72" s="133"/>
      <c r="I72" s="133"/>
    </row>
  </sheetData>
  <dataConsolidate/>
  <mergeCells count="192">
    <mergeCell ref="C8:C9"/>
    <mergeCell ref="D8:D9"/>
    <mergeCell ref="E8:E9"/>
    <mergeCell ref="P8:P9"/>
    <mergeCell ref="Q8:Q9"/>
    <mergeCell ref="R8:R9"/>
    <mergeCell ref="S8:S9"/>
    <mergeCell ref="AK8:AK9"/>
    <mergeCell ref="AL8:AL9"/>
    <mergeCell ref="AM8:AM9"/>
    <mergeCell ref="AG8:AG9"/>
    <mergeCell ref="AH8:AH9"/>
    <mergeCell ref="AI8:AI9"/>
    <mergeCell ref="AJ8:AJ9"/>
    <mergeCell ref="S16:S21"/>
    <mergeCell ref="A1:AM2"/>
    <mergeCell ref="A4:B4"/>
    <mergeCell ref="C4:AM4"/>
    <mergeCell ref="A5:B5"/>
    <mergeCell ref="C5:AM5"/>
    <mergeCell ref="A6:B6"/>
    <mergeCell ref="C6:AM6"/>
    <mergeCell ref="AF10:AF13"/>
    <mergeCell ref="G10:G13"/>
    <mergeCell ref="A7:J7"/>
    <mergeCell ref="K7:Q7"/>
    <mergeCell ref="R7:Z7"/>
    <mergeCell ref="AA7:AG7"/>
    <mergeCell ref="AH7:AM7"/>
    <mergeCell ref="A8:A9"/>
    <mergeCell ref="B8:B9"/>
    <mergeCell ref="B10:B15"/>
    <mergeCell ref="C10:C15"/>
    <mergeCell ref="D10:D15"/>
    <mergeCell ref="F10:F15"/>
    <mergeCell ref="H10:H15"/>
    <mergeCell ref="I10:I15"/>
    <mergeCell ref="AE8:AE9"/>
    <mergeCell ref="AF8:AF9"/>
    <mergeCell ref="T8:T9"/>
    <mergeCell ref="U8:Z8"/>
    <mergeCell ref="AA8:AA9"/>
    <mergeCell ref="AB8:AB9"/>
    <mergeCell ref="AC8:AC9"/>
    <mergeCell ref="AD8:AD9"/>
    <mergeCell ref="N8:N9"/>
    <mergeCell ref="O8:O9"/>
    <mergeCell ref="P10:P15"/>
    <mergeCell ref="Q10:Q15"/>
    <mergeCell ref="F8:F9"/>
    <mergeCell ref="I8:I9"/>
    <mergeCell ref="J8:J9"/>
    <mergeCell ref="K8:K9"/>
    <mergeCell ref="L8:L9"/>
    <mergeCell ref="M8:M9"/>
    <mergeCell ref="AG10:AG13"/>
    <mergeCell ref="A16:A21"/>
    <mergeCell ref="B16:B21"/>
    <mergeCell ref="C16:C21"/>
    <mergeCell ref="D16:D21"/>
    <mergeCell ref="F16:F21"/>
    <mergeCell ref="I16:I21"/>
    <mergeCell ref="J16:J21"/>
    <mergeCell ref="J10:J15"/>
    <mergeCell ref="K10:K15"/>
    <mergeCell ref="L10:L15"/>
    <mergeCell ref="M10:M15"/>
    <mergeCell ref="N10:N15"/>
    <mergeCell ref="O10:O15"/>
    <mergeCell ref="Q16:Q21"/>
    <mergeCell ref="K16:K21"/>
    <mergeCell ref="L16:L21"/>
    <mergeCell ref="M16:M21"/>
    <mergeCell ref="N16:N21"/>
    <mergeCell ref="O16:O21"/>
    <mergeCell ref="P16:P21"/>
    <mergeCell ref="G16:G21"/>
    <mergeCell ref="H16:H21"/>
    <mergeCell ref="A10:A15"/>
    <mergeCell ref="P22:P27"/>
    <mergeCell ref="Q22:Q27"/>
    <mergeCell ref="A28:A33"/>
    <mergeCell ref="B28:B33"/>
    <mergeCell ref="C28:C33"/>
    <mergeCell ref="D28:D33"/>
    <mergeCell ref="F28:F33"/>
    <mergeCell ref="O28:O33"/>
    <mergeCell ref="P28:P33"/>
    <mergeCell ref="Q28:Q33"/>
    <mergeCell ref="K28:K33"/>
    <mergeCell ref="L28:L33"/>
    <mergeCell ref="M28:M33"/>
    <mergeCell ref="N28:N33"/>
    <mergeCell ref="A22:A27"/>
    <mergeCell ref="B22:B27"/>
    <mergeCell ref="C22:C27"/>
    <mergeCell ref="D22:D27"/>
    <mergeCell ref="F22:F27"/>
    <mergeCell ref="I22:I27"/>
    <mergeCell ref="J22:J27"/>
    <mergeCell ref="K22:K27"/>
    <mergeCell ref="L22:L27"/>
    <mergeCell ref="D34:D39"/>
    <mergeCell ref="F34:F39"/>
    <mergeCell ref="I34:I39"/>
    <mergeCell ref="J34:J39"/>
    <mergeCell ref="I28:I33"/>
    <mergeCell ref="J28:J33"/>
    <mergeCell ref="M22:M27"/>
    <mergeCell ref="N22:N27"/>
    <mergeCell ref="O22:O27"/>
    <mergeCell ref="Q34:Q39"/>
    <mergeCell ref="K34:K39"/>
    <mergeCell ref="L34:L39"/>
    <mergeCell ref="A40:A45"/>
    <mergeCell ref="B40:B45"/>
    <mergeCell ref="C40:C45"/>
    <mergeCell ref="D40:D45"/>
    <mergeCell ref="F40:F45"/>
    <mergeCell ref="I40:I45"/>
    <mergeCell ref="J40:J45"/>
    <mergeCell ref="K40:K45"/>
    <mergeCell ref="L40:L45"/>
    <mergeCell ref="M34:M39"/>
    <mergeCell ref="N34:N39"/>
    <mergeCell ref="O34:O39"/>
    <mergeCell ref="P34:P39"/>
    <mergeCell ref="M40:M45"/>
    <mergeCell ref="N40:N45"/>
    <mergeCell ref="O40:O45"/>
    <mergeCell ref="P40:P45"/>
    <mergeCell ref="Q40:Q45"/>
    <mergeCell ref="A34:A39"/>
    <mergeCell ref="B34:B39"/>
    <mergeCell ref="C34:C39"/>
    <mergeCell ref="A46:A51"/>
    <mergeCell ref="B46:B51"/>
    <mergeCell ref="C46:C51"/>
    <mergeCell ref="D46:D51"/>
    <mergeCell ref="F46:F51"/>
    <mergeCell ref="O46:O51"/>
    <mergeCell ref="P46:P51"/>
    <mergeCell ref="Q46:Q51"/>
    <mergeCell ref="A52:A57"/>
    <mergeCell ref="B52:B57"/>
    <mergeCell ref="C52:C57"/>
    <mergeCell ref="D52:D57"/>
    <mergeCell ref="F52:F57"/>
    <mergeCell ref="I52:I57"/>
    <mergeCell ref="J52:J57"/>
    <mergeCell ref="I46:I51"/>
    <mergeCell ref="J46:J51"/>
    <mergeCell ref="K46:K51"/>
    <mergeCell ref="L46:L51"/>
    <mergeCell ref="M46:M51"/>
    <mergeCell ref="N46:N51"/>
    <mergeCell ref="Q52:Q57"/>
    <mergeCell ref="K52:K57"/>
    <mergeCell ref="L52:L57"/>
    <mergeCell ref="A58:A63"/>
    <mergeCell ref="B58:B63"/>
    <mergeCell ref="C58:C63"/>
    <mergeCell ref="D58:D63"/>
    <mergeCell ref="F58:F63"/>
    <mergeCell ref="I58:I63"/>
    <mergeCell ref="J58:J63"/>
    <mergeCell ref="K58:K63"/>
    <mergeCell ref="L58:L63"/>
    <mergeCell ref="M52:M57"/>
    <mergeCell ref="N52:N57"/>
    <mergeCell ref="O52:O57"/>
    <mergeCell ref="P52:P57"/>
    <mergeCell ref="M58:M63"/>
    <mergeCell ref="N58:N63"/>
    <mergeCell ref="O58:O63"/>
    <mergeCell ref="P58:P63"/>
    <mergeCell ref="Q58:Q63"/>
    <mergeCell ref="A64:A69"/>
    <mergeCell ref="B64:B69"/>
    <mergeCell ref="C64:C69"/>
    <mergeCell ref="D64:D69"/>
    <mergeCell ref="F64:F69"/>
    <mergeCell ref="O64:O69"/>
    <mergeCell ref="P64:P69"/>
    <mergeCell ref="Q64:Q69"/>
    <mergeCell ref="B70:AM70"/>
    <mergeCell ref="I64:I69"/>
    <mergeCell ref="J64:J69"/>
    <mergeCell ref="K64:K69"/>
    <mergeCell ref="L64:L69"/>
    <mergeCell ref="M64:M69"/>
    <mergeCell ref="N64:N69"/>
  </mergeCells>
  <conditionalFormatting sqref="K10 K16 K22 K28 K34 K40 K46 K52 K58 K64">
    <cfRule type="cellIs" dxfId="36" priority="299" operator="equal">
      <formula>"Muy Baja"</formula>
    </cfRule>
    <cfRule type="cellIs" dxfId="35" priority="298" operator="equal">
      <formula>"Baja"</formula>
    </cfRule>
    <cfRule type="cellIs" dxfId="34" priority="297" operator="equal">
      <formula>"Media"</formula>
    </cfRule>
    <cfRule type="cellIs" dxfId="33" priority="296" operator="equal">
      <formula>"Alta"</formula>
    </cfRule>
    <cfRule type="cellIs" dxfId="32" priority="295" operator="equal">
      <formula>"Muy Alta"</formula>
    </cfRule>
  </conditionalFormatting>
  <conditionalFormatting sqref="N10:N69">
    <cfRule type="containsText" dxfId="31" priority="267" operator="containsText" text="❌">
      <formula>NOT(ISERROR(SEARCH("❌",N10)))</formula>
    </cfRule>
  </conditionalFormatting>
  <conditionalFormatting sqref="O10 O16 O22 O28 O34 O40 O46 O52 O58 O64">
    <cfRule type="cellIs" dxfId="30" priority="294" operator="equal">
      <formula>"Leve"</formula>
    </cfRule>
    <cfRule type="cellIs" dxfId="29" priority="293" operator="equal">
      <formula>"Menor"</formula>
    </cfRule>
    <cfRule type="cellIs" dxfId="28" priority="292" operator="equal">
      <formula>"Moderado"</formula>
    </cfRule>
    <cfRule type="cellIs" dxfId="27" priority="291" operator="equal">
      <formula>"Mayor"</formula>
    </cfRule>
    <cfRule type="cellIs" dxfId="26" priority="290" operator="equal">
      <formula>"Catastrófico"</formula>
    </cfRule>
  </conditionalFormatting>
  <conditionalFormatting sqref="Q10">
    <cfRule type="cellIs" dxfId="25" priority="289" operator="equal">
      <formula>"Bajo"</formula>
    </cfRule>
    <cfRule type="cellIs" dxfId="24" priority="288" operator="equal">
      <formula>"Moderado"</formula>
    </cfRule>
    <cfRule type="cellIs" dxfId="23" priority="287" operator="equal">
      <formula>"Alto"</formula>
    </cfRule>
    <cfRule type="cellIs" dxfId="22" priority="286" operator="equal">
      <formula>"Extremo"</formula>
    </cfRule>
  </conditionalFormatting>
  <conditionalFormatting sqref="Q16 Q22 Q28 Q34 Q40 Q46 Q52 Q58 Q64">
    <cfRule type="cellIs" dxfId="21" priority="268" operator="equal">
      <formula>"Extremo"</formula>
    </cfRule>
    <cfRule type="cellIs" dxfId="20" priority="269" operator="equal">
      <formula>"Alto"</formula>
    </cfRule>
    <cfRule type="cellIs" dxfId="19" priority="270" operator="equal">
      <formula>"Moderado"</formula>
    </cfRule>
    <cfRule type="cellIs" dxfId="18" priority="271" operator="equal">
      <formula>"Bajo"</formula>
    </cfRule>
  </conditionalFormatting>
  <conditionalFormatting sqref="AB10:AB69">
    <cfRule type="cellIs" dxfId="17" priority="14" operator="equal">
      <formula>"Muy Baja"</formula>
    </cfRule>
    <cfRule type="cellIs" dxfId="16" priority="13" operator="equal">
      <formula>"Baja"</formula>
    </cfRule>
    <cfRule type="cellIs" dxfId="15" priority="12" operator="equal">
      <formula>"Media"</formula>
    </cfRule>
    <cfRule type="cellIs" dxfId="14" priority="11" operator="equal">
      <formula>"Alta"</formula>
    </cfRule>
    <cfRule type="cellIs" dxfId="13" priority="10" operator="equal">
      <formula>"Muy Alta"</formula>
    </cfRule>
  </conditionalFormatting>
  <conditionalFormatting sqref="AD10:AD69">
    <cfRule type="cellIs" dxfId="12" priority="9" operator="equal">
      <formula>"Leve"</formula>
    </cfRule>
    <cfRule type="cellIs" dxfId="11" priority="8" operator="equal">
      <formula>"Menor"</formula>
    </cfRule>
    <cfRule type="cellIs" dxfId="10" priority="7" operator="equal">
      <formula>"Moderado"</formula>
    </cfRule>
    <cfRule type="cellIs" dxfId="9" priority="6" operator="equal">
      <formula>"Mayor"</formula>
    </cfRule>
    <cfRule type="cellIs" dxfId="8" priority="5" operator="equal">
      <formula>"Catastrófico"</formula>
    </cfRule>
  </conditionalFormatting>
  <conditionalFormatting sqref="AF10">
    <cfRule type="cellIs" dxfId="7" priority="272" operator="equal">
      <formula>"Extremo"</formula>
    </cfRule>
    <cfRule type="cellIs" dxfId="6" priority="273" operator="equal">
      <formula>"Alto"</formula>
    </cfRule>
    <cfRule type="cellIs" dxfId="5" priority="274" operator="equal">
      <formula>"Moderado"</formula>
    </cfRule>
    <cfRule type="cellIs" dxfId="4" priority="275" operator="equal">
      <formula>"Bajo"</formula>
    </cfRule>
  </conditionalFormatting>
  <conditionalFormatting sqref="AF14:AF69">
    <cfRule type="cellIs" dxfId="3" priority="4" operator="equal">
      <formula>"Bajo"</formula>
    </cfRule>
    <cfRule type="cellIs" dxfId="2" priority="3" operator="equal">
      <formula>"Moderado"</formula>
    </cfRule>
    <cfRule type="cellIs" dxfId="1" priority="2" operator="equal">
      <formula>"Alto"</formula>
    </cfRule>
    <cfRule type="cellIs" dxfId="0" priority="1" operator="equal">
      <formula>"Extremo"</formula>
    </cfRule>
  </conditionalFormatting>
  <dataValidations count="1">
    <dataValidation type="list" allowBlank="1" showInputMessage="1" showErrorMessage="1" sqref="G10 G16" xr:uid="{00000000-0002-0000-0400-000000000000}">
      <formula1>"Gestión,FISCAL"</formula1>
    </dataValidation>
  </dataValidations>
  <hyperlinks>
    <hyperlink ref="AL11" r:id="rId1" display="mailto:sigami@ibague.gov.co" xr:uid="{00000000-0004-0000-0400-000000000000}"/>
  </hyperlinks>
  <pageMargins left="0.7" right="0.7" top="0.75" bottom="0.75" header="0.3" footer="0.3"/>
  <pageSetup orientation="portrait" r:id="rId2"/>
  <legacyDrawing r:id="rId3"/>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400-000001000000}">
          <x14:formula1>
            <xm:f>'C:\Users\HOME\Downloads\[Formato Matriz de Riesgos 2021 (1).xlsx]Opciones Tratamiento'!#REF!</xm:f>
          </x14:formula1>
          <xm:sqref>AG65 AG59 AG23 AG29 AG35 AG41 AG47 AG53</xm:sqref>
        </x14:dataValidation>
        <x14:dataValidation type="custom" allowBlank="1" showInputMessage="1" showErrorMessage="1" error="Recuerde que las acciones se generan bajo la medida de mitigar el riesgo" xr:uid="{00000000-0002-0000-0400-000002000000}">
          <x14:formula1>
            <xm:f>IF(OR(AG12='E:\AUDITORIAS  AÑO 2023\DOCUEMENTOS  ESTRATEGICOS   DE LA OFICINA DE CONTROL INTERNO\MAPAS DE RIESGOS\MAPA DE RIESGOS  2023   ADMON  Y DE CORRUPCION\[MAPA  RIESGOS DE GESTION PROC  EVALUACIÓN Y SEGUIMIENTO 2023 OK.xlsx]Opciones Tratamiento'!#REF!,AG12='E:\AUDITORIAS  AÑO 2023\DOCUEMENTOS  ESTRATEGICOS   DE LA OFICINA DE CONTROL INTERNO\MAPAS DE RIESGOS\MAPA DE RIESGOS  2023   ADMON  Y DE CORRUPCION\[MAPA  RIESGOS DE GESTION PROC  EVALUACIÓN Y SEGUIMIENTO 2023 OK.xlsx]Opciones Tratamiento'!#REF!,AG12='E:\AUDITORIAS  AÑO 2023\DOCUEMENTOS  ESTRATEGICOS   DE LA OFICINA DE CONTROL INTERNO\MAPAS DE RIESGOS\MAPA DE RIESGOS  2023   ADMON  Y DE CORRUPCION\[MAPA  RIESGOS DE GESTION PROC  EVALUACIÓN Y SEGUIMIENTO 2023 OK.xlsx]Opciones Tratamiento'!#REF!),ISBLANK(AG12),ISTEXT(AG12))</xm:f>
          </x14:formula1>
          <xm:sqref>AL12:AL15 AL17:AL69</xm:sqref>
        </x14:dataValidation>
        <x14:dataValidation type="custom" allowBlank="1" showInputMessage="1" showErrorMessage="1" error="Recuerde que las acciones se generan bajo la medida de mitigar el riesgo" xr:uid="{00000000-0002-0000-0400-000003000000}">
          <x14:formula1>
            <xm:f>IF(OR(AG11='E:\AUDITORIAS  AÑO 2023\DOCUEMENTOS  ESTRATEGICOS   DE LA OFICINA DE CONTROL INTERNO\MAPAS DE RIESGOS\MAPA DE RIESGOS  2023   ADMON  Y DE CORRUPCION\[MAPA  RIESGOS DE GESTION PROC  EVALUACIÓN Y SEGUIMIENTO 2023 OK.xlsx]Opciones Tratamiento'!#REF!,AG11='E:\AUDITORIAS  AÑO 2023\DOCUEMENTOS  ESTRATEGICOS   DE LA OFICINA DE CONTROL INTERNO\MAPAS DE RIESGOS\MAPA DE RIESGOS  2023   ADMON  Y DE CORRUPCION\[MAPA  RIESGOS DE GESTION PROC  EVALUACIÓN Y SEGUIMIENTO 2023 OK.xlsx]Opciones Tratamiento'!#REF!,AG11='E:\AUDITORIAS  AÑO 2023\DOCUEMENTOS  ESTRATEGICOS   DE LA OFICINA DE CONTROL INTERNO\MAPAS DE RIESGOS\MAPA DE RIESGOS  2023   ADMON  Y DE CORRUPCION\[MAPA  RIESGOS DE GESTION PROC  EVALUACIÓN Y SEGUIMIENTO 2023 OK.xlsx]Opciones Tratamiento'!#REF!),ISBLANK(AG11),ISTEXT(AG11))</xm:f>
          </x14:formula1>
          <xm:sqref>AK11:AK15 AK17:AK69</xm:sqref>
        </x14:dataValidation>
        <x14:dataValidation type="custom" allowBlank="1" showInputMessage="1" showErrorMessage="1" error="Recuerde que las acciones se generan bajo la medida de mitigar el riesgo" xr:uid="{00000000-0002-0000-0400-000004000000}">
          <x14:formula1>
            <xm:f>IF(OR(AG11='E:\AUDITORIAS  AÑO 2023\DOCUEMENTOS  ESTRATEGICOS   DE LA OFICINA DE CONTROL INTERNO\MAPAS DE RIESGOS\MAPA DE RIESGOS  2023   ADMON  Y DE CORRUPCION\[MAPA  RIESGOS DE GESTION PROC  EVALUACIÓN Y SEGUIMIENTO 2023 OK.xlsx]Opciones Tratamiento'!#REF!,AG11='E:\AUDITORIAS  AÑO 2023\DOCUEMENTOS  ESTRATEGICOS   DE LA OFICINA DE CONTROL INTERNO\MAPAS DE RIESGOS\MAPA DE RIESGOS  2023   ADMON  Y DE CORRUPCION\[MAPA  RIESGOS DE GESTION PROC  EVALUACIÓN Y SEGUIMIENTO 2023 OK.xlsx]Opciones Tratamiento'!#REF!,AG11='E:\AUDITORIAS  AÑO 2023\DOCUEMENTOS  ESTRATEGICOS   DE LA OFICINA DE CONTROL INTERNO\MAPAS DE RIESGOS\MAPA DE RIESGOS  2023   ADMON  Y DE CORRUPCION\[MAPA  RIESGOS DE GESTION PROC  EVALUACIÓN Y SEGUIMIENTO 2023 OK.xlsx]Opciones Tratamiento'!#REF!),ISBLANK(AG11),ISTEXT(AG11))</xm:f>
          </x14:formula1>
          <xm:sqref>AJ11:AJ15 AJ17:AJ69</xm:sqref>
        </x14:dataValidation>
        <x14:dataValidation type="custom" allowBlank="1" showInputMessage="1" showErrorMessage="1" error="Recuerde que las acciones se generan bajo la medida de mitigar el riesgo" xr:uid="{00000000-0002-0000-0400-000005000000}">
          <x14:formula1>
            <xm:f>IF(OR(AG10='E:\AUDITORIAS  AÑO 2023\DOCUEMENTOS  ESTRATEGICOS   DE LA OFICINA DE CONTROL INTERNO\MAPAS DE RIESGOS\MAPA DE RIESGOS  2023   ADMON  Y DE CORRUPCION\[MAPA  RIESGOS DE GESTION PROC  EVALUACIÓN Y SEGUIMIENTO 2023 OK.xlsx]Opciones Tratamiento'!#REF!,AG10='E:\AUDITORIAS  AÑO 2023\DOCUEMENTOS  ESTRATEGICOS   DE LA OFICINA DE CONTROL INTERNO\MAPAS DE RIESGOS\MAPA DE RIESGOS  2023   ADMON  Y DE CORRUPCION\[MAPA  RIESGOS DE GESTION PROC  EVALUACIÓN Y SEGUIMIENTO 2023 OK.xlsx]Opciones Tratamiento'!#REF!,AG10='E:\AUDITORIAS  AÑO 2023\DOCUEMENTOS  ESTRATEGICOS   DE LA OFICINA DE CONTROL INTERNO\MAPAS DE RIESGOS\MAPA DE RIESGOS  2023   ADMON  Y DE CORRUPCION\[MAPA  RIESGOS DE GESTION PROC  EVALUACIÓN Y SEGUIMIENTO 2023 OK.xlsx]Opciones Tratamiento'!#REF!),ISBLANK(AG10),ISTEXT(AG10))</xm:f>
          </x14:formula1>
          <xm:sqref>AI10:AI69</xm:sqref>
        </x14:dataValidation>
        <x14:dataValidation type="custom" allowBlank="1" showInputMessage="1" showErrorMessage="1" error="Recuerde que las acciones se generan bajo la medida de mitigar el riesgo" xr:uid="{00000000-0002-0000-0400-000006000000}">
          <x14:formula1>
            <xm:f>IF(OR(AG11='E:\AUDITORIAS  AÑO 2023\DOCUEMENTOS  ESTRATEGICOS   DE LA OFICINA DE CONTROL INTERNO\MAPAS DE RIESGOS\MAPA DE RIESGOS  2023   ADMON  Y DE CORRUPCION\[MAPA  RIESGOS DE GESTION PROC  EVALUACIÓN Y SEGUIMIENTO 2023 OK.xlsx]Opciones Tratamiento'!#REF!,AG11='E:\AUDITORIAS  AÑO 2023\DOCUEMENTOS  ESTRATEGICOS   DE LA OFICINA DE CONTROL INTERNO\MAPAS DE RIESGOS\MAPA DE RIESGOS  2023   ADMON  Y DE CORRUPCION\[MAPA  RIESGOS DE GESTION PROC  EVALUACIÓN Y SEGUIMIENTO 2023 OK.xlsx]Opciones Tratamiento'!#REF!,AG11='E:\AUDITORIAS  AÑO 2023\DOCUEMENTOS  ESTRATEGICOS   DE LA OFICINA DE CONTROL INTERNO\MAPAS DE RIESGOS\MAPA DE RIESGOS  2023   ADMON  Y DE CORRUPCION\[MAPA  RIESGOS DE GESTION PROC  EVALUACIÓN Y SEGUIMIENTO 2023 OK.xlsx]Opciones Tratamiento'!#REF!),ISBLANK(AG11),ISTEXT(AG11))</xm:f>
          </x14:formula1>
          <xm:sqref>AH17:AH69 AH11:AH15</xm:sqref>
        </x14:dataValidation>
        <x14:dataValidation type="list" allowBlank="1" showInputMessage="1" showErrorMessage="1" xr:uid="{00000000-0002-0000-0400-000007000000}">
          <x14:formula1>
            <xm:f>'E:\AUDITORIAS  AÑO 2023\DOCUEMENTOS  ESTRATEGICOS   DE LA OFICINA DE CONTROL INTERNO\MAPAS DE RIESGOS\MAPA DE RIESGOS  2023   ADMON  Y DE CORRUPCION\[MAPA  RIESGOS DE GESTION PROC  EVALUACIÓN Y SEGUIMIENTO 2023 OK.xlsx]Tabla Impacto'!#REF!</xm:f>
          </x14:formula1>
          <xm:sqref>M10:M69</xm:sqref>
        </x14:dataValidation>
        <x14:dataValidation type="list" allowBlank="1" showInputMessage="1" showErrorMessage="1" xr:uid="{00000000-0002-0000-0400-000008000000}">
          <x14:formula1>
            <xm:f>'E:\AUDITORIAS  AÑO 2023\DOCUEMENTOS  ESTRATEGICOS   DE LA OFICINA DE CONTROL INTERNO\MAPAS DE RIESGOS\MAPA DE RIESGOS  2023   ADMON  Y DE CORRUPCION\[MAPA  RIESGOS DE GESTION PROC  EVALUACIÓN Y SEGUIMIENTO 2023 OK.xlsx]Opciones Tratamiento'!#REF!</xm:f>
          </x14:formula1>
          <xm:sqref>AG14:AG15 AG66:AG69 AG20:AG22 AG24:AG28 AG30:AG34 AG36:AG40 AG42:AG46 AG48:AG52 AG54:AG58 AG60:AG64 B10:B69 I10:I69 AM67:AM68 AM14 AM19:AM20 AM22:AM23 AM25:AM26 AM28:AM29 AM31:AM32 AM34:AM35 AM37:AM38 AM40:AM41 AM43:AM44 AM46:AM47 AM49:AM50 AM52:AM53 AM55:AM56 AM58:AM59 AM61:AM62 AM64:AM65 AM17</xm:sqref>
        </x14:dataValidation>
        <x14:dataValidation type="list" allowBlank="1" showInputMessage="1" showErrorMessage="1" xr:uid="{00000000-0002-0000-0400-000009000000}">
          <x14:formula1>
            <xm:f>'E:\AUDITORIAS  AÑO 2023\DOCUEMENTOS  ESTRATEGICOS   DE LA OFICINA DE CONTROL INTERNO\MAPAS DE RIESGOS\MAPA DE RIESGOS  2023   ADMON  Y DE CORRUPCION\[MAPA  RIESGOS DE GESTION PROC  EVALUACIÓN Y SEGUIMIENTO 2023 OK.xlsx]Tabla Valoración controles'!#REF!</xm:f>
          </x14:formula1>
          <xm:sqref>U10:V69 X10:Z69</xm:sqref>
        </x14:dataValidation>
        <x14:dataValidation type="list" allowBlank="1" showInputMessage="1" showErrorMessage="1" xr:uid="{00000000-0002-0000-0400-00000A000000}">
          <x14:formula1>
            <xm:f>'Opciones Tratamiento'!$B$2:$B$5</xm:f>
          </x14:formula1>
          <xm:sqref>AG16 AG10:AG13</xm:sqref>
        </x14:dataValidation>
        <x14:dataValidation type="custom" allowBlank="1" showInputMessage="1" showErrorMessage="1" error="Recuerde que las acciones se generan bajo la medida de mitigar el riesgo" xr:uid="{00000000-0002-0000-0400-00000B000000}">
          <x14:formula1>
            <xm:f>IF(OR(AH10='Opciones Tratamiento'!$B$2,AH10='Opciones Tratamiento'!$B$3,AH10='Opciones Tratamiento'!$B$4),ISBLANK(AH10),ISTEXT(AH10))</xm:f>
          </x14:formula1>
          <xm:sqref>AH16</xm:sqref>
        </x14:dataValidation>
        <x14:dataValidation type="custom" allowBlank="1" showInputMessage="1" showErrorMessage="1" error="Recuerde que las acciones se generan bajo la medida de mitigar el riesgo" xr:uid="{00000000-0002-0000-0400-00000C000000}">
          <x14:formula1>
            <xm:f>IF(OR(AH10='Opciones Tratamiento'!$B$2,AH10='Opciones Tratamiento'!$B$3,AH10='Opciones Tratamiento'!$B$4),ISBLANK(AH10),ISTEXT(AH10))</xm:f>
          </x14:formula1>
          <xm:sqref>AH10</xm:sqref>
        </x14:dataValidation>
        <x14:dataValidation type="custom" allowBlank="1" showInputMessage="1" showErrorMessage="1" error="Recuerde que las acciones se generan bajo la medida de mitigar el riesgo" xr:uid="{00000000-0002-0000-0400-00000D000000}">
          <x14:formula1>
            <xm:f>IF(OR(AH10='Opciones Tratamiento'!$B$2,AH10='Opciones Tratamiento'!$B$3,AH10='Opciones Tratamiento'!$B$4),ISBLANK(AH10),ISTEXT(AH10))</xm:f>
          </x14:formula1>
          <xm:sqref>AJ10</xm:sqref>
        </x14:dataValidation>
        <x14:dataValidation type="custom" allowBlank="1" showInputMessage="1" showErrorMessage="1" error="Recuerde que las acciones se generan bajo la medida de mitigar el riesgo" xr:uid="{00000000-0002-0000-0400-00000E000000}">
          <x14:formula1>
            <xm:f>IF(OR(AH10='Opciones Tratamiento'!$B$2,AH10='Opciones Tratamiento'!$B$3,AH10='Opciones Tratamiento'!$B$4),ISBLANK(AH10),ISTEXT(AH10))</xm:f>
          </x14:formula1>
          <xm:sqref>AK10</xm:sqref>
        </x14:dataValidation>
        <x14:dataValidation type="custom" allowBlank="1" showInputMessage="1" showErrorMessage="1" error="Recuerde que las acciones se generan bajo la medida de mitigar el riesgo" xr:uid="{00000000-0002-0000-0400-00000F000000}">
          <x14:formula1>
            <xm:f>IF(OR(AH10='Opciones Tratamiento'!$B$2,AH10='Opciones Tratamiento'!$B$3,AH10='Opciones Tratamiento'!$B$4),ISBLANK(AH10),ISTEXT(AH10))</xm:f>
          </x14:formula1>
          <xm:sqref>AJ16</xm:sqref>
        </x14:dataValidation>
        <x14:dataValidation type="custom" allowBlank="1" showInputMessage="1" showErrorMessage="1" error="Recuerde que las acciones se generan bajo la medida de mitigar el riesgo" xr:uid="{00000000-0002-0000-0400-000010000000}">
          <x14:formula1>
            <xm:f>IF(OR(AH10='Opciones Tratamiento'!$B$2,AH10='Opciones Tratamiento'!$B$3,AH10='Opciones Tratamiento'!$B$4),ISBLANK(AH10),ISTEXT(AH10))</xm:f>
          </x14:formula1>
          <xm:sqref>AK16</xm:sqref>
        </x14:dataValidation>
        <x14:dataValidation type="list" allowBlank="1" showInputMessage="1" showErrorMessage="1" xr:uid="{00000000-0002-0000-0400-000011000000}">
          <x14:formula1>
            <xm:f>Hoja2!$A$1:$A$2</xm:f>
          </x14:formula1>
          <xm:sqref>AM10:AM13 AM16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A2" sqref="A2"/>
    </sheetView>
  </sheetViews>
  <sheetFormatPr baseColWidth="10" defaultRowHeight="14.4" x14ac:dyDescent="0.3"/>
  <sheetData>
    <row r="1" spans="1:1" x14ac:dyDescent="0.3">
      <c r="A1" t="s">
        <v>436</v>
      </c>
    </row>
    <row r="2" spans="1:1" x14ac:dyDescent="0.3">
      <c r="A2"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U140"/>
  <sheetViews>
    <sheetView zoomScale="40" zoomScaleNormal="40" workbookViewId="0">
      <selection activeCell="X30" sqref="X30:Y31"/>
    </sheetView>
  </sheetViews>
  <sheetFormatPr baseColWidth="10" defaultColWidth="11.44140625" defaultRowHeight="14.4" x14ac:dyDescent="0.3"/>
  <cols>
    <col min="1" max="1" width="11.44140625" style="181"/>
    <col min="2" max="39" width="5.6640625" style="181" customWidth="1"/>
    <col min="40" max="40" width="11.44140625" style="181"/>
    <col min="41" max="46" width="5.6640625" style="181" customWidth="1"/>
    <col min="47" max="16384" width="11.44140625" style="181"/>
  </cols>
  <sheetData>
    <row r="1" spans="1:99" x14ac:dyDescent="0.3">
      <c r="A1" s="180"/>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row>
    <row r="2" spans="1:99" ht="18" customHeight="1" x14ac:dyDescent="0.3">
      <c r="A2" s="180"/>
      <c r="B2" s="691" t="s">
        <v>143</v>
      </c>
      <c r="C2" s="691"/>
      <c r="D2" s="691"/>
      <c r="E2" s="691"/>
      <c r="F2" s="691"/>
      <c r="G2" s="691"/>
      <c r="H2" s="691"/>
      <c r="I2" s="691"/>
      <c r="J2" s="692" t="s">
        <v>15</v>
      </c>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row>
    <row r="3" spans="1:99" ht="18.75" customHeight="1" x14ac:dyDescent="0.3">
      <c r="A3" s="180"/>
      <c r="B3" s="691"/>
      <c r="C3" s="691"/>
      <c r="D3" s="691"/>
      <c r="E3" s="691"/>
      <c r="F3" s="691"/>
      <c r="G3" s="691"/>
      <c r="H3" s="691"/>
      <c r="I3" s="691"/>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row>
    <row r="4" spans="1:99" ht="15" customHeight="1" x14ac:dyDescent="0.3">
      <c r="A4" s="180"/>
      <c r="B4" s="691"/>
      <c r="C4" s="691"/>
      <c r="D4" s="691"/>
      <c r="E4" s="691"/>
      <c r="F4" s="691"/>
      <c r="G4" s="691"/>
      <c r="H4" s="691"/>
      <c r="I4" s="691"/>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92"/>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A4" s="180"/>
      <c r="CB4" s="180"/>
      <c r="CC4" s="180"/>
      <c r="CD4" s="180"/>
      <c r="CE4" s="180"/>
      <c r="CF4" s="180"/>
      <c r="CG4" s="180"/>
      <c r="CH4" s="180"/>
      <c r="CI4" s="180"/>
      <c r="CJ4" s="180"/>
      <c r="CK4" s="180"/>
      <c r="CL4" s="180"/>
      <c r="CM4" s="180"/>
      <c r="CN4" s="180"/>
      <c r="CO4" s="180"/>
      <c r="CP4" s="180"/>
      <c r="CQ4" s="180"/>
      <c r="CR4" s="180"/>
      <c r="CS4" s="180"/>
      <c r="CT4" s="180"/>
      <c r="CU4" s="180"/>
    </row>
    <row r="5" spans="1:99" ht="15" thickBot="1" x14ac:dyDescent="0.35">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180"/>
      <c r="CJ5" s="180"/>
      <c r="CK5" s="180"/>
      <c r="CL5" s="180"/>
      <c r="CM5" s="180"/>
      <c r="CN5" s="180"/>
      <c r="CO5" s="180"/>
      <c r="CP5" s="180"/>
      <c r="CQ5" s="180"/>
      <c r="CR5" s="180"/>
      <c r="CS5" s="180"/>
      <c r="CT5" s="180"/>
      <c r="CU5" s="180"/>
    </row>
    <row r="6" spans="1:99" ht="15" customHeight="1" x14ac:dyDescent="0.3">
      <c r="A6" s="180"/>
      <c r="B6" s="693" t="s">
        <v>144</v>
      </c>
      <c r="C6" s="693"/>
      <c r="D6" s="694"/>
      <c r="E6" s="609" t="s">
        <v>145</v>
      </c>
      <c r="F6" s="610"/>
      <c r="G6" s="610"/>
      <c r="H6" s="610"/>
      <c r="I6" s="611"/>
      <c r="J6" s="648" t="str">
        <f>IF(AND('[2]Mapa final'!$J$10="Muy Alta",'[2]Mapa final'!$N$10="Leve"),CONCATENATE("R",'[2]Mapa final'!$A$10),"")</f>
        <v/>
      </c>
      <c r="K6" s="649"/>
      <c r="L6" s="649" t="str">
        <f>IF(AND('[2]Mapa final'!$J$16="Muy Alta",'[2]Mapa final'!$N$16="Leve"),CONCATENATE("R",'[2]Mapa final'!$A$16),"")</f>
        <v/>
      </c>
      <c r="M6" s="649"/>
      <c r="N6" s="649" t="str">
        <f>IF(AND('[2]Mapa final'!$J$22="Muy Alta",'[2]Mapa final'!$N$22="Leve"),CONCATENATE("R",'[2]Mapa final'!$A$22),"")</f>
        <v/>
      </c>
      <c r="O6" s="650"/>
      <c r="P6" s="648" t="str">
        <f>IF(AND('[2]Mapa final'!$J$10="Muy Alta",'[2]Mapa final'!$N$10="Menor"),CONCATENATE("R",'[2]Mapa final'!$A$10),"")</f>
        <v/>
      </c>
      <c r="Q6" s="649"/>
      <c r="R6" s="649" t="str">
        <f>IF(AND('[2]Mapa final'!$J$16="Muy Alta",'[2]Mapa final'!$N$16="Menor"),CONCATENATE("R",'[2]Mapa final'!$A$16),"")</f>
        <v/>
      </c>
      <c r="S6" s="649"/>
      <c r="T6" s="649" t="str">
        <f>IF(AND('[2]Mapa final'!$J$22="Muy Alta",'[2]Mapa final'!$N$22="Menor"),CONCATENATE("R",'[2]Mapa final'!$A$22),"")</f>
        <v/>
      </c>
      <c r="U6" s="650"/>
      <c r="V6" s="648" t="str">
        <f>IF(AND('[2]Mapa final'!$J$10="Muy Alta",'[2]Mapa final'!$N$10="Moderado"),CONCATENATE("R",'[2]Mapa final'!$A$10),"")</f>
        <v/>
      </c>
      <c r="W6" s="649"/>
      <c r="X6" s="649" t="str">
        <f>IF(AND('[2]Mapa final'!$J$16="Muy Alta",'[2]Mapa final'!$N$16="Moderado"),CONCATENATE("R",'[2]Mapa final'!$A$16),"")</f>
        <v/>
      </c>
      <c r="Y6" s="649"/>
      <c r="Z6" s="649" t="str">
        <f>IF(AND('[2]Mapa final'!$J$22="Muy Alta",'[2]Mapa final'!$N$22="Moderado"),CONCATENATE("R",'[2]Mapa final'!$A$22),"")</f>
        <v/>
      </c>
      <c r="AA6" s="650"/>
      <c r="AB6" s="648" t="str">
        <f>IF(AND('[2]Mapa final'!$J$10="Muy Alta",'[2]Mapa final'!$N$10="Mayor"),CONCATENATE("R",'[2]Mapa final'!$A$10),"")</f>
        <v/>
      </c>
      <c r="AC6" s="649"/>
      <c r="AD6" s="649" t="str">
        <f>IF(AND('[2]Mapa final'!$J$16="Muy Alta",'[2]Mapa final'!$N$16="Mayor"),CONCATENATE("R",'[2]Mapa final'!$A$16),"")</f>
        <v/>
      </c>
      <c r="AE6" s="649"/>
      <c r="AF6" s="649" t="str">
        <f>IF(AND('[2]Mapa final'!$J$22="Muy Alta",'[2]Mapa final'!$N$22="Mayor"),CONCATENATE("R",'[2]Mapa final'!$A$22),"")</f>
        <v/>
      </c>
      <c r="AG6" s="650"/>
      <c r="AH6" s="654" t="str">
        <f>IF(AND('[2]Mapa final'!$J$10="Muy Alta",'[2]Mapa final'!$N$10="Catastrófico"),CONCATENATE("R",'[2]Mapa final'!$A$10),"")</f>
        <v/>
      </c>
      <c r="AI6" s="643"/>
      <c r="AJ6" s="643" t="str">
        <f>IF(AND('[2]Mapa final'!$J$16="Muy Alta",'[2]Mapa final'!$N$16="Catastrófico"),CONCATENATE("R",'[2]Mapa final'!$A$16),"")</f>
        <v/>
      </c>
      <c r="AK6" s="643"/>
      <c r="AL6" s="643" t="str">
        <f>IF(AND('[2]Mapa final'!$J$22="Muy Alta",'[2]Mapa final'!$N$22="Catastrófico"),CONCATENATE("R",'[2]Mapa final'!$A$22),"")</f>
        <v/>
      </c>
      <c r="AM6" s="644"/>
      <c r="AO6" s="682" t="s">
        <v>146</v>
      </c>
      <c r="AP6" s="683"/>
      <c r="AQ6" s="683"/>
      <c r="AR6" s="683"/>
      <c r="AS6" s="683"/>
      <c r="AT6" s="684"/>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row>
    <row r="7" spans="1:99" ht="15" customHeight="1" x14ac:dyDescent="0.3">
      <c r="A7" s="180"/>
      <c r="B7" s="693"/>
      <c r="C7" s="693"/>
      <c r="D7" s="694"/>
      <c r="E7" s="612"/>
      <c r="F7" s="613"/>
      <c r="G7" s="613"/>
      <c r="H7" s="613"/>
      <c r="I7" s="614"/>
      <c r="J7" s="619"/>
      <c r="K7" s="620"/>
      <c r="L7" s="620"/>
      <c r="M7" s="620"/>
      <c r="N7" s="620"/>
      <c r="O7" s="623"/>
      <c r="P7" s="619"/>
      <c r="Q7" s="620"/>
      <c r="R7" s="620"/>
      <c r="S7" s="620"/>
      <c r="T7" s="620"/>
      <c r="U7" s="623"/>
      <c r="V7" s="619"/>
      <c r="W7" s="620"/>
      <c r="X7" s="620"/>
      <c r="Y7" s="620"/>
      <c r="Z7" s="620"/>
      <c r="AA7" s="623"/>
      <c r="AB7" s="619"/>
      <c r="AC7" s="620"/>
      <c r="AD7" s="620"/>
      <c r="AE7" s="620"/>
      <c r="AF7" s="620"/>
      <c r="AG7" s="623"/>
      <c r="AH7" s="625"/>
      <c r="AI7" s="626"/>
      <c r="AJ7" s="626"/>
      <c r="AK7" s="626"/>
      <c r="AL7" s="626"/>
      <c r="AM7" s="629"/>
      <c r="AN7" s="180"/>
      <c r="AO7" s="685"/>
      <c r="AP7" s="686"/>
      <c r="AQ7" s="686"/>
      <c r="AR7" s="686"/>
      <c r="AS7" s="686"/>
      <c r="AT7" s="687"/>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row>
    <row r="8" spans="1:99" ht="15" customHeight="1" x14ac:dyDescent="0.3">
      <c r="A8" s="180"/>
      <c r="B8" s="693"/>
      <c r="C8" s="693"/>
      <c r="D8" s="694"/>
      <c r="E8" s="612"/>
      <c r="F8" s="613"/>
      <c r="G8" s="613"/>
      <c r="H8" s="613"/>
      <c r="I8" s="614"/>
      <c r="J8" s="619" t="str">
        <f>IF(AND('[2]Mapa final'!$J$28="Muy Alta",'[2]Mapa final'!$N$28="Leve"),CONCATENATE("R",'[2]Mapa final'!$A$28),"")</f>
        <v/>
      </c>
      <c r="K8" s="620"/>
      <c r="L8" s="620" t="str">
        <f>IF(AND('[2]Mapa final'!$J$34="Muy Alta",'[2]Mapa final'!$N$34="Leve"),CONCATENATE("R",'[2]Mapa final'!$A$34),"")</f>
        <v/>
      </c>
      <c r="M8" s="620"/>
      <c r="N8" s="620" t="str">
        <f>IF(AND('[2]Mapa final'!$J$40="Muy Alta",'[2]Mapa final'!$N$40="Leve"),CONCATENATE("R",'[2]Mapa final'!$A$40),"")</f>
        <v/>
      </c>
      <c r="O8" s="623"/>
      <c r="P8" s="619" t="str">
        <f>IF(AND('[2]Mapa final'!$J$28="Muy Alta",'[2]Mapa final'!$N$28="Menor"),CONCATENATE("R",'[2]Mapa final'!$A$28),"")</f>
        <v/>
      </c>
      <c r="Q8" s="620"/>
      <c r="R8" s="620" t="str">
        <f>IF(AND('[2]Mapa final'!$J$34="Muy Alta",'[2]Mapa final'!$N$34="Menor"),CONCATENATE("R",'[2]Mapa final'!$A$34),"")</f>
        <v/>
      </c>
      <c r="S8" s="620"/>
      <c r="T8" s="620" t="str">
        <f>IF(AND('[2]Mapa final'!$J$40="Muy Alta",'[2]Mapa final'!$N$40="Menor"),CONCATENATE("R",'[2]Mapa final'!$A$40),"")</f>
        <v/>
      </c>
      <c r="U8" s="623"/>
      <c r="V8" s="619" t="str">
        <f>IF(AND('[2]Mapa final'!$J$28="Muy Alta",'[2]Mapa final'!$N$28="Moderado"),CONCATENATE("R",'[2]Mapa final'!$A$28),"")</f>
        <v/>
      </c>
      <c r="W8" s="620"/>
      <c r="X8" s="620" t="str">
        <f>IF(AND('[2]Mapa final'!$J$34="Muy Alta",'[2]Mapa final'!$N$34="Moderado"),CONCATENATE("R",'[2]Mapa final'!$A$34),"")</f>
        <v/>
      </c>
      <c r="Y8" s="620"/>
      <c r="Z8" s="620" t="str">
        <f>IF(AND('[2]Mapa final'!$J$40="Muy Alta",'[2]Mapa final'!$N$40="Moderado"),CONCATENATE("R",'[2]Mapa final'!$A$40),"")</f>
        <v/>
      </c>
      <c r="AA8" s="623"/>
      <c r="AB8" s="619" t="str">
        <f>IF(AND('[2]Mapa final'!$J$28="Muy Alta",'[2]Mapa final'!$N$28="Mayor"),CONCATENATE("R",'[2]Mapa final'!$A$28),"")</f>
        <v/>
      </c>
      <c r="AC8" s="620"/>
      <c r="AD8" s="620" t="str">
        <f>IF(AND('[2]Mapa final'!$J$34="Muy Alta",'[2]Mapa final'!$N$34="Mayor"),CONCATENATE("R",'[2]Mapa final'!$A$34),"")</f>
        <v/>
      </c>
      <c r="AE8" s="620"/>
      <c r="AF8" s="620" t="str">
        <f>IF(AND('[2]Mapa final'!$J$40="Muy Alta",'[2]Mapa final'!$N$40="Mayor"),CONCATENATE("R",'[2]Mapa final'!$A$40),"")</f>
        <v/>
      </c>
      <c r="AG8" s="623"/>
      <c r="AH8" s="625" t="str">
        <f>IF(AND('[2]Mapa final'!$J$28="Muy Alta",'[2]Mapa final'!$N$28="Catastrófico"),CONCATENATE("R",'[2]Mapa final'!$A$28),"")</f>
        <v/>
      </c>
      <c r="AI8" s="626"/>
      <c r="AJ8" s="626" t="str">
        <f>IF(AND('[2]Mapa final'!$J$34="Muy Alta",'[2]Mapa final'!$N$34="Catastrófico"),CONCATENATE("R",'[2]Mapa final'!$A$34),"")</f>
        <v/>
      </c>
      <c r="AK8" s="626"/>
      <c r="AL8" s="626" t="str">
        <f>IF(AND('[2]Mapa final'!$J$40="Muy Alta",'[2]Mapa final'!$N$40="Catastrófico"),CONCATENATE("R",'[2]Mapa final'!$A$40),"")</f>
        <v/>
      </c>
      <c r="AM8" s="629"/>
      <c r="AN8" s="180"/>
      <c r="AO8" s="685"/>
      <c r="AP8" s="686"/>
      <c r="AQ8" s="686"/>
      <c r="AR8" s="686"/>
      <c r="AS8" s="686"/>
      <c r="AT8" s="687"/>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row>
    <row r="9" spans="1:99" ht="15" customHeight="1" x14ac:dyDescent="0.3">
      <c r="A9" s="180"/>
      <c r="B9" s="693"/>
      <c r="C9" s="693"/>
      <c r="D9" s="694"/>
      <c r="E9" s="612"/>
      <c r="F9" s="613"/>
      <c r="G9" s="613"/>
      <c r="H9" s="613"/>
      <c r="I9" s="614"/>
      <c r="J9" s="619"/>
      <c r="K9" s="620"/>
      <c r="L9" s="620"/>
      <c r="M9" s="620"/>
      <c r="N9" s="620"/>
      <c r="O9" s="623"/>
      <c r="P9" s="619"/>
      <c r="Q9" s="620"/>
      <c r="R9" s="620"/>
      <c r="S9" s="620"/>
      <c r="T9" s="620"/>
      <c r="U9" s="623"/>
      <c r="V9" s="619"/>
      <c r="W9" s="620"/>
      <c r="X9" s="620"/>
      <c r="Y9" s="620"/>
      <c r="Z9" s="620"/>
      <c r="AA9" s="623"/>
      <c r="AB9" s="619"/>
      <c r="AC9" s="620"/>
      <c r="AD9" s="620"/>
      <c r="AE9" s="620"/>
      <c r="AF9" s="620"/>
      <c r="AG9" s="623"/>
      <c r="AH9" s="625"/>
      <c r="AI9" s="626"/>
      <c r="AJ9" s="626"/>
      <c r="AK9" s="626"/>
      <c r="AL9" s="626"/>
      <c r="AM9" s="629"/>
      <c r="AN9" s="180"/>
      <c r="AO9" s="685"/>
      <c r="AP9" s="686"/>
      <c r="AQ9" s="686"/>
      <c r="AR9" s="686"/>
      <c r="AS9" s="686"/>
      <c r="AT9" s="687"/>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row>
    <row r="10" spans="1:99" ht="15" customHeight="1" x14ac:dyDescent="0.3">
      <c r="A10" s="180"/>
      <c r="B10" s="693"/>
      <c r="C10" s="693"/>
      <c r="D10" s="694"/>
      <c r="E10" s="612"/>
      <c r="F10" s="613"/>
      <c r="G10" s="613"/>
      <c r="H10" s="613"/>
      <c r="I10" s="614"/>
      <c r="J10" s="619" t="str">
        <f>IF(AND('[2]Mapa final'!$J$46="Muy Alta",'[2]Mapa final'!$N$46="Leve"),CONCATENATE("R",'[2]Mapa final'!$A$46),"")</f>
        <v/>
      </c>
      <c r="K10" s="620"/>
      <c r="L10" s="620" t="str">
        <f>IF(AND('[2]Mapa final'!$J$52="Muy Alta",'[2]Mapa final'!$N$52="Leve"),CONCATENATE("R",'[2]Mapa final'!$A$52),"")</f>
        <v/>
      </c>
      <c r="M10" s="620"/>
      <c r="N10" s="620" t="str">
        <f>IF(AND('[2]Mapa final'!$J$58="Muy Alta",'[2]Mapa final'!$N$58="Leve"),CONCATENATE("R",'[2]Mapa final'!$A$58),"")</f>
        <v/>
      </c>
      <c r="O10" s="623"/>
      <c r="P10" s="619" t="str">
        <f>IF(AND('[2]Mapa final'!$J$46="Muy Alta",'[2]Mapa final'!$N$46="Menor"),CONCATENATE("R",'[2]Mapa final'!$A$46),"")</f>
        <v/>
      </c>
      <c r="Q10" s="620"/>
      <c r="R10" s="620" t="str">
        <f>IF(AND('[2]Mapa final'!$J$52="Muy Alta",'[2]Mapa final'!$N$52="Menor"),CONCATENATE("R",'[2]Mapa final'!$A$52),"")</f>
        <v/>
      </c>
      <c r="S10" s="620"/>
      <c r="T10" s="620" t="str">
        <f>IF(AND('[2]Mapa final'!$J$58="Muy Alta",'[2]Mapa final'!$N$58="Menor"),CONCATENATE("R",'[2]Mapa final'!$A$58),"")</f>
        <v/>
      </c>
      <c r="U10" s="623"/>
      <c r="V10" s="619" t="str">
        <f>IF(AND('[2]Mapa final'!$J$46="Muy Alta",'[2]Mapa final'!$N$46="Moderado"),CONCATENATE("R",'[2]Mapa final'!$A$46),"")</f>
        <v/>
      </c>
      <c r="W10" s="620"/>
      <c r="X10" s="620" t="str">
        <f>IF(AND('[2]Mapa final'!$J$52="Muy Alta",'[2]Mapa final'!$N$52="Moderado"),CONCATENATE("R",'[2]Mapa final'!$A$52),"")</f>
        <v/>
      </c>
      <c r="Y10" s="620"/>
      <c r="Z10" s="620" t="str">
        <f>IF(AND('[2]Mapa final'!$J$58="Muy Alta",'[2]Mapa final'!$N$58="Moderado"),CONCATENATE("R",'[2]Mapa final'!$A$58),"")</f>
        <v/>
      </c>
      <c r="AA10" s="623"/>
      <c r="AB10" s="619" t="str">
        <f>IF(AND('[2]Mapa final'!$J$46="Muy Alta",'[2]Mapa final'!$N$46="Mayor"),CONCATENATE("R",'[2]Mapa final'!$A$46),"")</f>
        <v/>
      </c>
      <c r="AC10" s="620"/>
      <c r="AD10" s="620" t="str">
        <f>IF(AND('[2]Mapa final'!$J$52="Muy Alta",'[2]Mapa final'!$N$52="Mayor"),CONCATENATE("R",'[2]Mapa final'!$A$52),"")</f>
        <v/>
      </c>
      <c r="AE10" s="620"/>
      <c r="AF10" s="620" t="str">
        <f>IF(AND('[2]Mapa final'!$J$58="Muy Alta",'[2]Mapa final'!$N$58="Mayor"),CONCATENATE("R",'[2]Mapa final'!$A$58),"")</f>
        <v/>
      </c>
      <c r="AG10" s="623"/>
      <c r="AH10" s="625" t="str">
        <f>IF(AND('[2]Mapa final'!$J$46="Muy Alta",'[2]Mapa final'!$N$46="Catastrófico"),CONCATENATE("R",'[2]Mapa final'!$A$46),"")</f>
        <v/>
      </c>
      <c r="AI10" s="626"/>
      <c r="AJ10" s="626" t="str">
        <f>IF(AND('[2]Mapa final'!$J$52="Muy Alta",'[2]Mapa final'!$N$52="Catastrófico"),CONCATENATE("R",'[2]Mapa final'!$A$52),"")</f>
        <v/>
      </c>
      <c r="AK10" s="626"/>
      <c r="AL10" s="626" t="str">
        <f>IF(AND('[2]Mapa final'!$J$58="Muy Alta",'[2]Mapa final'!$N$58="Catastrófico"),CONCATENATE("R",'[2]Mapa final'!$A$58),"")</f>
        <v/>
      </c>
      <c r="AM10" s="629"/>
      <c r="AN10" s="180"/>
      <c r="AO10" s="685"/>
      <c r="AP10" s="686"/>
      <c r="AQ10" s="686"/>
      <c r="AR10" s="686"/>
      <c r="AS10" s="686"/>
      <c r="AT10" s="687"/>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180"/>
      <c r="BS10" s="180"/>
      <c r="BT10" s="180"/>
      <c r="BU10" s="180"/>
      <c r="BV10" s="180"/>
      <c r="BW10" s="180"/>
      <c r="BX10" s="180"/>
      <c r="BY10" s="180"/>
      <c r="BZ10" s="180"/>
      <c r="CA10" s="180"/>
      <c r="CB10" s="180"/>
    </row>
    <row r="11" spans="1:99" ht="15" customHeight="1" x14ac:dyDescent="0.3">
      <c r="A11" s="180"/>
      <c r="B11" s="693"/>
      <c r="C11" s="693"/>
      <c r="D11" s="694"/>
      <c r="E11" s="612"/>
      <c r="F11" s="613"/>
      <c r="G11" s="613"/>
      <c r="H11" s="613"/>
      <c r="I11" s="614"/>
      <c r="J11" s="619"/>
      <c r="K11" s="620"/>
      <c r="L11" s="620"/>
      <c r="M11" s="620"/>
      <c r="N11" s="620"/>
      <c r="O11" s="623"/>
      <c r="P11" s="619"/>
      <c r="Q11" s="620"/>
      <c r="R11" s="620"/>
      <c r="S11" s="620"/>
      <c r="T11" s="620"/>
      <c r="U11" s="623"/>
      <c r="V11" s="619"/>
      <c r="W11" s="620"/>
      <c r="X11" s="620"/>
      <c r="Y11" s="620"/>
      <c r="Z11" s="620"/>
      <c r="AA11" s="623"/>
      <c r="AB11" s="619"/>
      <c r="AC11" s="620"/>
      <c r="AD11" s="620"/>
      <c r="AE11" s="620"/>
      <c r="AF11" s="620"/>
      <c r="AG11" s="623"/>
      <c r="AH11" s="625"/>
      <c r="AI11" s="626"/>
      <c r="AJ11" s="626"/>
      <c r="AK11" s="626"/>
      <c r="AL11" s="626"/>
      <c r="AM11" s="629"/>
      <c r="AN11" s="180"/>
      <c r="AO11" s="685"/>
      <c r="AP11" s="686"/>
      <c r="AQ11" s="686"/>
      <c r="AR11" s="686"/>
      <c r="AS11" s="686"/>
      <c r="AT11" s="687"/>
      <c r="AU11" s="180"/>
      <c r="AV11" s="180"/>
      <c r="AW11" s="180"/>
      <c r="AX11" s="180"/>
      <c r="AY11" s="180"/>
      <c r="AZ11" s="180"/>
      <c r="BA11" s="180"/>
      <c r="BB11" s="180"/>
      <c r="BC11" s="180"/>
      <c r="BD11" s="180"/>
      <c r="BE11" s="180"/>
      <c r="BF11" s="180"/>
      <c r="BG11" s="180"/>
      <c r="BH11" s="180"/>
      <c r="BI11" s="180"/>
      <c r="BJ11" s="180"/>
      <c r="BK11" s="180"/>
      <c r="BL11" s="180"/>
      <c r="BM11" s="180"/>
      <c r="BN11" s="180"/>
      <c r="BO11" s="180"/>
      <c r="BP11" s="180"/>
      <c r="BQ11" s="180"/>
      <c r="BR11" s="180"/>
      <c r="BS11" s="180"/>
      <c r="BT11" s="180"/>
      <c r="BU11" s="180"/>
      <c r="BV11" s="180"/>
      <c r="BW11" s="180"/>
      <c r="BX11" s="180"/>
      <c r="BY11" s="180"/>
      <c r="BZ11" s="180"/>
      <c r="CA11" s="180"/>
      <c r="CB11" s="180"/>
    </row>
    <row r="12" spans="1:99" ht="15" customHeight="1" x14ac:dyDescent="0.3">
      <c r="A12" s="180"/>
      <c r="B12" s="693"/>
      <c r="C12" s="693"/>
      <c r="D12" s="694"/>
      <c r="E12" s="612"/>
      <c r="F12" s="613"/>
      <c r="G12" s="613"/>
      <c r="H12" s="613"/>
      <c r="I12" s="614"/>
      <c r="J12" s="619" t="str">
        <f>IF(AND('[2]Mapa final'!$J$64="Muy Alta",'[2]Mapa final'!$N$64="Leve"),CONCATENATE("R",'[2]Mapa final'!$A$64),"")</f>
        <v/>
      </c>
      <c r="K12" s="620"/>
      <c r="L12" s="620" t="str">
        <f>IF(AND('[2]Mapa final'!$J$70="Muy Alta",'[2]Mapa final'!$N$70="Leve"),CONCATENATE("R",'[2]Mapa final'!$A$70),"")</f>
        <v/>
      </c>
      <c r="M12" s="620"/>
      <c r="N12" s="620" t="str">
        <f>IF(AND('[2]Mapa final'!$J$76="Muy Alta",'[2]Mapa final'!$N$76="Leve"),CONCATENATE("R",'[2]Mapa final'!$A$76),"")</f>
        <v/>
      </c>
      <c r="O12" s="623"/>
      <c r="P12" s="619" t="str">
        <f>IF(AND('[2]Mapa final'!$J$64="Muy Alta",'[2]Mapa final'!$N$64="Menor"),CONCATENATE("R",'[2]Mapa final'!$A$64),"")</f>
        <v/>
      </c>
      <c r="Q12" s="620"/>
      <c r="R12" s="620" t="str">
        <f>IF(AND('[2]Mapa final'!$J$70="Muy Alta",'[2]Mapa final'!$N$70="Menor"),CONCATENATE("R",'[2]Mapa final'!$A$70),"")</f>
        <v/>
      </c>
      <c r="S12" s="620"/>
      <c r="T12" s="620" t="str">
        <f>IF(AND('[2]Mapa final'!$J$76="Muy Alta",'[2]Mapa final'!$N$76="Menor"),CONCATENATE("R",'[2]Mapa final'!$A$76),"")</f>
        <v/>
      </c>
      <c r="U12" s="623"/>
      <c r="V12" s="619" t="str">
        <f>IF(AND('[2]Mapa final'!$J$64="Muy Alta",'[2]Mapa final'!$N$64="Moderado"),CONCATENATE("R",'[2]Mapa final'!$A$64),"")</f>
        <v/>
      </c>
      <c r="W12" s="620"/>
      <c r="X12" s="620" t="str">
        <f>IF(AND('[2]Mapa final'!$J$70="Muy Alta",'[2]Mapa final'!$N$70="Moderado"),CONCATENATE("R",'[2]Mapa final'!$A$70),"")</f>
        <v/>
      </c>
      <c r="Y12" s="620"/>
      <c r="Z12" s="620" t="str">
        <f>IF(AND('[2]Mapa final'!$J$76="Muy Alta",'[2]Mapa final'!$N$76="Moderado"),CONCATENATE("R",'[2]Mapa final'!$A$76),"")</f>
        <v/>
      </c>
      <c r="AA12" s="623"/>
      <c r="AB12" s="619" t="str">
        <f>IF(AND('[2]Mapa final'!$J$64="Muy Alta",'[2]Mapa final'!$N$64="Mayor"),CONCATENATE("R",'[2]Mapa final'!$A$64),"")</f>
        <v/>
      </c>
      <c r="AC12" s="620"/>
      <c r="AD12" s="620" t="str">
        <f>IF(AND('[2]Mapa final'!$J$70="Muy Alta",'[2]Mapa final'!$N$70="Mayor"),CONCATENATE("R",'[2]Mapa final'!$A$70),"")</f>
        <v/>
      </c>
      <c r="AE12" s="620"/>
      <c r="AF12" s="620" t="str">
        <f>IF(AND('[2]Mapa final'!$J$76="Muy Alta",'[2]Mapa final'!$N$76="Mayor"),CONCATENATE("R",'[2]Mapa final'!$A$76),"")</f>
        <v/>
      </c>
      <c r="AG12" s="623"/>
      <c r="AH12" s="625" t="str">
        <f>IF(AND('[2]Mapa final'!$J$64="Muy Alta",'[2]Mapa final'!$N$64="Catastrófico"),CONCATENATE("R",'[2]Mapa final'!$A$64),"")</f>
        <v/>
      </c>
      <c r="AI12" s="626"/>
      <c r="AJ12" s="626" t="str">
        <f>IF(AND('[2]Mapa final'!$J$70="Muy Alta",'[2]Mapa final'!$N$70="Catastrófico"),CONCATENATE("R",'[2]Mapa final'!$A$70),"")</f>
        <v/>
      </c>
      <c r="AK12" s="626"/>
      <c r="AL12" s="626" t="str">
        <f>IF(AND('[2]Mapa final'!$J$76="Muy Alta",'[2]Mapa final'!$N$76="Catastrófico"),CONCATENATE("R",'[2]Mapa final'!$A$76),"")</f>
        <v/>
      </c>
      <c r="AM12" s="629"/>
      <c r="AN12" s="180"/>
      <c r="AO12" s="685"/>
      <c r="AP12" s="686"/>
      <c r="AQ12" s="686"/>
      <c r="AR12" s="686"/>
      <c r="AS12" s="686"/>
      <c r="AT12" s="687"/>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row>
    <row r="13" spans="1:99" ht="15.75" customHeight="1" thickBot="1" x14ac:dyDescent="0.35">
      <c r="A13" s="180"/>
      <c r="B13" s="693"/>
      <c r="C13" s="693"/>
      <c r="D13" s="694"/>
      <c r="E13" s="615"/>
      <c r="F13" s="616"/>
      <c r="G13" s="616"/>
      <c r="H13" s="616"/>
      <c r="I13" s="617"/>
      <c r="J13" s="619"/>
      <c r="K13" s="620"/>
      <c r="L13" s="620"/>
      <c r="M13" s="620"/>
      <c r="N13" s="620"/>
      <c r="O13" s="623"/>
      <c r="P13" s="619"/>
      <c r="Q13" s="620"/>
      <c r="R13" s="620"/>
      <c r="S13" s="620"/>
      <c r="T13" s="620"/>
      <c r="U13" s="623"/>
      <c r="V13" s="619"/>
      <c r="W13" s="620"/>
      <c r="X13" s="620"/>
      <c r="Y13" s="620"/>
      <c r="Z13" s="620"/>
      <c r="AA13" s="623"/>
      <c r="AB13" s="619"/>
      <c r="AC13" s="620"/>
      <c r="AD13" s="620"/>
      <c r="AE13" s="620"/>
      <c r="AF13" s="620"/>
      <c r="AG13" s="623"/>
      <c r="AH13" s="627"/>
      <c r="AI13" s="628"/>
      <c r="AJ13" s="628"/>
      <c r="AK13" s="628"/>
      <c r="AL13" s="628"/>
      <c r="AM13" s="630"/>
      <c r="AN13" s="180"/>
      <c r="AO13" s="688"/>
      <c r="AP13" s="689"/>
      <c r="AQ13" s="689"/>
      <c r="AR13" s="689"/>
      <c r="AS13" s="689"/>
      <c r="AT13" s="69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row>
    <row r="14" spans="1:99" ht="15" customHeight="1" x14ac:dyDescent="0.3">
      <c r="A14" s="180"/>
      <c r="B14" s="693"/>
      <c r="C14" s="693"/>
      <c r="D14" s="694"/>
      <c r="E14" s="609" t="s">
        <v>147</v>
      </c>
      <c r="F14" s="610"/>
      <c r="G14" s="610"/>
      <c r="H14" s="610"/>
      <c r="I14" s="610"/>
      <c r="J14" s="645" t="str">
        <f>IF(AND('[2]Mapa final'!$J$10="Alta",'[2]Mapa final'!$N$10="Leve"),CONCATENATE("R",'[2]Mapa final'!$A$10),"")</f>
        <v/>
      </c>
      <c r="K14" s="646"/>
      <c r="L14" s="646" t="str">
        <f>IF(AND('[2]Mapa final'!$J$16="Alta",'[2]Mapa final'!$N$16="Leve"),CONCATENATE("R",'[2]Mapa final'!$A$16),"")</f>
        <v/>
      </c>
      <c r="M14" s="646"/>
      <c r="N14" s="646" t="str">
        <f>IF(AND('[2]Mapa final'!$J$22="Alta",'[2]Mapa final'!$N$22="Leve"),CONCATENATE("R",'[2]Mapa final'!$A$22),"")</f>
        <v/>
      </c>
      <c r="O14" s="647"/>
      <c r="P14" s="645" t="str">
        <f>IF(AND('[2]Mapa final'!$J$10="Alta",'[2]Mapa final'!$N$10="Menor"),CONCATENATE("R",'[2]Mapa final'!$A$10),"")</f>
        <v/>
      </c>
      <c r="Q14" s="646"/>
      <c r="R14" s="646" t="str">
        <f>IF(AND('[2]Mapa final'!$J$16="Alta",'[2]Mapa final'!$N$16="Menor"),CONCATENATE("R",'[2]Mapa final'!$A$16),"")</f>
        <v/>
      </c>
      <c r="S14" s="646"/>
      <c r="T14" s="646" t="str">
        <f>IF(AND('[2]Mapa final'!$J$22="Alta",'[2]Mapa final'!$N$22="Menor"),CONCATENATE("R",'[2]Mapa final'!$A$22),"")</f>
        <v/>
      </c>
      <c r="U14" s="647"/>
      <c r="V14" s="648" t="str">
        <f>IF(AND('[2]Mapa final'!$J$10="Alta",'[2]Mapa final'!$N$10="Moderado"),CONCATENATE("R",'[2]Mapa final'!$A$10),"")</f>
        <v/>
      </c>
      <c r="W14" s="649"/>
      <c r="X14" s="649" t="str">
        <f>IF(AND('[2]Mapa final'!$J$16="Alta",'[2]Mapa final'!$N$16="Moderado"),CONCATENATE("R",'[2]Mapa final'!$A$16),"")</f>
        <v/>
      </c>
      <c r="Y14" s="649"/>
      <c r="Z14" s="649" t="str">
        <f>IF(AND('[2]Mapa final'!$J$22="Alta",'[2]Mapa final'!$N$22="Moderado"),CONCATENATE("R",'[2]Mapa final'!$A$22),"")</f>
        <v/>
      </c>
      <c r="AA14" s="650"/>
      <c r="AB14" s="648" t="str">
        <f>IF(AND('[2]Mapa final'!$J$10="Alta",'[2]Mapa final'!$N$10="Mayor"),CONCATENATE("R",'[2]Mapa final'!$A$10),"")</f>
        <v/>
      </c>
      <c r="AC14" s="649"/>
      <c r="AD14" s="649" t="str">
        <f>IF(AND('[2]Mapa final'!$J$16="Alta",'[2]Mapa final'!$N$16="Mayor"),CONCATENATE("R",'[2]Mapa final'!$A$16),"")</f>
        <v/>
      </c>
      <c r="AE14" s="649"/>
      <c r="AF14" s="649" t="str">
        <f>IF(AND('[2]Mapa final'!$J$22="Alta",'[2]Mapa final'!$N$22="Mayor"),CONCATENATE("R",'[2]Mapa final'!$A$22),"")</f>
        <v/>
      </c>
      <c r="AG14" s="650"/>
      <c r="AH14" s="654" t="str">
        <f>IF(AND('[2]Mapa final'!$J$10="Alta",'[2]Mapa final'!$N$10="Catastrófico"),CONCATENATE("R",'[2]Mapa final'!$A$10),"")</f>
        <v/>
      </c>
      <c r="AI14" s="643"/>
      <c r="AJ14" s="643" t="str">
        <f>IF(AND('[2]Mapa final'!$J$16="Alta",'[2]Mapa final'!$N$16="Catastrófico"),CONCATENATE("R",'[2]Mapa final'!$A$16),"")</f>
        <v/>
      </c>
      <c r="AK14" s="643"/>
      <c r="AL14" s="643" t="str">
        <f>IF(AND('[2]Mapa final'!$J$22="Alta",'[2]Mapa final'!$N$22="Catastrófico"),CONCATENATE("R",'[2]Mapa final'!$A$22),"")</f>
        <v/>
      </c>
      <c r="AM14" s="644"/>
      <c r="AN14" s="180"/>
      <c r="AO14" s="673" t="s">
        <v>148</v>
      </c>
      <c r="AP14" s="674"/>
      <c r="AQ14" s="674"/>
      <c r="AR14" s="674"/>
      <c r="AS14" s="674"/>
      <c r="AT14" s="675"/>
      <c r="AU14" s="180"/>
      <c r="AV14" s="180"/>
      <c r="AW14" s="180"/>
      <c r="AX14" s="180"/>
      <c r="AY14" s="180"/>
      <c r="AZ14" s="180"/>
      <c r="BA14" s="180"/>
      <c r="BB14" s="180"/>
      <c r="BC14" s="180"/>
      <c r="BD14" s="180"/>
      <c r="BE14" s="180"/>
      <c r="BF14" s="180"/>
      <c r="BG14" s="180"/>
      <c r="BH14" s="180"/>
      <c r="BI14" s="180"/>
      <c r="BJ14" s="180"/>
      <c r="BK14" s="180"/>
      <c r="BL14" s="180"/>
      <c r="BM14" s="180"/>
      <c r="BN14" s="180"/>
      <c r="BO14" s="180"/>
      <c r="BP14" s="180"/>
      <c r="BQ14" s="180"/>
      <c r="BR14" s="180"/>
      <c r="BS14" s="180"/>
      <c r="BT14" s="180"/>
      <c r="BU14" s="180"/>
      <c r="BV14" s="180"/>
      <c r="BW14" s="180"/>
      <c r="BX14" s="180"/>
      <c r="BY14" s="180"/>
      <c r="BZ14" s="180"/>
      <c r="CA14" s="180"/>
      <c r="CB14" s="180"/>
    </row>
    <row r="15" spans="1:99" ht="15" customHeight="1" x14ac:dyDescent="0.3">
      <c r="A15" s="180"/>
      <c r="B15" s="693"/>
      <c r="C15" s="693"/>
      <c r="D15" s="694"/>
      <c r="E15" s="612"/>
      <c r="F15" s="613"/>
      <c r="G15" s="613"/>
      <c r="H15" s="613"/>
      <c r="I15" s="613"/>
      <c r="J15" s="637"/>
      <c r="K15" s="638"/>
      <c r="L15" s="638"/>
      <c r="M15" s="638"/>
      <c r="N15" s="638"/>
      <c r="O15" s="641"/>
      <c r="P15" s="637"/>
      <c r="Q15" s="638"/>
      <c r="R15" s="638"/>
      <c r="S15" s="638"/>
      <c r="T15" s="638"/>
      <c r="U15" s="641"/>
      <c r="V15" s="619"/>
      <c r="W15" s="620"/>
      <c r="X15" s="620"/>
      <c r="Y15" s="620"/>
      <c r="Z15" s="620"/>
      <c r="AA15" s="623"/>
      <c r="AB15" s="619"/>
      <c r="AC15" s="620"/>
      <c r="AD15" s="620"/>
      <c r="AE15" s="620"/>
      <c r="AF15" s="620"/>
      <c r="AG15" s="623"/>
      <c r="AH15" s="625"/>
      <c r="AI15" s="626"/>
      <c r="AJ15" s="626"/>
      <c r="AK15" s="626"/>
      <c r="AL15" s="626"/>
      <c r="AM15" s="629"/>
      <c r="AN15" s="180"/>
      <c r="AO15" s="676"/>
      <c r="AP15" s="677"/>
      <c r="AQ15" s="677"/>
      <c r="AR15" s="677"/>
      <c r="AS15" s="677"/>
      <c r="AT15" s="678"/>
      <c r="AU15" s="180"/>
      <c r="AV15" s="180"/>
      <c r="AW15" s="180"/>
      <c r="AX15" s="180"/>
      <c r="AY15" s="180"/>
      <c r="AZ15" s="180"/>
      <c r="BA15" s="180"/>
      <c r="BB15" s="180"/>
      <c r="BC15" s="180"/>
      <c r="BD15" s="180"/>
      <c r="BE15" s="180"/>
      <c r="BF15" s="180"/>
      <c r="BG15" s="180"/>
      <c r="BH15" s="180"/>
      <c r="BI15" s="180"/>
      <c r="BJ15" s="180"/>
      <c r="BK15" s="180"/>
      <c r="BL15" s="180"/>
      <c r="BM15" s="180"/>
      <c r="BN15" s="180"/>
      <c r="BO15" s="180"/>
      <c r="BP15" s="180"/>
      <c r="BQ15" s="180"/>
      <c r="BR15" s="180"/>
      <c r="BS15" s="180"/>
      <c r="BT15" s="180"/>
      <c r="BU15" s="180"/>
      <c r="BV15" s="180"/>
      <c r="BW15" s="180"/>
      <c r="BX15" s="180"/>
      <c r="BY15" s="180"/>
      <c r="BZ15" s="180"/>
      <c r="CA15" s="180"/>
      <c r="CB15" s="180"/>
    </row>
    <row r="16" spans="1:99" ht="15" customHeight="1" x14ac:dyDescent="0.3">
      <c r="A16" s="180"/>
      <c r="B16" s="693"/>
      <c r="C16" s="693"/>
      <c r="D16" s="694"/>
      <c r="E16" s="612"/>
      <c r="F16" s="613"/>
      <c r="G16" s="613"/>
      <c r="H16" s="613"/>
      <c r="I16" s="613"/>
      <c r="J16" s="637" t="str">
        <f>IF(AND('[2]Mapa final'!$J$28="Alta",'[2]Mapa final'!$N$28="Leve"),CONCATENATE("R",'[2]Mapa final'!$A$28),"")</f>
        <v/>
      </c>
      <c r="K16" s="638"/>
      <c r="L16" s="638" t="str">
        <f>IF(AND('[2]Mapa final'!$J$34="Alta",'[2]Mapa final'!$N$34="Leve"),CONCATENATE("R",'[2]Mapa final'!$A$34),"")</f>
        <v/>
      </c>
      <c r="M16" s="638"/>
      <c r="N16" s="638" t="str">
        <f>IF(AND('[2]Mapa final'!$J$40="Alta",'[2]Mapa final'!$N$40="Leve"),CONCATENATE("R",'[2]Mapa final'!$A$40),"")</f>
        <v/>
      </c>
      <c r="O16" s="641"/>
      <c r="P16" s="637" t="str">
        <f>IF(AND('[2]Mapa final'!$J$28="Alta",'[2]Mapa final'!$N$28="Menor"),CONCATENATE("R",'[2]Mapa final'!$A$28),"")</f>
        <v/>
      </c>
      <c r="Q16" s="638"/>
      <c r="R16" s="638" t="str">
        <f>IF(AND('[2]Mapa final'!$J$34="Alta",'[2]Mapa final'!$N$34="Menor"),CONCATENATE("R",'[2]Mapa final'!$A$34),"")</f>
        <v/>
      </c>
      <c r="S16" s="638"/>
      <c r="T16" s="638" t="str">
        <f>IF(AND('[2]Mapa final'!$J$40="Alta",'[2]Mapa final'!$N$40="Menor"),CONCATENATE("R",'[2]Mapa final'!$A$40),"")</f>
        <v/>
      </c>
      <c r="U16" s="641"/>
      <c r="V16" s="619" t="str">
        <f>IF(AND('[2]Mapa final'!$J$28="Alta",'[2]Mapa final'!$N$28="Moderado"),CONCATENATE("R",'[2]Mapa final'!$A$28),"")</f>
        <v/>
      </c>
      <c r="W16" s="620"/>
      <c r="X16" s="620" t="str">
        <f>IF(AND('[2]Mapa final'!$J$34="Alta",'[2]Mapa final'!$N$34="Moderado"),CONCATENATE("R",'[2]Mapa final'!$A$34),"")</f>
        <v/>
      </c>
      <c r="Y16" s="620"/>
      <c r="Z16" s="620" t="str">
        <f>IF(AND('[2]Mapa final'!$J$40="Alta",'[2]Mapa final'!$N$40="Moderado"),CONCATENATE("R",'[2]Mapa final'!$A$40),"")</f>
        <v/>
      </c>
      <c r="AA16" s="623"/>
      <c r="AB16" s="619" t="str">
        <f>IF(AND('[2]Mapa final'!$J$28="Alta",'[2]Mapa final'!$N$28="Mayor"),CONCATENATE("R",'[2]Mapa final'!$A$28),"")</f>
        <v/>
      </c>
      <c r="AC16" s="620"/>
      <c r="AD16" s="620" t="str">
        <f>IF(AND('[2]Mapa final'!$J$34="Alta",'[2]Mapa final'!$N$34="Mayor"),CONCATENATE("R",'[2]Mapa final'!$A$34),"")</f>
        <v/>
      </c>
      <c r="AE16" s="620"/>
      <c r="AF16" s="620" t="str">
        <f>IF(AND('[2]Mapa final'!$J$40="Alta",'[2]Mapa final'!$N$40="Mayor"),CONCATENATE("R",'[2]Mapa final'!$A$40),"")</f>
        <v/>
      </c>
      <c r="AG16" s="623"/>
      <c r="AH16" s="625" t="str">
        <f>IF(AND('[2]Mapa final'!$J$28="Alta",'[2]Mapa final'!$N$28="Catastrófico"),CONCATENATE("R",'[2]Mapa final'!$A$28),"")</f>
        <v/>
      </c>
      <c r="AI16" s="626"/>
      <c r="AJ16" s="626" t="str">
        <f>IF(AND('[2]Mapa final'!$J$34="Alta",'[2]Mapa final'!$N$34="Catastrófico"),CONCATENATE("R",'[2]Mapa final'!$A$34),"")</f>
        <v/>
      </c>
      <c r="AK16" s="626"/>
      <c r="AL16" s="626" t="str">
        <f>IF(AND('[2]Mapa final'!$J$40="Alta",'[2]Mapa final'!$N$40="Catastrófico"),CONCATENATE("R",'[2]Mapa final'!$A$40),"")</f>
        <v/>
      </c>
      <c r="AM16" s="629"/>
      <c r="AN16" s="180"/>
      <c r="AO16" s="676"/>
      <c r="AP16" s="677"/>
      <c r="AQ16" s="677"/>
      <c r="AR16" s="677"/>
      <c r="AS16" s="677"/>
      <c r="AT16" s="678"/>
      <c r="AU16" s="180"/>
      <c r="AV16" s="180"/>
      <c r="AW16" s="180"/>
      <c r="AX16" s="180"/>
      <c r="AY16" s="180"/>
      <c r="AZ16" s="180"/>
      <c r="BA16" s="180"/>
      <c r="BB16" s="180"/>
      <c r="BC16" s="180"/>
      <c r="BD16" s="180"/>
      <c r="BE16" s="180"/>
      <c r="BF16" s="180"/>
      <c r="BG16" s="180"/>
      <c r="BH16" s="180"/>
      <c r="BI16" s="180"/>
      <c r="BJ16" s="180"/>
      <c r="BK16" s="180"/>
      <c r="BL16" s="180"/>
      <c r="BM16" s="180"/>
      <c r="BN16" s="180"/>
      <c r="BO16" s="180"/>
      <c r="BP16" s="180"/>
      <c r="BQ16" s="180"/>
      <c r="BR16" s="180"/>
      <c r="BS16" s="180"/>
      <c r="BT16" s="180"/>
      <c r="BU16" s="180"/>
      <c r="BV16" s="180"/>
      <c r="BW16" s="180"/>
      <c r="BX16" s="180"/>
      <c r="BY16" s="180"/>
      <c r="BZ16" s="180"/>
      <c r="CA16" s="180"/>
      <c r="CB16" s="180"/>
    </row>
    <row r="17" spans="1:80" ht="15" customHeight="1" x14ac:dyDescent="0.3">
      <c r="A17" s="180"/>
      <c r="B17" s="693"/>
      <c r="C17" s="693"/>
      <c r="D17" s="694"/>
      <c r="E17" s="612"/>
      <c r="F17" s="613"/>
      <c r="G17" s="613"/>
      <c r="H17" s="613"/>
      <c r="I17" s="613"/>
      <c r="J17" s="637"/>
      <c r="K17" s="638"/>
      <c r="L17" s="638"/>
      <c r="M17" s="638"/>
      <c r="N17" s="638"/>
      <c r="O17" s="641"/>
      <c r="P17" s="637"/>
      <c r="Q17" s="638"/>
      <c r="R17" s="638"/>
      <c r="S17" s="638"/>
      <c r="T17" s="638"/>
      <c r="U17" s="641"/>
      <c r="V17" s="619"/>
      <c r="W17" s="620"/>
      <c r="X17" s="620"/>
      <c r="Y17" s="620"/>
      <c r="Z17" s="620"/>
      <c r="AA17" s="623"/>
      <c r="AB17" s="619"/>
      <c r="AC17" s="620"/>
      <c r="AD17" s="620"/>
      <c r="AE17" s="620"/>
      <c r="AF17" s="620"/>
      <c r="AG17" s="623"/>
      <c r="AH17" s="625"/>
      <c r="AI17" s="626"/>
      <c r="AJ17" s="626"/>
      <c r="AK17" s="626"/>
      <c r="AL17" s="626"/>
      <c r="AM17" s="629"/>
      <c r="AN17" s="180"/>
      <c r="AO17" s="676"/>
      <c r="AP17" s="677"/>
      <c r="AQ17" s="677"/>
      <c r="AR17" s="677"/>
      <c r="AS17" s="677"/>
      <c r="AT17" s="678"/>
      <c r="AU17" s="180"/>
      <c r="AV17" s="180"/>
      <c r="AW17" s="180"/>
      <c r="AX17" s="180"/>
      <c r="AY17" s="180"/>
      <c r="AZ17" s="180"/>
      <c r="BA17" s="180"/>
      <c r="BB17" s="180"/>
      <c r="BC17" s="180"/>
      <c r="BD17" s="180"/>
      <c r="BE17" s="180"/>
      <c r="BF17" s="180"/>
      <c r="BG17" s="180"/>
      <c r="BH17" s="180"/>
      <c r="BI17" s="180"/>
      <c r="BJ17" s="180"/>
      <c r="BK17" s="180"/>
      <c r="BL17" s="180"/>
      <c r="BM17" s="180"/>
      <c r="BN17" s="180"/>
      <c r="BO17" s="180"/>
      <c r="BP17" s="180"/>
      <c r="BQ17" s="180"/>
      <c r="BR17" s="180"/>
      <c r="BS17" s="180"/>
      <c r="BT17" s="180"/>
      <c r="BU17" s="180"/>
      <c r="BV17" s="180"/>
      <c r="BW17" s="180"/>
      <c r="BX17" s="180"/>
      <c r="BY17" s="180"/>
      <c r="BZ17" s="180"/>
      <c r="CA17" s="180"/>
      <c r="CB17" s="180"/>
    </row>
    <row r="18" spans="1:80" ht="15" customHeight="1" x14ac:dyDescent="0.3">
      <c r="A18" s="180"/>
      <c r="B18" s="693"/>
      <c r="C18" s="693"/>
      <c r="D18" s="694"/>
      <c r="E18" s="612"/>
      <c r="F18" s="613"/>
      <c r="G18" s="613"/>
      <c r="H18" s="613"/>
      <c r="I18" s="613"/>
      <c r="J18" s="637" t="str">
        <f>IF(AND('[2]Mapa final'!$J$46="Alta",'[2]Mapa final'!$N$46="Leve"),CONCATENATE("R",'[2]Mapa final'!$A$46),"")</f>
        <v/>
      </c>
      <c r="K18" s="638"/>
      <c r="L18" s="638" t="str">
        <f>IF(AND('[2]Mapa final'!$J$52="Alta",'[2]Mapa final'!$N$52="Leve"),CONCATENATE("R",'[2]Mapa final'!$A$52),"")</f>
        <v/>
      </c>
      <c r="M18" s="638"/>
      <c r="N18" s="638" t="str">
        <f>IF(AND('[2]Mapa final'!$J$58="Alta",'[2]Mapa final'!$N$58="Leve"),CONCATENATE("R",'[2]Mapa final'!$A$58),"")</f>
        <v/>
      </c>
      <c r="O18" s="641"/>
      <c r="P18" s="637" t="str">
        <f>IF(AND('[2]Mapa final'!$J$46="Alta",'[2]Mapa final'!$N$46="Menor"),CONCATENATE("R",'[2]Mapa final'!$A$46),"")</f>
        <v/>
      </c>
      <c r="Q18" s="638"/>
      <c r="R18" s="638" t="str">
        <f>IF(AND('[2]Mapa final'!$J$52="Alta",'[2]Mapa final'!$N$52="Menor"),CONCATENATE("R",'[2]Mapa final'!$A$52),"")</f>
        <v/>
      </c>
      <c r="S18" s="638"/>
      <c r="T18" s="638" t="str">
        <f>IF(AND('[2]Mapa final'!$J$58="Alta",'[2]Mapa final'!$N$58="Menor"),CONCATENATE("R",'[2]Mapa final'!$A$58),"")</f>
        <v/>
      </c>
      <c r="U18" s="641"/>
      <c r="V18" s="619" t="str">
        <f>IF(AND('[2]Mapa final'!$J$46="Alta",'[2]Mapa final'!$N$46="Moderado"),CONCATENATE("R",'[2]Mapa final'!$A$46),"")</f>
        <v/>
      </c>
      <c r="W18" s="620"/>
      <c r="X18" s="620" t="str">
        <f>IF(AND('[2]Mapa final'!$J$52="Alta",'[2]Mapa final'!$N$52="Moderado"),CONCATENATE("R",'[2]Mapa final'!$A$52),"")</f>
        <v/>
      </c>
      <c r="Y18" s="620"/>
      <c r="Z18" s="620" t="str">
        <f>IF(AND('[2]Mapa final'!$J$58="Alta",'[2]Mapa final'!$N$58="Moderado"),CONCATENATE("R",'[2]Mapa final'!$A$58),"")</f>
        <v/>
      </c>
      <c r="AA18" s="623"/>
      <c r="AB18" s="619" t="str">
        <f>IF(AND('[2]Mapa final'!$J$46="Alta",'[2]Mapa final'!$N$46="Mayor"),CONCATENATE("R",'[2]Mapa final'!$A$46),"")</f>
        <v/>
      </c>
      <c r="AC18" s="620"/>
      <c r="AD18" s="620" t="str">
        <f>IF(AND('[2]Mapa final'!$J$52="Alta",'[2]Mapa final'!$N$52="Mayor"),CONCATENATE("R",'[2]Mapa final'!$A$52),"")</f>
        <v/>
      </c>
      <c r="AE18" s="620"/>
      <c r="AF18" s="620" t="str">
        <f>IF(AND('[2]Mapa final'!$J$58="Alta",'[2]Mapa final'!$N$58="Mayor"),CONCATENATE("R",'[2]Mapa final'!$A$58),"")</f>
        <v/>
      </c>
      <c r="AG18" s="623"/>
      <c r="AH18" s="625" t="str">
        <f>IF(AND('[2]Mapa final'!$J$46="Alta",'[2]Mapa final'!$N$46="Catastrófico"),CONCATENATE("R",'[2]Mapa final'!$A$46),"")</f>
        <v/>
      </c>
      <c r="AI18" s="626"/>
      <c r="AJ18" s="626" t="str">
        <f>IF(AND('[2]Mapa final'!$J$52="Alta",'[2]Mapa final'!$N$52="Catastrófico"),CONCATENATE("R",'[2]Mapa final'!$A$52),"")</f>
        <v/>
      </c>
      <c r="AK18" s="626"/>
      <c r="AL18" s="626" t="str">
        <f>IF(AND('[2]Mapa final'!$J$58="Alta",'[2]Mapa final'!$N$58="Catastrófico"),CONCATENATE("R",'[2]Mapa final'!$A$58),"")</f>
        <v/>
      </c>
      <c r="AM18" s="629"/>
      <c r="AN18" s="180"/>
      <c r="AO18" s="676"/>
      <c r="AP18" s="677"/>
      <c r="AQ18" s="677"/>
      <c r="AR18" s="677"/>
      <c r="AS18" s="677"/>
      <c r="AT18" s="678"/>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0"/>
      <c r="BY18" s="180"/>
      <c r="BZ18" s="180"/>
      <c r="CA18" s="180"/>
      <c r="CB18" s="180"/>
    </row>
    <row r="19" spans="1:80" ht="15" customHeight="1" x14ac:dyDescent="0.3">
      <c r="A19" s="180"/>
      <c r="B19" s="693"/>
      <c r="C19" s="693"/>
      <c r="D19" s="694"/>
      <c r="E19" s="612"/>
      <c r="F19" s="613"/>
      <c r="G19" s="613"/>
      <c r="H19" s="613"/>
      <c r="I19" s="613"/>
      <c r="J19" s="637"/>
      <c r="K19" s="638"/>
      <c r="L19" s="638"/>
      <c r="M19" s="638"/>
      <c r="N19" s="638"/>
      <c r="O19" s="641"/>
      <c r="P19" s="637"/>
      <c r="Q19" s="638"/>
      <c r="R19" s="638"/>
      <c r="S19" s="638"/>
      <c r="T19" s="638"/>
      <c r="U19" s="641"/>
      <c r="V19" s="619"/>
      <c r="W19" s="620"/>
      <c r="X19" s="620"/>
      <c r="Y19" s="620"/>
      <c r="Z19" s="620"/>
      <c r="AA19" s="623"/>
      <c r="AB19" s="619"/>
      <c r="AC19" s="620"/>
      <c r="AD19" s="620"/>
      <c r="AE19" s="620"/>
      <c r="AF19" s="620"/>
      <c r="AG19" s="623"/>
      <c r="AH19" s="625"/>
      <c r="AI19" s="626"/>
      <c r="AJ19" s="626"/>
      <c r="AK19" s="626"/>
      <c r="AL19" s="626"/>
      <c r="AM19" s="629"/>
      <c r="AN19" s="180"/>
      <c r="AO19" s="676"/>
      <c r="AP19" s="677"/>
      <c r="AQ19" s="677"/>
      <c r="AR19" s="677"/>
      <c r="AS19" s="677"/>
      <c r="AT19" s="678"/>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180"/>
      <c r="BX19" s="180"/>
      <c r="BY19" s="180"/>
      <c r="BZ19" s="180"/>
      <c r="CA19" s="180"/>
      <c r="CB19" s="180"/>
    </row>
    <row r="20" spans="1:80" ht="15" customHeight="1" x14ac:dyDescent="0.3">
      <c r="A20" s="180"/>
      <c r="B20" s="693"/>
      <c r="C20" s="693"/>
      <c r="D20" s="694"/>
      <c r="E20" s="612"/>
      <c r="F20" s="613"/>
      <c r="G20" s="613"/>
      <c r="H20" s="613"/>
      <c r="I20" s="613"/>
      <c r="J20" s="637" t="str">
        <f>IF(AND('[2]Mapa final'!$J$64="Alta",'[2]Mapa final'!$N$64="Leve"),CONCATENATE("R",'[2]Mapa final'!$A$64),"")</f>
        <v/>
      </c>
      <c r="K20" s="638"/>
      <c r="L20" s="638" t="str">
        <f>IF(AND('[2]Mapa final'!$J$70="Alta",'[2]Mapa final'!$N$70="Leve"),CONCATENATE("R",'[2]Mapa final'!$A$70),"")</f>
        <v/>
      </c>
      <c r="M20" s="638"/>
      <c r="N20" s="638" t="str">
        <f>IF(AND('[2]Mapa final'!$J$76="Alta",'[2]Mapa final'!$N$76="Leve"),CONCATENATE("R",'[2]Mapa final'!$A$76),"")</f>
        <v/>
      </c>
      <c r="O20" s="641"/>
      <c r="P20" s="637" t="str">
        <f>IF(AND('[2]Mapa final'!$J$64="Alta",'[2]Mapa final'!$N$64="Menor"),CONCATENATE("R",'[2]Mapa final'!$A$64),"")</f>
        <v/>
      </c>
      <c r="Q20" s="638"/>
      <c r="R20" s="638" t="str">
        <f>IF(AND('[2]Mapa final'!$J$70="Alta",'[2]Mapa final'!$N$70="Menor"),CONCATENATE("R",'[2]Mapa final'!$A$70),"")</f>
        <v/>
      </c>
      <c r="S20" s="638"/>
      <c r="T20" s="638" t="str">
        <f>IF(AND('[2]Mapa final'!$J$76="Alta",'[2]Mapa final'!$N$76="Menor"),CONCATENATE("R",'[2]Mapa final'!$A$76),"")</f>
        <v/>
      </c>
      <c r="U20" s="641"/>
      <c r="V20" s="619" t="str">
        <f>IF(AND('[2]Mapa final'!$J$64="Alta",'[2]Mapa final'!$N$64="Moderado"),CONCATENATE("R",'[2]Mapa final'!$A$64),"")</f>
        <v/>
      </c>
      <c r="W20" s="620"/>
      <c r="X20" s="620" t="str">
        <f>IF(AND('[2]Mapa final'!$J$70="Alta",'[2]Mapa final'!$N$70="Moderado"),CONCATENATE("R",'[2]Mapa final'!$A$70),"")</f>
        <v/>
      </c>
      <c r="Y20" s="620"/>
      <c r="Z20" s="620" t="str">
        <f>IF(AND('[2]Mapa final'!$J$76="Alta",'[2]Mapa final'!$N$76="Moderado"),CONCATENATE("R",'[2]Mapa final'!$A$76),"")</f>
        <v/>
      </c>
      <c r="AA20" s="623"/>
      <c r="AB20" s="619" t="str">
        <f>IF(AND('[2]Mapa final'!$J$64="Alta",'[2]Mapa final'!$N$64="Mayor"),CONCATENATE("R",'[2]Mapa final'!$A$64),"")</f>
        <v/>
      </c>
      <c r="AC20" s="620"/>
      <c r="AD20" s="620" t="str">
        <f>IF(AND('[2]Mapa final'!$J$70="Alta",'[2]Mapa final'!$N$70="Mayor"),CONCATENATE("R",'[2]Mapa final'!$A$70),"")</f>
        <v/>
      </c>
      <c r="AE20" s="620"/>
      <c r="AF20" s="620" t="str">
        <f>IF(AND('[2]Mapa final'!$J$76="Alta",'[2]Mapa final'!$N$76="Mayor"),CONCATENATE("R",'[2]Mapa final'!$A$76),"")</f>
        <v/>
      </c>
      <c r="AG20" s="623"/>
      <c r="AH20" s="625" t="str">
        <f>IF(AND('[2]Mapa final'!$J$64="Alta",'[2]Mapa final'!$N$64="Catastrófico"),CONCATENATE("R",'[2]Mapa final'!$A$64),"")</f>
        <v/>
      </c>
      <c r="AI20" s="626"/>
      <c r="AJ20" s="626" t="str">
        <f>IF(AND('[2]Mapa final'!$J$70="Alta",'[2]Mapa final'!$N$70="Catastrófico"),CONCATENATE("R",'[2]Mapa final'!$A$70),"")</f>
        <v/>
      </c>
      <c r="AK20" s="626"/>
      <c r="AL20" s="626" t="str">
        <f>IF(AND('[2]Mapa final'!$J$76="Alta",'[2]Mapa final'!$N$76="Catastrófico"),CONCATENATE("R",'[2]Mapa final'!$A$76),"")</f>
        <v/>
      </c>
      <c r="AM20" s="629"/>
      <c r="AN20" s="180"/>
      <c r="AO20" s="676"/>
      <c r="AP20" s="677"/>
      <c r="AQ20" s="677"/>
      <c r="AR20" s="677"/>
      <c r="AS20" s="677"/>
      <c r="AT20" s="678"/>
      <c r="AU20" s="180"/>
      <c r="AV20" s="180"/>
      <c r="AW20" s="180"/>
      <c r="AX20" s="180"/>
      <c r="AY20" s="180"/>
      <c r="AZ20" s="180"/>
      <c r="BA20" s="180"/>
      <c r="BB20" s="180"/>
      <c r="BC20" s="180"/>
      <c r="BD20" s="180"/>
      <c r="BE20" s="180"/>
      <c r="BF20" s="180"/>
      <c r="BG20" s="180"/>
      <c r="BH20" s="180"/>
      <c r="BI20" s="180"/>
      <c r="BJ20" s="180"/>
      <c r="BK20" s="180"/>
      <c r="BL20" s="180"/>
      <c r="BM20" s="180"/>
      <c r="BN20" s="180"/>
      <c r="BO20" s="180"/>
      <c r="BP20" s="180"/>
      <c r="BQ20" s="180"/>
      <c r="BR20" s="180"/>
      <c r="BS20" s="180"/>
      <c r="BT20" s="180"/>
      <c r="BU20" s="180"/>
      <c r="BV20" s="180"/>
      <c r="BW20" s="180"/>
      <c r="BX20" s="180"/>
      <c r="BY20" s="180"/>
      <c r="BZ20" s="180"/>
      <c r="CA20" s="180"/>
      <c r="CB20" s="180"/>
    </row>
    <row r="21" spans="1:80" ht="15.75" customHeight="1" thickBot="1" x14ac:dyDescent="0.35">
      <c r="A21" s="180"/>
      <c r="B21" s="693"/>
      <c r="C21" s="693"/>
      <c r="D21" s="694"/>
      <c r="E21" s="615"/>
      <c r="F21" s="616"/>
      <c r="G21" s="616"/>
      <c r="H21" s="616"/>
      <c r="I21" s="616"/>
      <c r="J21" s="639"/>
      <c r="K21" s="640"/>
      <c r="L21" s="640"/>
      <c r="M21" s="640"/>
      <c r="N21" s="640"/>
      <c r="O21" s="642"/>
      <c r="P21" s="639"/>
      <c r="Q21" s="640"/>
      <c r="R21" s="640"/>
      <c r="S21" s="640"/>
      <c r="T21" s="640"/>
      <c r="U21" s="642"/>
      <c r="V21" s="621"/>
      <c r="W21" s="622"/>
      <c r="X21" s="622"/>
      <c r="Y21" s="622"/>
      <c r="Z21" s="622"/>
      <c r="AA21" s="624"/>
      <c r="AB21" s="621"/>
      <c r="AC21" s="622"/>
      <c r="AD21" s="622"/>
      <c r="AE21" s="622"/>
      <c r="AF21" s="622"/>
      <c r="AG21" s="624"/>
      <c r="AH21" s="627"/>
      <c r="AI21" s="628"/>
      <c r="AJ21" s="628"/>
      <c r="AK21" s="628"/>
      <c r="AL21" s="628"/>
      <c r="AM21" s="630"/>
      <c r="AN21" s="180"/>
      <c r="AO21" s="679"/>
      <c r="AP21" s="680"/>
      <c r="AQ21" s="680"/>
      <c r="AR21" s="680"/>
      <c r="AS21" s="680"/>
      <c r="AT21" s="681"/>
      <c r="AU21" s="180"/>
      <c r="AV21" s="180"/>
      <c r="AW21" s="180"/>
      <c r="AX21" s="180"/>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c r="BV21" s="180"/>
      <c r="BW21" s="180"/>
      <c r="BX21" s="180"/>
      <c r="BY21" s="180"/>
      <c r="BZ21" s="180"/>
      <c r="CA21" s="180"/>
      <c r="CB21" s="180"/>
    </row>
    <row r="22" spans="1:80" x14ac:dyDescent="0.3">
      <c r="A22" s="180"/>
      <c r="B22" s="693"/>
      <c r="C22" s="693"/>
      <c r="D22" s="694"/>
      <c r="E22" s="609" t="s">
        <v>149</v>
      </c>
      <c r="F22" s="610"/>
      <c r="G22" s="610"/>
      <c r="H22" s="610"/>
      <c r="I22" s="611"/>
      <c r="J22" s="645" t="str">
        <f>IF(AND('[2]Mapa final'!$J$10="Media",'[2]Mapa final'!$N$10="Leve"),CONCATENATE("R",'[2]Mapa final'!$A$10),"")</f>
        <v/>
      </c>
      <c r="K22" s="646"/>
      <c r="L22" s="646" t="str">
        <f>IF(AND('[2]Mapa final'!$J$16="Media",'[2]Mapa final'!$N$16="Leve"),CONCATENATE("R",'[2]Mapa final'!$A$16),"")</f>
        <v/>
      </c>
      <c r="M22" s="646"/>
      <c r="N22" s="646" t="str">
        <f>IF(AND('[2]Mapa final'!$J$22="Media",'[2]Mapa final'!$N$22="Leve"),CONCATENATE("R",'[2]Mapa final'!$A$22),"")</f>
        <v/>
      </c>
      <c r="O22" s="647"/>
      <c r="P22" s="645" t="str">
        <f>IF(AND('[2]Mapa final'!$J$10="Media",'[2]Mapa final'!$N$10="Menor"),CONCATENATE("R",'[2]Mapa final'!$A$10),"")</f>
        <v/>
      </c>
      <c r="Q22" s="646"/>
      <c r="R22" s="646" t="str">
        <f>IF(AND('[2]Mapa final'!$J$16="Media",'[2]Mapa final'!$N$16="Menor"),CONCATENATE("R",'[2]Mapa final'!$A$16),"")</f>
        <v/>
      </c>
      <c r="S22" s="646"/>
      <c r="T22" s="646" t="str">
        <f>IF(AND('[2]Mapa final'!$J$22="Media",'[2]Mapa final'!$N$22="Menor"),CONCATENATE("R",'[2]Mapa final'!$A$22),"")</f>
        <v/>
      </c>
      <c r="U22" s="647"/>
      <c r="V22" s="645" t="str">
        <f>IF(AND('[2]Mapa final'!$J$10="Media",'[2]Mapa final'!$N$10="Moderado"),CONCATENATE("R",'[2]Mapa final'!$A$10),"")</f>
        <v/>
      </c>
      <c r="W22" s="646"/>
      <c r="X22" s="646" t="str">
        <f>IF(AND('[2]Mapa final'!$J$16="Media",'[2]Mapa final'!$N$16="Moderado"),CONCATENATE("R",'[2]Mapa final'!$A$16),"")</f>
        <v/>
      </c>
      <c r="Y22" s="646"/>
      <c r="Z22" s="646" t="str">
        <f>IF(AND('[2]Mapa final'!$J$22="Media",'[2]Mapa final'!$N$22="Moderado"),CONCATENATE("R",'[2]Mapa final'!$A$22),"")</f>
        <v/>
      </c>
      <c r="AA22" s="647"/>
      <c r="AB22" s="648" t="str">
        <f>IF(AND('[2]Mapa final'!$J$10="Media",'[2]Mapa final'!$N$10="Mayor"),CONCATENATE("R",'[2]Mapa final'!$A$10),"")</f>
        <v/>
      </c>
      <c r="AC22" s="649"/>
      <c r="AD22" s="649" t="str">
        <f>IF(AND('[2]Mapa final'!$J$16="Media",'[2]Mapa final'!$N$16="Mayor"),CONCATENATE("R",'[2]Mapa final'!$A$16),"")</f>
        <v/>
      </c>
      <c r="AE22" s="649"/>
      <c r="AF22" s="649" t="str">
        <f>IF(AND('[2]Mapa final'!$J$22="Media",'[2]Mapa final'!$N$22="Mayor"),CONCATENATE("R",'[2]Mapa final'!$A$22),"")</f>
        <v/>
      </c>
      <c r="AG22" s="650"/>
      <c r="AH22" s="654" t="str">
        <f>IF(AND('[2]Mapa final'!$J$10="Media",'[2]Mapa final'!$N$10="Catastrófico"),CONCATENATE("R",'[2]Mapa final'!$A$10),"")</f>
        <v/>
      </c>
      <c r="AI22" s="643"/>
      <c r="AJ22" s="643" t="str">
        <f>IF(AND('[2]Mapa final'!$J$16="Media",'[2]Mapa final'!$N$16="Catastrófico"),CONCATENATE("R",'[2]Mapa final'!$A$16),"")</f>
        <v/>
      </c>
      <c r="AK22" s="643"/>
      <c r="AL22" s="643" t="str">
        <f>IF(AND('[2]Mapa final'!$J$22="Media",'[2]Mapa final'!$N$22="Catastrófico"),CONCATENATE("R",'[2]Mapa final'!$A$22),"")</f>
        <v/>
      </c>
      <c r="AM22" s="644"/>
      <c r="AN22" s="180"/>
      <c r="AO22" s="664" t="s">
        <v>150</v>
      </c>
      <c r="AP22" s="665"/>
      <c r="AQ22" s="665"/>
      <c r="AR22" s="665"/>
      <c r="AS22" s="665"/>
      <c r="AT22" s="666"/>
      <c r="AU22" s="180"/>
      <c r="AV22" s="180"/>
      <c r="AW22" s="180"/>
      <c r="AX22" s="180"/>
      <c r="AY22" s="180"/>
      <c r="AZ22" s="180"/>
      <c r="BA22" s="180"/>
      <c r="BB22" s="180"/>
      <c r="BC22" s="180"/>
      <c r="BD22" s="180"/>
      <c r="BE22" s="180"/>
      <c r="BF22" s="180"/>
      <c r="BG22" s="180"/>
      <c r="BH22" s="180"/>
      <c r="BI22" s="180"/>
      <c r="BJ22" s="180"/>
      <c r="BK22" s="180"/>
      <c r="BL22" s="180"/>
      <c r="BM22" s="180"/>
      <c r="BN22" s="180"/>
      <c r="BO22" s="180"/>
      <c r="BP22" s="180"/>
      <c r="BQ22" s="180"/>
      <c r="BR22" s="180"/>
      <c r="BS22" s="180"/>
      <c r="BT22" s="180"/>
      <c r="BU22" s="180"/>
      <c r="BV22" s="180"/>
      <c r="BW22" s="180"/>
      <c r="BX22" s="180"/>
      <c r="BY22" s="180"/>
      <c r="BZ22" s="180"/>
      <c r="CA22" s="180"/>
      <c r="CB22" s="180"/>
    </row>
    <row r="23" spans="1:80" x14ac:dyDescent="0.3">
      <c r="A23" s="180"/>
      <c r="B23" s="693"/>
      <c r="C23" s="693"/>
      <c r="D23" s="694"/>
      <c r="E23" s="612"/>
      <c r="F23" s="613"/>
      <c r="G23" s="613"/>
      <c r="H23" s="613"/>
      <c r="I23" s="614"/>
      <c r="J23" s="637"/>
      <c r="K23" s="638"/>
      <c r="L23" s="638"/>
      <c r="M23" s="638"/>
      <c r="N23" s="638"/>
      <c r="O23" s="641"/>
      <c r="P23" s="637"/>
      <c r="Q23" s="638"/>
      <c r="R23" s="638"/>
      <c r="S23" s="638"/>
      <c r="T23" s="638"/>
      <c r="U23" s="641"/>
      <c r="V23" s="637"/>
      <c r="W23" s="638"/>
      <c r="X23" s="638"/>
      <c r="Y23" s="638"/>
      <c r="Z23" s="638"/>
      <c r="AA23" s="641"/>
      <c r="AB23" s="619"/>
      <c r="AC23" s="620"/>
      <c r="AD23" s="620"/>
      <c r="AE23" s="620"/>
      <c r="AF23" s="620"/>
      <c r="AG23" s="623"/>
      <c r="AH23" s="625"/>
      <c r="AI23" s="626"/>
      <c r="AJ23" s="626"/>
      <c r="AK23" s="626"/>
      <c r="AL23" s="626"/>
      <c r="AM23" s="629"/>
      <c r="AN23" s="180"/>
      <c r="AO23" s="667"/>
      <c r="AP23" s="668"/>
      <c r="AQ23" s="668"/>
      <c r="AR23" s="668"/>
      <c r="AS23" s="668"/>
      <c r="AT23" s="669"/>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c r="BV23" s="180"/>
      <c r="BW23" s="180"/>
      <c r="BX23" s="180"/>
      <c r="BY23" s="180"/>
      <c r="BZ23" s="180"/>
      <c r="CA23" s="180"/>
      <c r="CB23" s="180"/>
    </row>
    <row r="24" spans="1:80" x14ac:dyDescent="0.3">
      <c r="A24" s="180"/>
      <c r="B24" s="693"/>
      <c r="C24" s="693"/>
      <c r="D24" s="694"/>
      <c r="E24" s="612"/>
      <c r="F24" s="613"/>
      <c r="G24" s="613"/>
      <c r="H24" s="613"/>
      <c r="I24" s="614"/>
      <c r="J24" s="637" t="str">
        <f>IF(AND('[2]Mapa final'!$J$28="Media",'[2]Mapa final'!$N$28="Leve"),CONCATENATE("R",'[2]Mapa final'!$A$28),"")</f>
        <v/>
      </c>
      <c r="K24" s="638"/>
      <c r="L24" s="638" t="str">
        <f>IF(AND('[2]Mapa final'!$J$34="Media",'[2]Mapa final'!$N$34="Leve"),CONCATENATE("R",'[2]Mapa final'!$A$34),"")</f>
        <v/>
      </c>
      <c r="M24" s="638"/>
      <c r="N24" s="638" t="str">
        <f>IF(AND('[2]Mapa final'!$J$40="Media",'[2]Mapa final'!$N$40="Leve"),CONCATENATE("R",'[2]Mapa final'!$A$40),"")</f>
        <v/>
      </c>
      <c r="O24" s="641"/>
      <c r="P24" s="637" t="str">
        <f>IF(AND('[2]Mapa final'!$J$28="Media",'[2]Mapa final'!$N$28="Menor"),CONCATENATE("R",'[2]Mapa final'!$A$28),"")</f>
        <v/>
      </c>
      <c r="Q24" s="638"/>
      <c r="R24" s="638" t="str">
        <f>IF(AND('[2]Mapa final'!$J$34="Media",'[2]Mapa final'!$N$34="Menor"),CONCATENATE("R",'[2]Mapa final'!$A$34),"")</f>
        <v/>
      </c>
      <c r="S24" s="638"/>
      <c r="T24" s="638" t="str">
        <f>IF(AND('[2]Mapa final'!$J$40="Media",'[2]Mapa final'!$N$40="Menor"),CONCATENATE("R",'[2]Mapa final'!$A$40),"")</f>
        <v/>
      </c>
      <c r="U24" s="641"/>
      <c r="V24" s="637" t="str">
        <f>IF(AND('[2]Mapa final'!$J$28="Media",'[2]Mapa final'!$N$28="Moderado"),CONCATENATE("R",'[2]Mapa final'!$A$28),"")</f>
        <v/>
      </c>
      <c r="W24" s="638"/>
      <c r="X24" s="638" t="str">
        <f>IF(AND('[2]Mapa final'!$J$34="Media",'[2]Mapa final'!$N$34="Moderado"),CONCATENATE("R",'[2]Mapa final'!$A$34),"")</f>
        <v/>
      </c>
      <c r="Y24" s="638"/>
      <c r="Z24" s="638" t="str">
        <f>IF(AND('[2]Mapa final'!$J$40="Media",'[2]Mapa final'!$N$40="Moderado"),CONCATENATE("R",'[2]Mapa final'!$A$40),"")</f>
        <v/>
      </c>
      <c r="AA24" s="641"/>
      <c r="AB24" s="619" t="str">
        <f>IF(AND('[2]Mapa final'!$J$28="Media",'[2]Mapa final'!$N$28="Mayor"),CONCATENATE("R",'[2]Mapa final'!$A$28),"")</f>
        <v/>
      </c>
      <c r="AC24" s="620"/>
      <c r="AD24" s="620" t="str">
        <f>IF(AND('[2]Mapa final'!$J$34="Media",'[2]Mapa final'!$N$34="Mayor"),CONCATENATE("R",'[2]Mapa final'!$A$34),"")</f>
        <v/>
      </c>
      <c r="AE24" s="620"/>
      <c r="AF24" s="620" t="str">
        <f>IF(AND('[2]Mapa final'!$J$40="Media",'[2]Mapa final'!$N$40="Mayor"),CONCATENATE("R",'[2]Mapa final'!$A$40),"")</f>
        <v/>
      </c>
      <c r="AG24" s="623"/>
      <c r="AH24" s="625" t="str">
        <f>IF(AND('[2]Mapa final'!$J$28="Media",'[2]Mapa final'!$N$28="Catastrófico"),CONCATENATE("R",'[2]Mapa final'!$A$28),"")</f>
        <v/>
      </c>
      <c r="AI24" s="626"/>
      <c r="AJ24" s="626" t="str">
        <f>IF(AND('[2]Mapa final'!$J$34="Media",'[2]Mapa final'!$N$34="Catastrófico"),CONCATENATE("R",'[2]Mapa final'!$A$34),"")</f>
        <v/>
      </c>
      <c r="AK24" s="626"/>
      <c r="AL24" s="626" t="str">
        <f>IF(AND('[2]Mapa final'!$J$40="Media",'[2]Mapa final'!$N$40="Catastrófico"),CONCATENATE("R",'[2]Mapa final'!$A$40),"")</f>
        <v/>
      </c>
      <c r="AM24" s="629"/>
      <c r="AN24" s="180"/>
      <c r="AO24" s="667"/>
      <c r="AP24" s="668"/>
      <c r="AQ24" s="668"/>
      <c r="AR24" s="668"/>
      <c r="AS24" s="668"/>
      <c r="AT24" s="669"/>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0"/>
      <c r="CB24" s="180"/>
    </row>
    <row r="25" spans="1:80" x14ac:dyDescent="0.3">
      <c r="A25" s="180"/>
      <c r="B25" s="693"/>
      <c r="C25" s="693"/>
      <c r="D25" s="694"/>
      <c r="E25" s="612"/>
      <c r="F25" s="613"/>
      <c r="G25" s="613"/>
      <c r="H25" s="613"/>
      <c r="I25" s="614"/>
      <c r="J25" s="637"/>
      <c r="K25" s="638"/>
      <c r="L25" s="638"/>
      <c r="M25" s="638"/>
      <c r="N25" s="638"/>
      <c r="O25" s="641"/>
      <c r="P25" s="637"/>
      <c r="Q25" s="638"/>
      <c r="R25" s="638"/>
      <c r="S25" s="638"/>
      <c r="T25" s="638"/>
      <c r="U25" s="641"/>
      <c r="V25" s="637"/>
      <c r="W25" s="638"/>
      <c r="X25" s="638"/>
      <c r="Y25" s="638"/>
      <c r="Z25" s="638"/>
      <c r="AA25" s="641"/>
      <c r="AB25" s="619"/>
      <c r="AC25" s="620"/>
      <c r="AD25" s="620"/>
      <c r="AE25" s="620"/>
      <c r="AF25" s="620"/>
      <c r="AG25" s="623"/>
      <c r="AH25" s="625"/>
      <c r="AI25" s="626"/>
      <c r="AJ25" s="626"/>
      <c r="AK25" s="626"/>
      <c r="AL25" s="626"/>
      <c r="AM25" s="629"/>
      <c r="AN25" s="180"/>
      <c r="AO25" s="667"/>
      <c r="AP25" s="668"/>
      <c r="AQ25" s="668"/>
      <c r="AR25" s="668"/>
      <c r="AS25" s="668"/>
      <c r="AT25" s="669"/>
      <c r="AU25" s="180"/>
      <c r="AV25" s="180"/>
      <c r="AW25" s="180"/>
      <c r="AX25" s="180"/>
      <c r="AY25" s="180"/>
      <c r="AZ25" s="180"/>
      <c r="BA25" s="180"/>
      <c r="BB25" s="180"/>
      <c r="BC25" s="180"/>
      <c r="BD25" s="180"/>
      <c r="BE25" s="180"/>
      <c r="BF25" s="180"/>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row>
    <row r="26" spans="1:80" x14ac:dyDescent="0.3">
      <c r="A26" s="180"/>
      <c r="B26" s="693"/>
      <c r="C26" s="693"/>
      <c r="D26" s="694"/>
      <c r="E26" s="612"/>
      <c r="F26" s="613"/>
      <c r="G26" s="613"/>
      <c r="H26" s="613"/>
      <c r="I26" s="614"/>
      <c r="J26" s="637" t="str">
        <f>IF(AND('[2]Mapa final'!$J$46="Media",'[2]Mapa final'!$N$46="Leve"),CONCATENATE("R",'[2]Mapa final'!$A$46),"")</f>
        <v/>
      </c>
      <c r="K26" s="638"/>
      <c r="L26" s="638" t="str">
        <f>IF(AND('[2]Mapa final'!$J$52="Media",'[2]Mapa final'!$N$52="Leve"),CONCATENATE("R",'[2]Mapa final'!$A$52),"")</f>
        <v/>
      </c>
      <c r="M26" s="638"/>
      <c r="N26" s="638" t="str">
        <f>IF(AND('[2]Mapa final'!$J$58="Media",'[2]Mapa final'!$N$58="Leve"),CONCATENATE("R",'[2]Mapa final'!$A$58),"")</f>
        <v/>
      </c>
      <c r="O26" s="641"/>
      <c r="P26" s="637" t="str">
        <f>IF(AND('[2]Mapa final'!$J$46="Media",'[2]Mapa final'!$N$46="Menor"),CONCATENATE("R",'[2]Mapa final'!$A$46),"")</f>
        <v/>
      </c>
      <c r="Q26" s="638"/>
      <c r="R26" s="638" t="str">
        <f>IF(AND('[2]Mapa final'!$J$52="Media",'[2]Mapa final'!$N$52="Menor"),CONCATENATE("R",'[2]Mapa final'!$A$52),"")</f>
        <v/>
      </c>
      <c r="S26" s="638"/>
      <c r="T26" s="638" t="str">
        <f>IF(AND('[2]Mapa final'!$J$58="Media",'[2]Mapa final'!$N$58="Menor"),CONCATENATE("R",'[2]Mapa final'!$A$58),"")</f>
        <v/>
      </c>
      <c r="U26" s="641"/>
      <c r="V26" s="637" t="str">
        <f>IF(AND('[2]Mapa final'!$J$46="Media",'[2]Mapa final'!$N$46="Moderado"),CONCATENATE("R",'[2]Mapa final'!$A$46),"")</f>
        <v/>
      </c>
      <c r="W26" s="638"/>
      <c r="X26" s="638" t="str">
        <f>IF(AND('[2]Mapa final'!$J$52="Media",'[2]Mapa final'!$N$52="Moderado"),CONCATENATE("R",'[2]Mapa final'!$A$52),"")</f>
        <v/>
      </c>
      <c r="Y26" s="638"/>
      <c r="Z26" s="638" t="str">
        <f>IF(AND('[2]Mapa final'!$J$58="Media",'[2]Mapa final'!$N$58="Moderado"),CONCATENATE("R",'[2]Mapa final'!$A$58),"")</f>
        <v/>
      </c>
      <c r="AA26" s="641"/>
      <c r="AB26" s="619" t="str">
        <f>IF(AND('[2]Mapa final'!$J$46="Media",'[2]Mapa final'!$N$46="Mayor"),CONCATENATE("R",'[2]Mapa final'!$A$46),"")</f>
        <v/>
      </c>
      <c r="AC26" s="620"/>
      <c r="AD26" s="620" t="str">
        <f>IF(AND('[2]Mapa final'!$J$52="Media",'[2]Mapa final'!$N$52="Mayor"),CONCATENATE("R",'[2]Mapa final'!$A$52),"")</f>
        <v/>
      </c>
      <c r="AE26" s="620"/>
      <c r="AF26" s="620" t="str">
        <f>IF(AND('[2]Mapa final'!$J$58="Media",'[2]Mapa final'!$N$58="Mayor"),CONCATENATE("R",'[2]Mapa final'!$A$58),"")</f>
        <v/>
      </c>
      <c r="AG26" s="623"/>
      <c r="AH26" s="625" t="str">
        <f>IF(AND('[2]Mapa final'!$J$46="Media",'[2]Mapa final'!$N$46="Catastrófico"),CONCATENATE("R",'[2]Mapa final'!$A$46),"")</f>
        <v/>
      </c>
      <c r="AI26" s="626"/>
      <c r="AJ26" s="626" t="str">
        <f>IF(AND('[2]Mapa final'!$J$52="Media",'[2]Mapa final'!$N$52="Catastrófico"),CONCATENATE("R",'[2]Mapa final'!$A$52),"")</f>
        <v/>
      </c>
      <c r="AK26" s="626"/>
      <c r="AL26" s="626" t="str">
        <f>IF(AND('[2]Mapa final'!$J$58="Media",'[2]Mapa final'!$N$58="Catastrófico"),CONCATENATE("R",'[2]Mapa final'!$A$58),"")</f>
        <v/>
      </c>
      <c r="AM26" s="629"/>
      <c r="AN26" s="180"/>
      <c r="AO26" s="667"/>
      <c r="AP26" s="668"/>
      <c r="AQ26" s="668"/>
      <c r="AR26" s="668"/>
      <c r="AS26" s="668"/>
      <c r="AT26" s="669"/>
      <c r="AU26" s="180"/>
      <c r="AV26" s="180"/>
      <c r="AW26" s="180"/>
      <c r="AX26" s="180"/>
      <c r="AY26" s="180"/>
      <c r="AZ26" s="180"/>
      <c r="BA26" s="180"/>
      <c r="BB26" s="180"/>
      <c r="BC26" s="180"/>
      <c r="BD26" s="180"/>
      <c r="BE26" s="180"/>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row>
    <row r="27" spans="1:80" x14ac:dyDescent="0.3">
      <c r="A27" s="180"/>
      <c r="B27" s="693"/>
      <c r="C27" s="693"/>
      <c r="D27" s="694"/>
      <c r="E27" s="612"/>
      <c r="F27" s="613"/>
      <c r="G27" s="613"/>
      <c r="H27" s="613"/>
      <c r="I27" s="614"/>
      <c r="J27" s="637"/>
      <c r="K27" s="638"/>
      <c r="L27" s="638"/>
      <c r="M27" s="638"/>
      <c r="N27" s="638"/>
      <c r="O27" s="641"/>
      <c r="P27" s="637"/>
      <c r="Q27" s="638"/>
      <c r="R27" s="638"/>
      <c r="S27" s="638"/>
      <c r="T27" s="638"/>
      <c r="U27" s="641"/>
      <c r="V27" s="637"/>
      <c r="W27" s="638"/>
      <c r="X27" s="638"/>
      <c r="Y27" s="638"/>
      <c r="Z27" s="638"/>
      <c r="AA27" s="641"/>
      <c r="AB27" s="619"/>
      <c r="AC27" s="620"/>
      <c r="AD27" s="620"/>
      <c r="AE27" s="620"/>
      <c r="AF27" s="620"/>
      <c r="AG27" s="623"/>
      <c r="AH27" s="625"/>
      <c r="AI27" s="626"/>
      <c r="AJ27" s="626"/>
      <c r="AK27" s="626"/>
      <c r="AL27" s="626"/>
      <c r="AM27" s="629"/>
      <c r="AN27" s="180"/>
      <c r="AO27" s="667"/>
      <c r="AP27" s="668"/>
      <c r="AQ27" s="668"/>
      <c r="AR27" s="668"/>
      <c r="AS27" s="668"/>
      <c r="AT27" s="669"/>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c r="BW27" s="180"/>
      <c r="BX27" s="180"/>
      <c r="BY27" s="180"/>
      <c r="BZ27" s="180"/>
      <c r="CA27" s="180"/>
      <c r="CB27" s="180"/>
    </row>
    <row r="28" spans="1:80" x14ac:dyDescent="0.3">
      <c r="A28" s="180"/>
      <c r="B28" s="693"/>
      <c r="C28" s="693"/>
      <c r="D28" s="694"/>
      <c r="E28" s="612"/>
      <c r="F28" s="613"/>
      <c r="G28" s="613"/>
      <c r="H28" s="613"/>
      <c r="I28" s="614"/>
      <c r="J28" s="637" t="str">
        <f>IF(AND('[2]Mapa final'!$J$64="Media",'[2]Mapa final'!$N$64="Leve"),CONCATENATE("R",'[2]Mapa final'!$A$64),"")</f>
        <v/>
      </c>
      <c r="K28" s="638"/>
      <c r="L28" s="638" t="str">
        <f>IF(AND('[2]Mapa final'!$J$70="Media",'[2]Mapa final'!$N$70="Leve"),CONCATENATE("R",'[2]Mapa final'!$A$70),"")</f>
        <v/>
      </c>
      <c r="M28" s="638"/>
      <c r="N28" s="638" t="str">
        <f>IF(AND('[2]Mapa final'!$J$76="Media",'[2]Mapa final'!$N$76="Leve"),CONCATENATE("R",'[2]Mapa final'!$A$76),"")</f>
        <v/>
      </c>
      <c r="O28" s="641"/>
      <c r="P28" s="637" t="str">
        <f>IF(AND('[2]Mapa final'!$J$64="Media",'[2]Mapa final'!$N$64="Menor"),CONCATENATE("R",'[2]Mapa final'!$A$64),"")</f>
        <v/>
      </c>
      <c r="Q28" s="638"/>
      <c r="R28" s="638" t="str">
        <f>IF(AND('[2]Mapa final'!$J$70="Media",'[2]Mapa final'!$N$70="Menor"),CONCATENATE("R",'[2]Mapa final'!$A$70),"")</f>
        <v/>
      </c>
      <c r="S28" s="638"/>
      <c r="T28" s="638" t="str">
        <f>IF(AND('[2]Mapa final'!$J$76="Media",'[2]Mapa final'!$N$76="Menor"),CONCATENATE("R",'[2]Mapa final'!$A$76),"")</f>
        <v/>
      </c>
      <c r="U28" s="641"/>
      <c r="V28" s="637" t="str">
        <f>IF(AND('[2]Mapa final'!$J$64="Media",'[2]Mapa final'!$N$64="Moderado"),CONCATENATE("R",'[2]Mapa final'!$A$64),"")</f>
        <v/>
      </c>
      <c r="W28" s="638"/>
      <c r="X28" s="638" t="str">
        <f>IF(AND('[2]Mapa final'!$J$70="Media",'[2]Mapa final'!$N$70="Moderado"),CONCATENATE("R",'[2]Mapa final'!$A$70),"")</f>
        <v/>
      </c>
      <c r="Y28" s="638"/>
      <c r="Z28" s="638" t="str">
        <f>IF(AND('[2]Mapa final'!$J$76="Media",'[2]Mapa final'!$N$76="Moderado"),CONCATENATE("R",'[2]Mapa final'!$A$76),"")</f>
        <v/>
      </c>
      <c r="AA28" s="641"/>
      <c r="AB28" s="619" t="str">
        <f>IF(AND('[2]Mapa final'!$J$64="Media",'[2]Mapa final'!$N$64="Mayor"),CONCATENATE("R",'[2]Mapa final'!$A$64),"")</f>
        <v/>
      </c>
      <c r="AC28" s="620"/>
      <c r="AD28" s="620" t="str">
        <f>IF(AND('[2]Mapa final'!$J$70="Media",'[2]Mapa final'!$N$70="Mayor"),CONCATENATE("R",'[2]Mapa final'!$A$70),"")</f>
        <v/>
      </c>
      <c r="AE28" s="620"/>
      <c r="AF28" s="620" t="str">
        <f>IF(AND('[2]Mapa final'!$J$76="Media",'[2]Mapa final'!$N$76="Mayor"),CONCATENATE("R",'[2]Mapa final'!$A$76),"")</f>
        <v/>
      </c>
      <c r="AG28" s="623"/>
      <c r="AH28" s="625" t="str">
        <f>IF(AND('[2]Mapa final'!$J$64="Media",'[2]Mapa final'!$N$64="Catastrófico"),CONCATENATE("R",'[2]Mapa final'!$A$64),"")</f>
        <v/>
      </c>
      <c r="AI28" s="626"/>
      <c r="AJ28" s="626" t="str">
        <f>IF(AND('[2]Mapa final'!$J$70="Media",'[2]Mapa final'!$N$70="Catastrófico"),CONCATENATE("R",'[2]Mapa final'!$A$70),"")</f>
        <v/>
      </c>
      <c r="AK28" s="626"/>
      <c r="AL28" s="626" t="str">
        <f>IF(AND('[2]Mapa final'!$J$76="Media",'[2]Mapa final'!$N$76="Catastrófico"),CONCATENATE("R",'[2]Mapa final'!$A$76),"")</f>
        <v/>
      </c>
      <c r="AM28" s="629"/>
      <c r="AN28" s="180"/>
      <c r="AO28" s="667"/>
      <c r="AP28" s="668"/>
      <c r="AQ28" s="668"/>
      <c r="AR28" s="668"/>
      <c r="AS28" s="668"/>
      <c r="AT28" s="669"/>
      <c r="AU28" s="180"/>
      <c r="AV28" s="180"/>
      <c r="AW28" s="180"/>
      <c r="AX28" s="180"/>
      <c r="AY28" s="180"/>
      <c r="AZ28" s="180"/>
      <c r="BA28" s="180"/>
      <c r="BB28" s="180"/>
      <c r="BC28" s="180"/>
      <c r="BD28" s="180"/>
      <c r="BE28" s="180"/>
      <c r="BF28" s="180"/>
      <c r="BG28" s="180"/>
      <c r="BH28" s="180"/>
      <c r="BI28" s="180"/>
      <c r="BJ28" s="180"/>
      <c r="BK28" s="180"/>
      <c r="BL28" s="180"/>
      <c r="BM28" s="180"/>
      <c r="BN28" s="180"/>
      <c r="BO28" s="180"/>
      <c r="BP28" s="180"/>
      <c r="BQ28" s="180"/>
      <c r="BR28" s="180"/>
      <c r="BS28" s="180"/>
      <c r="BT28" s="180"/>
      <c r="BU28" s="180"/>
      <c r="BV28" s="180"/>
      <c r="BW28" s="180"/>
      <c r="BX28" s="180"/>
      <c r="BY28" s="180"/>
      <c r="BZ28" s="180"/>
      <c r="CA28" s="180"/>
      <c r="CB28" s="180"/>
    </row>
    <row r="29" spans="1:80" ht="15" thickBot="1" x14ac:dyDescent="0.35">
      <c r="A29" s="180"/>
      <c r="B29" s="693"/>
      <c r="C29" s="693"/>
      <c r="D29" s="694"/>
      <c r="E29" s="615"/>
      <c r="F29" s="616"/>
      <c r="G29" s="616"/>
      <c r="H29" s="616"/>
      <c r="I29" s="617"/>
      <c r="J29" s="637"/>
      <c r="K29" s="638"/>
      <c r="L29" s="638"/>
      <c r="M29" s="638"/>
      <c r="N29" s="638"/>
      <c r="O29" s="641"/>
      <c r="P29" s="639"/>
      <c r="Q29" s="640"/>
      <c r="R29" s="640"/>
      <c r="S29" s="640"/>
      <c r="T29" s="640"/>
      <c r="U29" s="642"/>
      <c r="V29" s="639"/>
      <c r="W29" s="640"/>
      <c r="X29" s="640"/>
      <c r="Y29" s="640"/>
      <c r="Z29" s="640"/>
      <c r="AA29" s="642"/>
      <c r="AB29" s="621"/>
      <c r="AC29" s="622"/>
      <c r="AD29" s="622"/>
      <c r="AE29" s="622"/>
      <c r="AF29" s="622"/>
      <c r="AG29" s="624"/>
      <c r="AH29" s="627"/>
      <c r="AI29" s="628"/>
      <c r="AJ29" s="628"/>
      <c r="AK29" s="628"/>
      <c r="AL29" s="628"/>
      <c r="AM29" s="630"/>
      <c r="AN29" s="180"/>
      <c r="AO29" s="670"/>
      <c r="AP29" s="671"/>
      <c r="AQ29" s="671"/>
      <c r="AR29" s="671"/>
      <c r="AS29" s="671"/>
      <c r="AT29" s="672"/>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row>
    <row r="30" spans="1:80" x14ac:dyDescent="0.3">
      <c r="A30" s="180"/>
      <c r="B30" s="693"/>
      <c r="C30" s="693"/>
      <c r="D30" s="694"/>
      <c r="E30" s="609" t="s">
        <v>151</v>
      </c>
      <c r="F30" s="610"/>
      <c r="G30" s="610"/>
      <c r="H30" s="610"/>
      <c r="I30" s="610"/>
      <c r="J30" s="651" t="str">
        <f>IF(AND('[2]Mapa final'!$J$10="Baja",'[2]Mapa final'!$N$10="Leve"),CONCATENATE("R",'[2]Mapa final'!$A$10),"")</f>
        <v/>
      </c>
      <c r="K30" s="652"/>
      <c r="L30" s="652" t="str">
        <f>IF(AND('[2]Mapa final'!$J$16="Baja",'[2]Mapa final'!$N$16="Leve"),CONCATENATE("R",'[2]Mapa final'!$A$16),"")</f>
        <v/>
      </c>
      <c r="M30" s="652"/>
      <c r="N30" s="652" t="str">
        <f>IF(AND('[2]Mapa final'!$J$22="Baja",'[2]Mapa final'!$N$22="Leve"),CONCATENATE("R",'[2]Mapa final'!$A$22),"")</f>
        <v/>
      </c>
      <c r="O30" s="653"/>
      <c r="P30" s="646" t="str">
        <f>IF(AND('[2]Mapa final'!$J$10="Baja",'[2]Mapa final'!$N$10="Menor"),CONCATENATE("R",'[2]Mapa final'!$A$10),"")</f>
        <v/>
      </c>
      <c r="Q30" s="646"/>
      <c r="R30" s="646" t="str">
        <f>IF(AND('[2]Mapa final'!$J$16="Baja",'[2]Mapa final'!$N$16="Menor"),CONCATENATE("R",'[2]Mapa final'!$A$16),"")</f>
        <v/>
      </c>
      <c r="S30" s="646"/>
      <c r="T30" s="646" t="str">
        <f>IF(AND('[2]Mapa final'!$J$22="Baja",'[2]Mapa final'!$N$22="Menor"),CONCATENATE("R",'[2]Mapa final'!$A$22),"")</f>
        <v/>
      </c>
      <c r="U30" s="647"/>
      <c r="V30" s="645" t="str">
        <f>IF(AND('[2]Mapa final'!$J$10="Baja",'[2]Mapa final'!$N$10="Moderado"),CONCATENATE("R",'[2]Mapa final'!$A$10),"")</f>
        <v>R1</v>
      </c>
      <c r="W30" s="646"/>
      <c r="X30" s="646" t="str">
        <f>IF(AND('[2]Mapa final'!$J$16="Baja",'[2]Mapa final'!$N$16="Moderado"),CONCATENATE("R",'[2]Mapa final'!$A$16),"")</f>
        <v>R2</v>
      </c>
      <c r="Y30" s="646"/>
      <c r="Z30" s="646" t="str">
        <f>IF(AND('[2]Mapa final'!$J$22="Baja",'[2]Mapa final'!$N$22="Moderado"),CONCATENATE("R",'[2]Mapa final'!$A$22),"")</f>
        <v/>
      </c>
      <c r="AA30" s="647"/>
      <c r="AB30" s="648" t="str">
        <f>IF(AND('[2]Mapa final'!$J$10="Baja",'[2]Mapa final'!$N$10="Mayor"),CONCATENATE("R",'[2]Mapa final'!$A$10),"")</f>
        <v/>
      </c>
      <c r="AC30" s="649"/>
      <c r="AD30" s="649" t="str">
        <f>IF(AND('[2]Mapa final'!$J$16="Baja",'[2]Mapa final'!$N$16="Mayor"),CONCATENATE("R",'[2]Mapa final'!$A$16),"")</f>
        <v/>
      </c>
      <c r="AE30" s="649"/>
      <c r="AF30" s="649" t="str">
        <f>IF(AND('[2]Mapa final'!$J$22="Baja",'[2]Mapa final'!$N$22="Mayor"),CONCATENATE("R",'[2]Mapa final'!$A$22),"")</f>
        <v/>
      </c>
      <c r="AG30" s="650"/>
      <c r="AH30" s="654" t="str">
        <f>IF(AND('[2]Mapa final'!$J$10="Baja",'[2]Mapa final'!$N$10="Catastrófico"),CONCATENATE("R",'[2]Mapa final'!$A$10),"")</f>
        <v/>
      </c>
      <c r="AI30" s="643"/>
      <c r="AJ30" s="643" t="str">
        <f>IF(AND('[2]Mapa final'!$J$16="Baja",'[2]Mapa final'!$N$16="Catastrófico"),CONCATENATE("R",'[2]Mapa final'!$A$16),"")</f>
        <v/>
      </c>
      <c r="AK30" s="643"/>
      <c r="AL30" s="643" t="str">
        <f>IF(AND('[2]Mapa final'!$J$22="Baja",'[2]Mapa final'!$N$22="Catastrófico"),CONCATENATE("R",'[2]Mapa final'!$A$22),"")</f>
        <v/>
      </c>
      <c r="AM30" s="644"/>
      <c r="AN30" s="180"/>
      <c r="AO30" s="655" t="s">
        <v>152</v>
      </c>
      <c r="AP30" s="656"/>
      <c r="AQ30" s="656"/>
      <c r="AR30" s="656"/>
      <c r="AS30" s="656"/>
      <c r="AT30" s="657"/>
      <c r="AU30" s="180"/>
      <c r="AV30" s="180"/>
      <c r="AW30" s="180"/>
      <c r="AX30" s="180"/>
      <c r="AY30" s="180"/>
      <c r="AZ30" s="180"/>
      <c r="BA30" s="180"/>
      <c r="BB30" s="180"/>
      <c r="BC30" s="180"/>
      <c r="BD30" s="180"/>
      <c r="BE30" s="180"/>
      <c r="BF30" s="180"/>
      <c r="BG30" s="180"/>
      <c r="BH30" s="180"/>
      <c r="BI30" s="180"/>
      <c r="BJ30" s="180"/>
      <c r="BK30" s="180"/>
      <c r="BL30" s="180"/>
      <c r="BM30" s="180"/>
      <c r="BN30" s="180"/>
      <c r="BO30" s="180"/>
      <c r="BP30" s="180"/>
      <c r="BQ30" s="180"/>
      <c r="BR30" s="180"/>
      <c r="BS30" s="180"/>
      <c r="BT30" s="180"/>
      <c r="BU30" s="180"/>
      <c r="BV30" s="180"/>
      <c r="BW30" s="180"/>
      <c r="BX30" s="180"/>
      <c r="BY30" s="180"/>
      <c r="BZ30" s="180"/>
      <c r="CA30" s="180"/>
      <c r="CB30" s="180"/>
    </row>
    <row r="31" spans="1:80" x14ac:dyDescent="0.3">
      <c r="A31" s="180"/>
      <c r="B31" s="693"/>
      <c r="C31" s="693"/>
      <c r="D31" s="694"/>
      <c r="E31" s="612"/>
      <c r="F31" s="613"/>
      <c r="G31" s="613"/>
      <c r="H31" s="613"/>
      <c r="I31" s="613"/>
      <c r="J31" s="631"/>
      <c r="K31" s="632"/>
      <c r="L31" s="632"/>
      <c r="M31" s="632"/>
      <c r="N31" s="632"/>
      <c r="O31" s="635"/>
      <c r="P31" s="638"/>
      <c r="Q31" s="638"/>
      <c r="R31" s="638"/>
      <c r="S31" s="638"/>
      <c r="T31" s="638"/>
      <c r="U31" s="641"/>
      <c r="V31" s="637"/>
      <c r="W31" s="638"/>
      <c r="X31" s="638"/>
      <c r="Y31" s="638"/>
      <c r="Z31" s="638"/>
      <c r="AA31" s="641"/>
      <c r="AB31" s="619"/>
      <c r="AC31" s="620"/>
      <c r="AD31" s="620"/>
      <c r="AE31" s="620"/>
      <c r="AF31" s="620"/>
      <c r="AG31" s="623"/>
      <c r="AH31" s="625"/>
      <c r="AI31" s="626"/>
      <c r="AJ31" s="626"/>
      <c r="AK31" s="626"/>
      <c r="AL31" s="626"/>
      <c r="AM31" s="629"/>
      <c r="AN31" s="180"/>
      <c r="AO31" s="658"/>
      <c r="AP31" s="659"/>
      <c r="AQ31" s="659"/>
      <c r="AR31" s="659"/>
      <c r="AS31" s="659"/>
      <c r="AT31" s="66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c r="BS31" s="180"/>
      <c r="BT31" s="180"/>
      <c r="BU31" s="180"/>
      <c r="BV31" s="180"/>
      <c r="BW31" s="180"/>
      <c r="BX31" s="180"/>
      <c r="BY31" s="180"/>
      <c r="BZ31" s="180"/>
      <c r="CA31" s="180"/>
      <c r="CB31" s="180"/>
    </row>
    <row r="32" spans="1:80" x14ac:dyDescent="0.3">
      <c r="A32" s="180"/>
      <c r="B32" s="693"/>
      <c r="C32" s="693"/>
      <c r="D32" s="694"/>
      <c r="E32" s="612"/>
      <c r="F32" s="613"/>
      <c r="G32" s="613"/>
      <c r="H32" s="613"/>
      <c r="I32" s="613"/>
      <c r="J32" s="631" t="str">
        <f>IF(AND('[2]Mapa final'!$J$28="Baja",'[2]Mapa final'!$N$28="Leve"),CONCATENATE("R",'[2]Mapa final'!$A$28),"")</f>
        <v/>
      </c>
      <c r="K32" s="632"/>
      <c r="L32" s="632" t="str">
        <f>IF(AND('[2]Mapa final'!$J$34="Baja",'[2]Mapa final'!$N$34="Leve"),CONCATENATE("R",'[2]Mapa final'!$A$34),"")</f>
        <v/>
      </c>
      <c r="M32" s="632"/>
      <c r="N32" s="632" t="str">
        <f>IF(AND('[2]Mapa final'!$J$40="Baja",'[2]Mapa final'!$N$40="Leve"),CONCATENATE("R",'[2]Mapa final'!$A$40),"")</f>
        <v/>
      </c>
      <c r="O32" s="635"/>
      <c r="P32" s="638" t="str">
        <f>IF(AND('[2]Mapa final'!$J$28="Baja",'[2]Mapa final'!$N$28="Menor"),CONCATENATE("R",'[2]Mapa final'!$A$28),"")</f>
        <v/>
      </c>
      <c r="Q32" s="638"/>
      <c r="R32" s="638" t="str">
        <f>IF(AND('[2]Mapa final'!$J$34="Baja",'[2]Mapa final'!$N$34="Menor"),CONCATENATE("R",'[2]Mapa final'!$A$34),"")</f>
        <v/>
      </c>
      <c r="S32" s="638"/>
      <c r="T32" s="638" t="str">
        <f>IF(AND('[2]Mapa final'!$J$40="Baja",'[2]Mapa final'!$N$40="Menor"),CONCATENATE("R",'[2]Mapa final'!$A$40),"")</f>
        <v/>
      </c>
      <c r="U32" s="641"/>
      <c r="V32" s="637" t="str">
        <f>IF(AND('[2]Mapa final'!$J$28="Baja",'[2]Mapa final'!$N$28="Moderado"),CONCATENATE("R",'[2]Mapa final'!$A$28),"")</f>
        <v/>
      </c>
      <c r="W32" s="638"/>
      <c r="X32" s="638" t="str">
        <f>IF(AND('[2]Mapa final'!$J$34="Baja",'[2]Mapa final'!$N$34="Moderado"),CONCATENATE("R",'[2]Mapa final'!$A$34),"")</f>
        <v/>
      </c>
      <c r="Y32" s="638"/>
      <c r="Z32" s="638" t="str">
        <f>IF(AND('[2]Mapa final'!$J$40="Baja",'[2]Mapa final'!$N$40="Moderado"),CONCATENATE("R",'[2]Mapa final'!$A$40),"")</f>
        <v/>
      </c>
      <c r="AA32" s="641"/>
      <c r="AB32" s="619" t="str">
        <f>IF(AND('[2]Mapa final'!$J$28="Baja",'[2]Mapa final'!$N$28="Mayor"),CONCATENATE("R",'[2]Mapa final'!$A$28),"")</f>
        <v/>
      </c>
      <c r="AC32" s="620"/>
      <c r="AD32" s="620" t="str">
        <f>IF(AND('[2]Mapa final'!$J$34="Baja",'[2]Mapa final'!$N$34="Mayor"),CONCATENATE("R",'[2]Mapa final'!$A$34),"")</f>
        <v/>
      </c>
      <c r="AE32" s="620"/>
      <c r="AF32" s="620" t="str">
        <f>IF(AND('[2]Mapa final'!$J$40="Baja",'[2]Mapa final'!$N$40="Mayor"),CONCATENATE("R",'[2]Mapa final'!$A$40),"")</f>
        <v/>
      </c>
      <c r="AG32" s="623"/>
      <c r="AH32" s="625" t="str">
        <f>IF(AND('[2]Mapa final'!$J$28="Baja",'[2]Mapa final'!$N$28="Catastrófico"),CONCATENATE("R",'[2]Mapa final'!$A$28),"")</f>
        <v/>
      </c>
      <c r="AI32" s="626"/>
      <c r="AJ32" s="626" t="str">
        <f>IF(AND('[2]Mapa final'!$J$34="Baja",'[2]Mapa final'!$N$34="Catastrófico"),CONCATENATE("R",'[2]Mapa final'!$A$34),"")</f>
        <v/>
      </c>
      <c r="AK32" s="626"/>
      <c r="AL32" s="626" t="str">
        <f>IF(AND('[2]Mapa final'!$J$40="Baja",'[2]Mapa final'!$N$40="Catastrófico"),CONCATENATE("R",'[2]Mapa final'!$A$40),"")</f>
        <v/>
      </c>
      <c r="AM32" s="629"/>
      <c r="AN32" s="180"/>
      <c r="AO32" s="658"/>
      <c r="AP32" s="659"/>
      <c r="AQ32" s="659"/>
      <c r="AR32" s="659"/>
      <c r="AS32" s="659"/>
      <c r="AT32" s="66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R32" s="180"/>
      <c r="BS32" s="180"/>
      <c r="BT32" s="180"/>
      <c r="BU32" s="180"/>
      <c r="BV32" s="180"/>
      <c r="BW32" s="180"/>
      <c r="BX32" s="180"/>
      <c r="BY32" s="180"/>
      <c r="BZ32" s="180"/>
      <c r="CA32" s="180"/>
      <c r="CB32" s="180"/>
    </row>
    <row r="33" spans="1:80" x14ac:dyDescent="0.3">
      <c r="A33" s="180"/>
      <c r="B33" s="693"/>
      <c r="C33" s="693"/>
      <c r="D33" s="694"/>
      <c r="E33" s="612"/>
      <c r="F33" s="613"/>
      <c r="G33" s="613"/>
      <c r="H33" s="613"/>
      <c r="I33" s="613"/>
      <c r="J33" s="631"/>
      <c r="K33" s="632"/>
      <c r="L33" s="632"/>
      <c r="M33" s="632"/>
      <c r="N33" s="632"/>
      <c r="O33" s="635"/>
      <c r="P33" s="638"/>
      <c r="Q33" s="638"/>
      <c r="R33" s="638"/>
      <c r="S33" s="638"/>
      <c r="T33" s="638"/>
      <c r="U33" s="641"/>
      <c r="V33" s="637"/>
      <c r="W33" s="638"/>
      <c r="X33" s="638"/>
      <c r="Y33" s="638"/>
      <c r="Z33" s="638"/>
      <c r="AA33" s="641"/>
      <c r="AB33" s="619"/>
      <c r="AC33" s="620"/>
      <c r="AD33" s="620"/>
      <c r="AE33" s="620"/>
      <c r="AF33" s="620"/>
      <c r="AG33" s="623"/>
      <c r="AH33" s="625"/>
      <c r="AI33" s="626"/>
      <c r="AJ33" s="626"/>
      <c r="AK33" s="626"/>
      <c r="AL33" s="626"/>
      <c r="AM33" s="629"/>
      <c r="AN33" s="180"/>
      <c r="AO33" s="658"/>
      <c r="AP33" s="659"/>
      <c r="AQ33" s="659"/>
      <c r="AR33" s="659"/>
      <c r="AS33" s="659"/>
      <c r="AT33" s="66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R33" s="180"/>
      <c r="BS33" s="180"/>
      <c r="BT33" s="180"/>
      <c r="BU33" s="180"/>
      <c r="BV33" s="180"/>
      <c r="BW33" s="180"/>
      <c r="BX33" s="180"/>
      <c r="BY33" s="180"/>
      <c r="BZ33" s="180"/>
      <c r="CA33" s="180"/>
      <c r="CB33" s="180"/>
    </row>
    <row r="34" spans="1:80" x14ac:dyDescent="0.3">
      <c r="A34" s="180"/>
      <c r="B34" s="693"/>
      <c r="C34" s="693"/>
      <c r="D34" s="694"/>
      <c r="E34" s="612"/>
      <c r="F34" s="613"/>
      <c r="G34" s="613"/>
      <c r="H34" s="613"/>
      <c r="I34" s="613"/>
      <c r="J34" s="631" t="str">
        <f>IF(AND('[2]Mapa final'!$J$46="Baja",'[2]Mapa final'!$N$46="Leve"),CONCATENATE("R",'[2]Mapa final'!$A$46),"")</f>
        <v/>
      </c>
      <c r="K34" s="632"/>
      <c r="L34" s="632" t="str">
        <f>IF(AND('[2]Mapa final'!$J$52="Baja",'[2]Mapa final'!$N$52="Leve"),CONCATENATE("R",'[2]Mapa final'!$A$52),"")</f>
        <v/>
      </c>
      <c r="M34" s="632"/>
      <c r="N34" s="632" t="str">
        <f>IF(AND('[2]Mapa final'!$J$58="Baja",'[2]Mapa final'!$N$58="Leve"),CONCATENATE("R",'[2]Mapa final'!$A$58),"")</f>
        <v/>
      </c>
      <c r="O34" s="635"/>
      <c r="P34" s="638" t="str">
        <f>IF(AND('[2]Mapa final'!$J$46="Baja",'[2]Mapa final'!$N$46="Menor"),CONCATENATE("R",'[2]Mapa final'!$A$46),"")</f>
        <v/>
      </c>
      <c r="Q34" s="638"/>
      <c r="R34" s="638" t="str">
        <f>IF(AND('[2]Mapa final'!$J$52="Baja",'[2]Mapa final'!$N$52="Menor"),CONCATENATE("R",'[2]Mapa final'!$A$52),"")</f>
        <v/>
      </c>
      <c r="S34" s="638"/>
      <c r="T34" s="638" t="str">
        <f>IF(AND('[2]Mapa final'!$J$58="Baja",'[2]Mapa final'!$N$58="Menor"),CONCATENATE("R",'[2]Mapa final'!$A$58),"")</f>
        <v/>
      </c>
      <c r="U34" s="641"/>
      <c r="V34" s="637" t="str">
        <f>IF(AND('[2]Mapa final'!$J$46="Baja",'[2]Mapa final'!$N$46="Moderado"),CONCATENATE("R",'[2]Mapa final'!$A$46),"")</f>
        <v/>
      </c>
      <c r="W34" s="638"/>
      <c r="X34" s="638" t="str">
        <f>IF(AND('[2]Mapa final'!$J$52="Baja",'[2]Mapa final'!$N$52="Moderado"),CONCATENATE("R",'[2]Mapa final'!$A$52),"")</f>
        <v/>
      </c>
      <c r="Y34" s="638"/>
      <c r="Z34" s="638" t="str">
        <f>IF(AND('[2]Mapa final'!$J$58="Baja",'[2]Mapa final'!$N$58="Moderado"),CONCATENATE("R",'[2]Mapa final'!$A$58),"")</f>
        <v/>
      </c>
      <c r="AA34" s="641"/>
      <c r="AB34" s="619" t="str">
        <f>IF(AND('[2]Mapa final'!$J$46="Baja",'[2]Mapa final'!$N$46="Mayor"),CONCATENATE("R",'[2]Mapa final'!$A$46),"")</f>
        <v/>
      </c>
      <c r="AC34" s="620"/>
      <c r="AD34" s="620" t="str">
        <f>IF(AND('[2]Mapa final'!$J$52="Baja",'[2]Mapa final'!$N$52="Mayor"),CONCATENATE("R",'[2]Mapa final'!$A$52),"")</f>
        <v/>
      </c>
      <c r="AE34" s="620"/>
      <c r="AF34" s="620" t="str">
        <f>IF(AND('[2]Mapa final'!$J$58="Baja",'[2]Mapa final'!$N$58="Mayor"),CONCATENATE("R",'[2]Mapa final'!$A$58),"")</f>
        <v/>
      </c>
      <c r="AG34" s="623"/>
      <c r="AH34" s="625" t="str">
        <f>IF(AND('[2]Mapa final'!$J$46="Baja",'[2]Mapa final'!$N$46="Catastrófico"),CONCATENATE("R",'[2]Mapa final'!$A$46),"")</f>
        <v/>
      </c>
      <c r="AI34" s="626"/>
      <c r="AJ34" s="626" t="str">
        <f>IF(AND('[2]Mapa final'!$J$52="Baja",'[2]Mapa final'!$N$52="Catastrófico"),CONCATENATE("R",'[2]Mapa final'!$A$52),"")</f>
        <v/>
      </c>
      <c r="AK34" s="626"/>
      <c r="AL34" s="626" t="str">
        <f>IF(AND('[2]Mapa final'!$J$58="Baja",'[2]Mapa final'!$N$58="Catastrófico"),CONCATENATE("R",'[2]Mapa final'!$A$58),"")</f>
        <v/>
      </c>
      <c r="AM34" s="629"/>
      <c r="AN34" s="180"/>
      <c r="AO34" s="658"/>
      <c r="AP34" s="659"/>
      <c r="AQ34" s="659"/>
      <c r="AR34" s="659"/>
      <c r="AS34" s="659"/>
      <c r="AT34" s="660"/>
      <c r="AU34" s="180"/>
      <c r="AV34" s="180"/>
      <c r="AW34" s="180"/>
      <c r="AX34" s="180"/>
      <c r="AY34" s="180"/>
      <c r="AZ34" s="180"/>
      <c r="BA34" s="180"/>
      <c r="BB34" s="180"/>
      <c r="BC34" s="180"/>
      <c r="BD34" s="180"/>
      <c r="BE34" s="180"/>
      <c r="BF34" s="180"/>
      <c r="BG34" s="180"/>
      <c r="BH34" s="180"/>
      <c r="BI34" s="180"/>
      <c r="BJ34" s="180"/>
      <c r="BK34" s="180"/>
      <c r="BL34" s="180"/>
      <c r="BM34" s="180"/>
      <c r="BN34" s="180"/>
      <c r="BO34" s="180"/>
      <c r="BP34" s="180"/>
      <c r="BQ34" s="180"/>
      <c r="BR34" s="180"/>
      <c r="BS34" s="180"/>
      <c r="BT34" s="180"/>
      <c r="BU34" s="180"/>
      <c r="BV34" s="180"/>
      <c r="BW34" s="180"/>
      <c r="BX34" s="180"/>
      <c r="BY34" s="180"/>
      <c r="BZ34" s="180"/>
      <c r="CA34" s="180"/>
      <c r="CB34" s="180"/>
    </row>
    <row r="35" spans="1:80" x14ac:dyDescent="0.3">
      <c r="A35" s="180"/>
      <c r="B35" s="693"/>
      <c r="C35" s="693"/>
      <c r="D35" s="694"/>
      <c r="E35" s="612"/>
      <c r="F35" s="613"/>
      <c r="G35" s="613"/>
      <c r="H35" s="613"/>
      <c r="I35" s="613"/>
      <c r="J35" s="631"/>
      <c r="K35" s="632"/>
      <c r="L35" s="632"/>
      <c r="M35" s="632"/>
      <c r="N35" s="632"/>
      <c r="O35" s="635"/>
      <c r="P35" s="638"/>
      <c r="Q35" s="638"/>
      <c r="R35" s="638"/>
      <c r="S35" s="638"/>
      <c r="T35" s="638"/>
      <c r="U35" s="641"/>
      <c r="V35" s="637"/>
      <c r="W35" s="638"/>
      <c r="X35" s="638"/>
      <c r="Y35" s="638"/>
      <c r="Z35" s="638"/>
      <c r="AA35" s="641"/>
      <c r="AB35" s="619"/>
      <c r="AC35" s="620"/>
      <c r="AD35" s="620"/>
      <c r="AE35" s="620"/>
      <c r="AF35" s="620"/>
      <c r="AG35" s="623"/>
      <c r="AH35" s="625"/>
      <c r="AI35" s="626"/>
      <c r="AJ35" s="626"/>
      <c r="AK35" s="626"/>
      <c r="AL35" s="626"/>
      <c r="AM35" s="629"/>
      <c r="AN35" s="180"/>
      <c r="AO35" s="658"/>
      <c r="AP35" s="659"/>
      <c r="AQ35" s="659"/>
      <c r="AR35" s="659"/>
      <c r="AS35" s="659"/>
      <c r="AT35" s="66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0"/>
      <c r="BV35" s="180"/>
      <c r="BW35" s="180"/>
      <c r="BX35" s="180"/>
      <c r="BY35" s="180"/>
      <c r="BZ35" s="180"/>
      <c r="CA35" s="180"/>
      <c r="CB35" s="180"/>
    </row>
    <row r="36" spans="1:80" x14ac:dyDescent="0.3">
      <c r="A36" s="180"/>
      <c r="B36" s="693"/>
      <c r="C36" s="693"/>
      <c r="D36" s="694"/>
      <c r="E36" s="612"/>
      <c r="F36" s="613"/>
      <c r="G36" s="613"/>
      <c r="H36" s="613"/>
      <c r="I36" s="613"/>
      <c r="J36" s="631" t="str">
        <f>IF(AND('[2]Mapa final'!$J$64="Baja",'[2]Mapa final'!$N$64="Leve"),CONCATENATE("R",'[2]Mapa final'!$A$64),"")</f>
        <v/>
      </c>
      <c r="K36" s="632"/>
      <c r="L36" s="632" t="str">
        <f>IF(AND('[2]Mapa final'!$J$70="Baja",'[2]Mapa final'!$N$70="Leve"),CONCATENATE("R",'[2]Mapa final'!$A$70),"")</f>
        <v/>
      </c>
      <c r="M36" s="632"/>
      <c r="N36" s="632" t="str">
        <f>IF(AND('[2]Mapa final'!$J$76="Baja",'[2]Mapa final'!$N$76="Leve"),CONCATENATE("R",'[2]Mapa final'!$A$76),"")</f>
        <v/>
      </c>
      <c r="O36" s="635"/>
      <c r="P36" s="638" t="str">
        <f>IF(AND('[2]Mapa final'!$J$64="Baja",'[2]Mapa final'!$N$64="Menor"),CONCATENATE("R",'[2]Mapa final'!$A$64),"")</f>
        <v/>
      </c>
      <c r="Q36" s="638"/>
      <c r="R36" s="638" t="str">
        <f>IF(AND('[2]Mapa final'!$J$70="Baja",'[2]Mapa final'!$N$70="Menor"),CONCATENATE("R",'[2]Mapa final'!$A$70),"")</f>
        <v/>
      </c>
      <c r="S36" s="638"/>
      <c r="T36" s="638" t="str">
        <f>IF(AND('[2]Mapa final'!$J$76="Baja",'[2]Mapa final'!$N$76="Menor"),CONCATENATE("R",'[2]Mapa final'!$A$76),"")</f>
        <v/>
      </c>
      <c r="U36" s="641"/>
      <c r="V36" s="637" t="str">
        <f>IF(AND('[2]Mapa final'!$J$64="Baja",'[2]Mapa final'!$N$64="Moderado"),CONCATENATE("R",'[2]Mapa final'!$A$64),"")</f>
        <v/>
      </c>
      <c r="W36" s="638"/>
      <c r="X36" s="638" t="str">
        <f>IF(AND('[2]Mapa final'!$J$70="Baja",'[2]Mapa final'!$N$70="Moderado"),CONCATENATE("R",'[2]Mapa final'!$A$70),"")</f>
        <v/>
      </c>
      <c r="Y36" s="638"/>
      <c r="Z36" s="638" t="str">
        <f>IF(AND('[2]Mapa final'!$J$76="Baja",'[2]Mapa final'!$N$76="Moderado"),CONCATENATE("R",'[2]Mapa final'!$A$76),"")</f>
        <v/>
      </c>
      <c r="AA36" s="641"/>
      <c r="AB36" s="619" t="str">
        <f>IF(AND('[2]Mapa final'!$J$64="Baja",'[2]Mapa final'!$N$64="Mayor"),CONCATENATE("R",'[2]Mapa final'!$A$64),"")</f>
        <v/>
      </c>
      <c r="AC36" s="620"/>
      <c r="AD36" s="620" t="str">
        <f>IF(AND('[2]Mapa final'!$J$70="Baja",'[2]Mapa final'!$N$70="Mayor"),CONCATENATE("R",'[2]Mapa final'!$A$70),"")</f>
        <v/>
      </c>
      <c r="AE36" s="620"/>
      <c r="AF36" s="620" t="str">
        <f>IF(AND('[2]Mapa final'!$J$76="Baja",'[2]Mapa final'!$N$76="Mayor"),CONCATENATE("R",'[2]Mapa final'!$A$76),"")</f>
        <v/>
      </c>
      <c r="AG36" s="623"/>
      <c r="AH36" s="625" t="str">
        <f>IF(AND('[2]Mapa final'!$J$64="Baja",'[2]Mapa final'!$N$64="Catastrófico"),CONCATENATE("R",'[2]Mapa final'!$A$64),"")</f>
        <v/>
      </c>
      <c r="AI36" s="626"/>
      <c r="AJ36" s="626" t="str">
        <f>IF(AND('[2]Mapa final'!$J$70="Baja",'[2]Mapa final'!$N$70="Catastrófico"),CONCATENATE("R",'[2]Mapa final'!$A$70),"")</f>
        <v/>
      </c>
      <c r="AK36" s="626"/>
      <c r="AL36" s="626" t="str">
        <f>IF(AND('[2]Mapa final'!$J$76="Baja",'[2]Mapa final'!$N$76="Catastrófico"),CONCATENATE("R",'[2]Mapa final'!$A$76),"")</f>
        <v/>
      </c>
      <c r="AM36" s="629"/>
      <c r="AN36" s="180"/>
      <c r="AO36" s="658"/>
      <c r="AP36" s="659"/>
      <c r="AQ36" s="659"/>
      <c r="AR36" s="659"/>
      <c r="AS36" s="659"/>
      <c r="AT36" s="66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0"/>
      <c r="BQ36" s="180"/>
      <c r="BR36" s="180"/>
      <c r="BS36" s="180"/>
      <c r="BT36" s="180"/>
      <c r="BU36" s="180"/>
      <c r="BV36" s="180"/>
      <c r="BW36" s="180"/>
      <c r="BX36" s="180"/>
      <c r="BY36" s="180"/>
      <c r="BZ36" s="180"/>
      <c r="CA36" s="180"/>
      <c r="CB36" s="180"/>
    </row>
    <row r="37" spans="1:80" ht="15" thickBot="1" x14ac:dyDescent="0.35">
      <c r="A37" s="180"/>
      <c r="B37" s="693"/>
      <c r="C37" s="693"/>
      <c r="D37" s="694"/>
      <c r="E37" s="615"/>
      <c r="F37" s="616"/>
      <c r="G37" s="616"/>
      <c r="H37" s="616"/>
      <c r="I37" s="616"/>
      <c r="J37" s="633"/>
      <c r="K37" s="634"/>
      <c r="L37" s="634"/>
      <c r="M37" s="634"/>
      <c r="N37" s="634"/>
      <c r="O37" s="636"/>
      <c r="P37" s="640"/>
      <c r="Q37" s="640"/>
      <c r="R37" s="640"/>
      <c r="S37" s="640"/>
      <c r="T37" s="640"/>
      <c r="U37" s="642"/>
      <c r="V37" s="639"/>
      <c r="W37" s="640"/>
      <c r="X37" s="640"/>
      <c r="Y37" s="640"/>
      <c r="Z37" s="640"/>
      <c r="AA37" s="642"/>
      <c r="AB37" s="621"/>
      <c r="AC37" s="622"/>
      <c r="AD37" s="622"/>
      <c r="AE37" s="622"/>
      <c r="AF37" s="622"/>
      <c r="AG37" s="624"/>
      <c r="AH37" s="627"/>
      <c r="AI37" s="628"/>
      <c r="AJ37" s="628"/>
      <c r="AK37" s="628"/>
      <c r="AL37" s="628"/>
      <c r="AM37" s="630"/>
      <c r="AN37" s="180"/>
      <c r="AO37" s="661"/>
      <c r="AP37" s="662"/>
      <c r="AQ37" s="662"/>
      <c r="AR37" s="662"/>
      <c r="AS37" s="662"/>
      <c r="AT37" s="663"/>
      <c r="AU37" s="180"/>
      <c r="AV37" s="180"/>
      <c r="AW37" s="180"/>
      <c r="AX37" s="180"/>
      <c r="AY37" s="180"/>
      <c r="AZ37" s="180"/>
      <c r="BA37" s="180"/>
      <c r="BB37" s="180"/>
      <c r="BC37" s="180"/>
      <c r="BD37" s="180"/>
      <c r="BE37" s="180"/>
      <c r="BF37" s="180"/>
      <c r="BG37" s="180"/>
      <c r="BH37" s="180"/>
      <c r="BI37" s="180"/>
      <c r="BJ37" s="180"/>
      <c r="BK37" s="180"/>
      <c r="BL37" s="180"/>
      <c r="BM37" s="180"/>
      <c r="BN37" s="180"/>
      <c r="BO37" s="180"/>
      <c r="BP37" s="180"/>
      <c r="BQ37" s="180"/>
      <c r="BR37" s="180"/>
      <c r="BS37" s="180"/>
      <c r="BT37" s="180"/>
      <c r="BU37" s="180"/>
      <c r="BV37" s="180"/>
      <c r="BW37" s="180"/>
      <c r="BX37" s="180"/>
      <c r="BY37" s="180"/>
      <c r="BZ37" s="180"/>
      <c r="CA37" s="180"/>
      <c r="CB37" s="180"/>
    </row>
    <row r="38" spans="1:80" x14ac:dyDescent="0.3">
      <c r="A38" s="180"/>
      <c r="B38" s="693"/>
      <c r="C38" s="693"/>
      <c r="D38" s="694"/>
      <c r="E38" s="609" t="s">
        <v>153</v>
      </c>
      <c r="F38" s="610"/>
      <c r="G38" s="610"/>
      <c r="H38" s="610"/>
      <c r="I38" s="611"/>
      <c r="J38" s="651" t="str">
        <f>IF(AND('[2]Mapa final'!$J$10="Muy Baja",'[2]Mapa final'!$N$10="Leve"),CONCATENATE("R",'[2]Mapa final'!$A$10),"")</f>
        <v/>
      </c>
      <c r="K38" s="652"/>
      <c r="L38" s="652" t="str">
        <f>IF(AND('[2]Mapa final'!$J$16="Muy Baja",'[2]Mapa final'!$N$16="Leve"),CONCATENATE("R",'[2]Mapa final'!$A$16),"")</f>
        <v/>
      </c>
      <c r="M38" s="652"/>
      <c r="N38" s="652" t="str">
        <f>IF(AND('[2]Mapa final'!$J$22="Muy Baja",'[2]Mapa final'!$N$22="Leve"),CONCATENATE("R",'[2]Mapa final'!$A$22),"")</f>
        <v/>
      </c>
      <c r="O38" s="653"/>
      <c r="P38" s="651" t="str">
        <f>IF(AND('[2]Mapa final'!$J$10="Muy Baja",'[2]Mapa final'!$N$10="Menor"),CONCATENATE("R",'[2]Mapa final'!$A$10),"")</f>
        <v/>
      </c>
      <c r="Q38" s="652"/>
      <c r="R38" s="652" t="str">
        <f>IF(AND('[2]Mapa final'!$J$16="Muy Baja",'[2]Mapa final'!$N$16="Menor"),CONCATENATE("R",'[2]Mapa final'!$A$16),"")</f>
        <v/>
      </c>
      <c r="S38" s="652"/>
      <c r="T38" s="652" t="str">
        <f>IF(AND('[2]Mapa final'!$J$22="Muy Baja",'[2]Mapa final'!$N$22="Menor"),CONCATENATE("R",'[2]Mapa final'!$A$22),"")</f>
        <v/>
      </c>
      <c r="U38" s="653"/>
      <c r="V38" s="645" t="str">
        <f>IF(AND('[2]Mapa final'!$J$10="Muy Baja",'[2]Mapa final'!$N$10="Moderado"),CONCATENATE("R",'[2]Mapa final'!$A$10),"")</f>
        <v/>
      </c>
      <c r="W38" s="646"/>
      <c r="X38" s="646" t="str">
        <f>IF(AND('[2]Mapa final'!$J$16="Muy Baja",'[2]Mapa final'!$N$16="Moderado"),CONCATENATE("R",'[2]Mapa final'!$A$16),"")</f>
        <v/>
      </c>
      <c r="Y38" s="646"/>
      <c r="Z38" s="646" t="str">
        <f>IF(AND('[2]Mapa final'!$J$22="Muy Baja",'[2]Mapa final'!$N$22="Moderado"),CONCATENATE("R",'[2]Mapa final'!$A$22),"")</f>
        <v/>
      </c>
      <c r="AA38" s="647"/>
      <c r="AB38" s="648" t="str">
        <f>IF(AND('[2]Mapa final'!$J$10="Muy Baja",'[2]Mapa final'!$N$10="Mayor"),CONCATENATE("R",'[2]Mapa final'!$A$10),"")</f>
        <v/>
      </c>
      <c r="AC38" s="649"/>
      <c r="AD38" s="649" t="str">
        <f>IF(AND('[2]Mapa final'!$J$16="Muy Baja",'[2]Mapa final'!$N$16="Mayor"),CONCATENATE("R",'[2]Mapa final'!$A$16),"")</f>
        <v/>
      </c>
      <c r="AE38" s="649"/>
      <c r="AF38" s="649" t="str">
        <f>IF(AND('[2]Mapa final'!$J$22="Muy Baja",'[2]Mapa final'!$N$22="Mayor"),CONCATENATE("R",'[2]Mapa final'!$A$22),"")</f>
        <v/>
      </c>
      <c r="AG38" s="650"/>
      <c r="AH38" s="654" t="str">
        <f>IF(AND('[2]Mapa final'!$J$10="Muy Baja",'[2]Mapa final'!$N$10="Catastrófico"),CONCATENATE("R",'[2]Mapa final'!$A$10),"")</f>
        <v/>
      </c>
      <c r="AI38" s="643"/>
      <c r="AJ38" s="643" t="str">
        <f>IF(AND('[2]Mapa final'!$J$16="Muy Baja",'[2]Mapa final'!$N$16="Catastrófico"),CONCATENATE("R",'[2]Mapa final'!$A$16),"")</f>
        <v/>
      </c>
      <c r="AK38" s="643"/>
      <c r="AL38" s="643" t="str">
        <f>IF(AND('[2]Mapa final'!$J$22="Muy Baja",'[2]Mapa final'!$N$22="Catastrófico"),CONCATENATE("R",'[2]Mapa final'!$A$22),"")</f>
        <v/>
      </c>
      <c r="AM38" s="644"/>
      <c r="AN38" s="180"/>
      <c r="AO38" s="180"/>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0"/>
      <c r="BQ38" s="180"/>
      <c r="BR38" s="180"/>
      <c r="BS38" s="180"/>
      <c r="BT38" s="180"/>
      <c r="BU38" s="180"/>
      <c r="BV38" s="180"/>
      <c r="BW38" s="180"/>
      <c r="BX38" s="180"/>
      <c r="BY38" s="180"/>
      <c r="BZ38" s="180"/>
      <c r="CA38" s="180"/>
      <c r="CB38" s="180"/>
    </row>
    <row r="39" spans="1:80" x14ac:dyDescent="0.3">
      <c r="A39" s="180"/>
      <c r="B39" s="693"/>
      <c r="C39" s="693"/>
      <c r="D39" s="694"/>
      <c r="E39" s="612"/>
      <c r="F39" s="613"/>
      <c r="G39" s="613"/>
      <c r="H39" s="613"/>
      <c r="I39" s="614"/>
      <c r="J39" s="631"/>
      <c r="K39" s="632"/>
      <c r="L39" s="632"/>
      <c r="M39" s="632"/>
      <c r="N39" s="632"/>
      <c r="O39" s="635"/>
      <c r="P39" s="631"/>
      <c r="Q39" s="632"/>
      <c r="R39" s="632"/>
      <c r="S39" s="632"/>
      <c r="T39" s="632"/>
      <c r="U39" s="635"/>
      <c r="V39" s="637"/>
      <c r="W39" s="638"/>
      <c r="X39" s="638"/>
      <c r="Y39" s="638"/>
      <c r="Z39" s="638"/>
      <c r="AA39" s="641"/>
      <c r="AB39" s="619"/>
      <c r="AC39" s="620"/>
      <c r="AD39" s="620"/>
      <c r="AE39" s="620"/>
      <c r="AF39" s="620"/>
      <c r="AG39" s="623"/>
      <c r="AH39" s="625"/>
      <c r="AI39" s="626"/>
      <c r="AJ39" s="626"/>
      <c r="AK39" s="626"/>
      <c r="AL39" s="626"/>
      <c r="AM39" s="629"/>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0"/>
      <c r="BQ39" s="180"/>
      <c r="BR39" s="180"/>
      <c r="BS39" s="180"/>
      <c r="BT39" s="180"/>
      <c r="BU39" s="180"/>
      <c r="BV39" s="180"/>
      <c r="BW39" s="180"/>
      <c r="BX39" s="180"/>
      <c r="BY39" s="180"/>
      <c r="BZ39" s="180"/>
      <c r="CA39" s="180"/>
      <c r="CB39" s="180"/>
    </row>
    <row r="40" spans="1:80" x14ac:dyDescent="0.3">
      <c r="A40" s="180"/>
      <c r="B40" s="693"/>
      <c r="C40" s="693"/>
      <c r="D40" s="694"/>
      <c r="E40" s="612"/>
      <c r="F40" s="613"/>
      <c r="G40" s="613"/>
      <c r="H40" s="613"/>
      <c r="I40" s="614"/>
      <c r="J40" s="631" t="str">
        <f>IF(AND('[2]Mapa final'!$J$28="Muy Baja",'[2]Mapa final'!$N$28="Leve"),CONCATENATE("R",'[2]Mapa final'!$A$28),"")</f>
        <v/>
      </c>
      <c r="K40" s="632"/>
      <c r="L40" s="632" t="str">
        <f>IF(AND('[2]Mapa final'!$J$34="Muy Baja",'[2]Mapa final'!$N$34="Leve"),CONCATENATE("R",'[2]Mapa final'!$A$34),"")</f>
        <v/>
      </c>
      <c r="M40" s="632"/>
      <c r="N40" s="632" t="str">
        <f>IF(AND('[2]Mapa final'!$J$40="Muy Baja",'[2]Mapa final'!$N$40="Leve"),CONCATENATE("R",'[2]Mapa final'!$A$40),"")</f>
        <v/>
      </c>
      <c r="O40" s="635"/>
      <c r="P40" s="631" t="str">
        <f>IF(AND('[2]Mapa final'!$J$28="Muy Baja",'[2]Mapa final'!$N$28="Menor"),CONCATENATE("R",'[2]Mapa final'!$A$28),"")</f>
        <v/>
      </c>
      <c r="Q40" s="632"/>
      <c r="R40" s="632" t="str">
        <f>IF(AND('[2]Mapa final'!$J$34="Muy Baja",'[2]Mapa final'!$N$34="Menor"),CONCATENATE("R",'[2]Mapa final'!$A$34),"")</f>
        <v/>
      </c>
      <c r="S40" s="632"/>
      <c r="T40" s="632" t="str">
        <f>IF(AND('[2]Mapa final'!$J$40="Muy Baja",'[2]Mapa final'!$N$40="Menor"),CONCATENATE("R",'[2]Mapa final'!$A$40),"")</f>
        <v/>
      </c>
      <c r="U40" s="635"/>
      <c r="V40" s="637" t="str">
        <f>IF(AND('[2]Mapa final'!$J$28="Muy Baja",'[2]Mapa final'!$N$28="Moderado"),CONCATENATE("R",'[2]Mapa final'!$A$28),"")</f>
        <v/>
      </c>
      <c r="W40" s="638"/>
      <c r="X40" s="638" t="str">
        <f>IF(AND('[2]Mapa final'!$J$34="Muy Baja",'[2]Mapa final'!$N$34="Moderado"),CONCATENATE("R",'[2]Mapa final'!$A$34),"")</f>
        <v/>
      </c>
      <c r="Y40" s="638"/>
      <c r="Z40" s="638" t="str">
        <f>IF(AND('[2]Mapa final'!$J$40="Muy Baja",'[2]Mapa final'!$N$40="Moderado"),CONCATENATE("R",'[2]Mapa final'!$A$40),"")</f>
        <v/>
      </c>
      <c r="AA40" s="641"/>
      <c r="AB40" s="619" t="str">
        <f>IF(AND('[2]Mapa final'!$J$28="Muy Baja",'[2]Mapa final'!$N$28="Mayor"),CONCATENATE("R",'[2]Mapa final'!$A$28),"")</f>
        <v/>
      </c>
      <c r="AC40" s="620"/>
      <c r="AD40" s="620" t="str">
        <f>IF(AND('[2]Mapa final'!$J$34="Muy Baja",'[2]Mapa final'!$N$34="Mayor"),CONCATENATE("R",'[2]Mapa final'!$A$34),"")</f>
        <v/>
      </c>
      <c r="AE40" s="620"/>
      <c r="AF40" s="620" t="str">
        <f>IF(AND('[2]Mapa final'!$J$40="Muy Baja",'[2]Mapa final'!$N$40="Mayor"),CONCATENATE("R",'[2]Mapa final'!$A$40),"")</f>
        <v/>
      </c>
      <c r="AG40" s="623"/>
      <c r="AH40" s="625" t="str">
        <f>IF(AND('[2]Mapa final'!$J$28="Muy Baja",'[2]Mapa final'!$N$28="Catastrófico"),CONCATENATE("R",'[2]Mapa final'!$A$28),"")</f>
        <v/>
      </c>
      <c r="AI40" s="626"/>
      <c r="AJ40" s="626" t="str">
        <f>IF(AND('[2]Mapa final'!$J$34="Muy Baja",'[2]Mapa final'!$N$34="Catastrófico"),CONCATENATE("R",'[2]Mapa final'!$A$34),"")</f>
        <v/>
      </c>
      <c r="AK40" s="626"/>
      <c r="AL40" s="626" t="str">
        <f>IF(AND('[2]Mapa final'!$J$40="Muy Baja",'[2]Mapa final'!$N$40="Catastrófico"),CONCATENATE("R",'[2]Mapa final'!$A$40),"")</f>
        <v/>
      </c>
      <c r="AM40" s="629"/>
      <c r="AN40" s="180"/>
      <c r="AO40" s="180"/>
      <c r="AP40" s="180"/>
      <c r="AQ40" s="180"/>
      <c r="AR40" s="180"/>
      <c r="AS40" s="180"/>
      <c r="AT40" s="180"/>
      <c r="AU40" s="180"/>
      <c r="AV40" s="180"/>
      <c r="AW40" s="180"/>
      <c r="AX40" s="180"/>
      <c r="AY40" s="180"/>
      <c r="AZ40" s="180"/>
      <c r="BA40" s="180"/>
      <c r="BB40" s="180"/>
      <c r="BC40" s="180"/>
      <c r="BD40" s="180"/>
      <c r="BE40" s="180"/>
      <c r="BF40" s="180"/>
      <c r="BG40" s="180"/>
      <c r="BH40" s="180"/>
      <c r="BI40" s="180"/>
      <c r="BJ40" s="180"/>
      <c r="BK40" s="180"/>
      <c r="BL40" s="180"/>
      <c r="BM40" s="180"/>
      <c r="BN40" s="180"/>
      <c r="BO40" s="180"/>
      <c r="BP40" s="180"/>
      <c r="BQ40" s="180"/>
      <c r="BR40" s="180"/>
      <c r="BS40" s="180"/>
      <c r="BT40" s="180"/>
      <c r="BU40" s="180"/>
      <c r="BV40" s="180"/>
      <c r="BW40" s="180"/>
      <c r="BX40" s="180"/>
      <c r="BY40" s="180"/>
      <c r="BZ40" s="180"/>
      <c r="CA40" s="180"/>
      <c r="CB40" s="180"/>
    </row>
    <row r="41" spans="1:80" x14ac:dyDescent="0.3">
      <c r="A41" s="180"/>
      <c r="B41" s="693"/>
      <c r="C41" s="693"/>
      <c r="D41" s="694"/>
      <c r="E41" s="612"/>
      <c r="F41" s="613"/>
      <c r="G41" s="613"/>
      <c r="H41" s="613"/>
      <c r="I41" s="614"/>
      <c r="J41" s="631"/>
      <c r="K41" s="632"/>
      <c r="L41" s="632"/>
      <c r="M41" s="632"/>
      <c r="N41" s="632"/>
      <c r="O41" s="635"/>
      <c r="P41" s="631"/>
      <c r="Q41" s="632"/>
      <c r="R41" s="632"/>
      <c r="S41" s="632"/>
      <c r="T41" s="632"/>
      <c r="U41" s="635"/>
      <c r="V41" s="637"/>
      <c r="W41" s="638"/>
      <c r="X41" s="638"/>
      <c r="Y41" s="638"/>
      <c r="Z41" s="638"/>
      <c r="AA41" s="641"/>
      <c r="AB41" s="619"/>
      <c r="AC41" s="620"/>
      <c r="AD41" s="620"/>
      <c r="AE41" s="620"/>
      <c r="AF41" s="620"/>
      <c r="AG41" s="623"/>
      <c r="AH41" s="625"/>
      <c r="AI41" s="626"/>
      <c r="AJ41" s="626"/>
      <c r="AK41" s="626"/>
      <c r="AL41" s="626"/>
      <c r="AM41" s="629"/>
      <c r="AN41" s="180"/>
      <c r="AO41" s="180"/>
      <c r="AP41" s="180"/>
      <c r="AQ41" s="180"/>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c r="BO41" s="180"/>
      <c r="BP41" s="180"/>
      <c r="BQ41" s="180"/>
      <c r="BR41" s="180"/>
      <c r="BS41" s="180"/>
      <c r="BT41" s="180"/>
      <c r="BU41" s="180"/>
      <c r="BV41" s="180"/>
      <c r="BW41" s="180"/>
      <c r="BX41" s="180"/>
      <c r="BY41" s="180"/>
      <c r="BZ41" s="180"/>
      <c r="CA41" s="180"/>
      <c r="CB41" s="180"/>
    </row>
    <row r="42" spans="1:80" x14ac:dyDescent="0.3">
      <c r="A42" s="180"/>
      <c r="B42" s="693"/>
      <c r="C42" s="693"/>
      <c r="D42" s="694"/>
      <c r="E42" s="612"/>
      <c r="F42" s="613"/>
      <c r="G42" s="613"/>
      <c r="H42" s="613"/>
      <c r="I42" s="614"/>
      <c r="J42" s="631" t="str">
        <f>IF(AND('[2]Mapa final'!$J$46="Muy Baja",'[2]Mapa final'!$N$46="Leve"),CONCATENATE("R",'[2]Mapa final'!$A$46),"")</f>
        <v/>
      </c>
      <c r="K42" s="632"/>
      <c r="L42" s="632" t="str">
        <f>IF(AND('[2]Mapa final'!$J$52="Muy Baja",'[2]Mapa final'!$N$52="Leve"),CONCATENATE("R",'[2]Mapa final'!$A$52),"")</f>
        <v/>
      </c>
      <c r="M42" s="632"/>
      <c r="N42" s="632" t="str">
        <f>IF(AND('[2]Mapa final'!$J$58="Muy Baja",'[2]Mapa final'!$N$58="Leve"),CONCATENATE("R",'[2]Mapa final'!$A$58),"")</f>
        <v/>
      </c>
      <c r="O42" s="635"/>
      <c r="P42" s="631" t="str">
        <f>IF(AND('[2]Mapa final'!$J$46="Muy Baja",'[2]Mapa final'!$N$46="Menor"),CONCATENATE("R",'[2]Mapa final'!$A$46),"")</f>
        <v/>
      </c>
      <c r="Q42" s="632"/>
      <c r="R42" s="632" t="str">
        <f>IF(AND('[2]Mapa final'!$J$52="Muy Baja",'[2]Mapa final'!$N$52="Menor"),CONCATENATE("R",'[2]Mapa final'!$A$52),"")</f>
        <v/>
      </c>
      <c r="S42" s="632"/>
      <c r="T42" s="632" t="str">
        <f>IF(AND('[2]Mapa final'!$J$58="Muy Baja",'[2]Mapa final'!$N$58="Menor"),CONCATENATE("R",'[2]Mapa final'!$A$58),"")</f>
        <v/>
      </c>
      <c r="U42" s="635"/>
      <c r="V42" s="637" t="str">
        <f>IF(AND('[2]Mapa final'!$J$46="Muy Baja",'[2]Mapa final'!$N$46="Moderado"),CONCATENATE("R",'[2]Mapa final'!$A$46),"")</f>
        <v/>
      </c>
      <c r="W42" s="638"/>
      <c r="X42" s="638" t="str">
        <f>IF(AND('[2]Mapa final'!$J$52="Muy Baja",'[2]Mapa final'!$N$52="Moderado"),CONCATENATE("R",'[2]Mapa final'!$A$52),"")</f>
        <v/>
      </c>
      <c r="Y42" s="638"/>
      <c r="Z42" s="638" t="str">
        <f>IF(AND('[2]Mapa final'!$J$58="Muy Baja",'[2]Mapa final'!$N$58="Moderado"),CONCATENATE("R",'[2]Mapa final'!$A$58),"")</f>
        <v/>
      </c>
      <c r="AA42" s="641"/>
      <c r="AB42" s="619" t="str">
        <f>IF(AND('[2]Mapa final'!$J$46="Muy Baja",'[2]Mapa final'!$N$46="Mayor"),CONCATENATE("R",'[2]Mapa final'!$A$46),"")</f>
        <v/>
      </c>
      <c r="AC42" s="620"/>
      <c r="AD42" s="620" t="str">
        <f>IF(AND('[2]Mapa final'!$J$52="Muy Baja",'[2]Mapa final'!$N$52="Mayor"),CONCATENATE("R",'[2]Mapa final'!$A$52),"")</f>
        <v/>
      </c>
      <c r="AE42" s="620"/>
      <c r="AF42" s="620" t="str">
        <f>IF(AND('[2]Mapa final'!$J$58="Muy Baja",'[2]Mapa final'!$N$58="Mayor"),CONCATENATE("R",'[2]Mapa final'!$A$58),"")</f>
        <v/>
      </c>
      <c r="AG42" s="623"/>
      <c r="AH42" s="625" t="str">
        <f>IF(AND('[2]Mapa final'!$J$46="Muy Baja",'[2]Mapa final'!$N$46="Catastrófico"),CONCATENATE("R",'[2]Mapa final'!$A$46),"")</f>
        <v/>
      </c>
      <c r="AI42" s="626"/>
      <c r="AJ42" s="626" t="str">
        <f>IF(AND('[2]Mapa final'!$J$52="Muy Baja",'[2]Mapa final'!$N$52="Catastrófico"),CONCATENATE("R",'[2]Mapa final'!$A$52),"")</f>
        <v/>
      </c>
      <c r="AK42" s="626"/>
      <c r="AL42" s="626" t="str">
        <f>IF(AND('[2]Mapa final'!$J$58="Muy Baja",'[2]Mapa final'!$N$58="Catastrófico"),CONCATENATE("R",'[2]Mapa final'!$A$58),"")</f>
        <v/>
      </c>
      <c r="AM42" s="629"/>
      <c r="AN42" s="180"/>
      <c r="AO42" s="180"/>
      <c r="AP42" s="180"/>
      <c r="AQ42" s="180"/>
      <c r="AR42" s="180"/>
      <c r="AS42" s="180"/>
      <c r="AT42" s="180"/>
      <c r="AU42" s="180"/>
      <c r="AV42" s="180"/>
      <c r="AW42" s="180"/>
      <c r="AX42" s="180"/>
      <c r="AY42" s="180"/>
      <c r="AZ42" s="180"/>
      <c r="BA42" s="180"/>
      <c r="BB42" s="180"/>
      <c r="BC42" s="180"/>
      <c r="BD42" s="180"/>
      <c r="BE42" s="180"/>
      <c r="BF42" s="180"/>
      <c r="BG42" s="180"/>
      <c r="BH42" s="180"/>
      <c r="BI42" s="180"/>
      <c r="BJ42" s="180"/>
      <c r="BK42" s="180"/>
      <c r="BL42" s="180"/>
      <c r="BM42" s="180"/>
      <c r="BN42" s="180"/>
      <c r="BO42" s="180"/>
      <c r="BP42" s="180"/>
      <c r="BQ42" s="180"/>
      <c r="BR42" s="180"/>
      <c r="BS42" s="180"/>
      <c r="BT42" s="180"/>
      <c r="BU42" s="180"/>
      <c r="BV42" s="180"/>
      <c r="BW42" s="180"/>
      <c r="BX42" s="180"/>
      <c r="BY42" s="180"/>
      <c r="BZ42" s="180"/>
      <c r="CA42" s="180"/>
      <c r="CB42" s="180"/>
    </row>
    <row r="43" spans="1:80" x14ac:dyDescent="0.3">
      <c r="A43" s="180"/>
      <c r="B43" s="693"/>
      <c r="C43" s="693"/>
      <c r="D43" s="694"/>
      <c r="E43" s="612"/>
      <c r="F43" s="613"/>
      <c r="G43" s="613"/>
      <c r="H43" s="613"/>
      <c r="I43" s="614"/>
      <c r="J43" s="631"/>
      <c r="K43" s="632"/>
      <c r="L43" s="632"/>
      <c r="M43" s="632"/>
      <c r="N43" s="632"/>
      <c r="O43" s="635"/>
      <c r="P43" s="631"/>
      <c r="Q43" s="632"/>
      <c r="R43" s="632"/>
      <c r="S43" s="632"/>
      <c r="T43" s="632"/>
      <c r="U43" s="635"/>
      <c r="V43" s="637"/>
      <c r="W43" s="638"/>
      <c r="X43" s="638"/>
      <c r="Y43" s="638"/>
      <c r="Z43" s="638"/>
      <c r="AA43" s="641"/>
      <c r="AB43" s="619"/>
      <c r="AC43" s="620"/>
      <c r="AD43" s="620"/>
      <c r="AE43" s="620"/>
      <c r="AF43" s="620"/>
      <c r="AG43" s="623"/>
      <c r="AH43" s="625"/>
      <c r="AI43" s="626"/>
      <c r="AJ43" s="626"/>
      <c r="AK43" s="626"/>
      <c r="AL43" s="626"/>
      <c r="AM43" s="629"/>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0"/>
      <c r="BV43" s="180"/>
      <c r="BW43" s="180"/>
      <c r="BX43" s="180"/>
      <c r="BY43" s="180"/>
      <c r="BZ43" s="180"/>
      <c r="CA43" s="180"/>
      <c r="CB43" s="180"/>
    </row>
    <row r="44" spans="1:80" x14ac:dyDescent="0.3">
      <c r="A44" s="180"/>
      <c r="B44" s="693"/>
      <c r="C44" s="693"/>
      <c r="D44" s="694"/>
      <c r="E44" s="612"/>
      <c r="F44" s="613"/>
      <c r="G44" s="613"/>
      <c r="H44" s="613"/>
      <c r="I44" s="614"/>
      <c r="J44" s="631" t="str">
        <f>IF(AND('[2]Mapa final'!$J$64="Muy Baja",'[2]Mapa final'!$N$64="Leve"),CONCATENATE("R",'[2]Mapa final'!$A$64),"")</f>
        <v/>
      </c>
      <c r="K44" s="632"/>
      <c r="L44" s="632" t="str">
        <f>IF(AND('[2]Mapa final'!$J$70="Muy Baja",'[2]Mapa final'!$N$70="Leve"),CONCATENATE("R",'[2]Mapa final'!$A$70),"")</f>
        <v/>
      </c>
      <c r="M44" s="632"/>
      <c r="N44" s="632" t="str">
        <f>IF(AND('[2]Mapa final'!$J$76="Muy Baja",'[2]Mapa final'!$N$76="Leve"),CONCATENATE("R",'[2]Mapa final'!$A$76),"")</f>
        <v/>
      </c>
      <c r="O44" s="635"/>
      <c r="P44" s="631" t="str">
        <f>IF(AND('[2]Mapa final'!$J$64="Muy Baja",'[2]Mapa final'!$N$64="Menor"),CONCATENATE("R",'[2]Mapa final'!$A$64),"")</f>
        <v/>
      </c>
      <c r="Q44" s="632"/>
      <c r="R44" s="632" t="str">
        <f>IF(AND('[2]Mapa final'!$J$70="Muy Baja",'[2]Mapa final'!$N$70="Menor"),CONCATENATE("R",'[2]Mapa final'!$A$70),"")</f>
        <v/>
      </c>
      <c r="S44" s="632"/>
      <c r="T44" s="632" t="str">
        <f>IF(AND('[2]Mapa final'!$J$76="Muy Baja",'[2]Mapa final'!$N$76="Menor"),CONCATENATE("R",'[2]Mapa final'!$A$76),"")</f>
        <v/>
      </c>
      <c r="U44" s="635"/>
      <c r="V44" s="637" t="str">
        <f>IF(AND('[2]Mapa final'!$J$64="Muy Baja",'[2]Mapa final'!$N$64="Moderado"),CONCATENATE("R",'[2]Mapa final'!$A$64),"")</f>
        <v/>
      </c>
      <c r="W44" s="638"/>
      <c r="X44" s="638" t="str">
        <f>IF(AND('[2]Mapa final'!$J$70="Muy Baja",'[2]Mapa final'!$N$70="Moderado"),CONCATENATE("R",'[2]Mapa final'!$A$70),"")</f>
        <v/>
      </c>
      <c r="Y44" s="638"/>
      <c r="Z44" s="638" t="str">
        <f>IF(AND('[2]Mapa final'!$J$76="Muy Baja",'[2]Mapa final'!$N$76="Moderado"),CONCATENATE("R",'[2]Mapa final'!$A$76),"")</f>
        <v/>
      </c>
      <c r="AA44" s="641"/>
      <c r="AB44" s="619" t="str">
        <f>IF(AND('[2]Mapa final'!$J$64="Muy Baja",'[2]Mapa final'!$N$64="Mayor"),CONCATENATE("R",'[2]Mapa final'!$A$64),"")</f>
        <v/>
      </c>
      <c r="AC44" s="620"/>
      <c r="AD44" s="620" t="str">
        <f>IF(AND('[2]Mapa final'!$J$70="Muy Baja",'[2]Mapa final'!$N$70="Mayor"),CONCATENATE("R",'[2]Mapa final'!$A$70),"")</f>
        <v/>
      </c>
      <c r="AE44" s="620"/>
      <c r="AF44" s="620" t="str">
        <f>IF(AND('[2]Mapa final'!$J$76="Muy Baja",'[2]Mapa final'!$N$76="Mayor"),CONCATENATE("R",'[2]Mapa final'!$A$76),"")</f>
        <v/>
      </c>
      <c r="AG44" s="623"/>
      <c r="AH44" s="625" t="str">
        <f>IF(AND('[2]Mapa final'!$J$64="Muy Baja",'[2]Mapa final'!$N$64="Catastrófico"),CONCATENATE("R",'[2]Mapa final'!$A$64),"")</f>
        <v/>
      </c>
      <c r="AI44" s="626"/>
      <c r="AJ44" s="626" t="str">
        <f>IF(AND('[2]Mapa final'!$J$70="Muy Baja",'[2]Mapa final'!$N$70="Catastrófico"),CONCATENATE("R",'[2]Mapa final'!$A$70),"")</f>
        <v/>
      </c>
      <c r="AK44" s="626"/>
      <c r="AL44" s="626" t="str">
        <f>IF(AND('[2]Mapa final'!$J$76="Muy Baja",'[2]Mapa final'!$N$76="Catastrófico"),CONCATENATE("R",'[2]Mapa final'!$A$76),"")</f>
        <v/>
      </c>
      <c r="AM44" s="629"/>
      <c r="AN44" s="180"/>
      <c r="AO44" s="180"/>
      <c r="AP44" s="180"/>
      <c r="AQ44" s="180"/>
      <c r="AR44" s="180"/>
      <c r="AS44" s="180"/>
      <c r="AT44" s="180"/>
      <c r="AU44" s="180"/>
      <c r="AV44" s="180"/>
      <c r="AW44" s="180"/>
      <c r="AX44" s="180"/>
      <c r="AY44" s="180"/>
      <c r="AZ44" s="180"/>
      <c r="BA44" s="180"/>
      <c r="BB44" s="180"/>
      <c r="BC44" s="180"/>
      <c r="BD44" s="180"/>
      <c r="BE44" s="180"/>
      <c r="BF44" s="180"/>
      <c r="BG44" s="180"/>
      <c r="BH44" s="180"/>
      <c r="BI44" s="180"/>
      <c r="BJ44" s="180"/>
      <c r="BK44" s="180"/>
      <c r="BL44" s="180"/>
      <c r="BM44" s="180"/>
      <c r="BN44" s="180"/>
      <c r="BO44" s="180"/>
      <c r="BP44" s="180"/>
      <c r="BQ44" s="180"/>
      <c r="BR44" s="180"/>
      <c r="BS44" s="180"/>
      <c r="BT44" s="180"/>
      <c r="BU44" s="180"/>
      <c r="BV44" s="180"/>
      <c r="BW44" s="180"/>
      <c r="BX44" s="180"/>
      <c r="BY44" s="180"/>
      <c r="BZ44" s="180"/>
      <c r="CA44" s="180"/>
      <c r="CB44" s="180"/>
    </row>
    <row r="45" spans="1:80" ht="15" thickBot="1" x14ac:dyDescent="0.35">
      <c r="A45" s="180"/>
      <c r="B45" s="693"/>
      <c r="C45" s="693"/>
      <c r="D45" s="694"/>
      <c r="E45" s="615"/>
      <c r="F45" s="616"/>
      <c r="G45" s="616"/>
      <c r="H45" s="616"/>
      <c r="I45" s="617"/>
      <c r="J45" s="633"/>
      <c r="K45" s="634"/>
      <c r="L45" s="634"/>
      <c r="M45" s="634"/>
      <c r="N45" s="634"/>
      <c r="O45" s="636"/>
      <c r="P45" s="633"/>
      <c r="Q45" s="634"/>
      <c r="R45" s="634"/>
      <c r="S45" s="634"/>
      <c r="T45" s="634"/>
      <c r="U45" s="636"/>
      <c r="V45" s="639"/>
      <c r="W45" s="640"/>
      <c r="X45" s="640"/>
      <c r="Y45" s="640"/>
      <c r="Z45" s="640"/>
      <c r="AA45" s="642"/>
      <c r="AB45" s="621"/>
      <c r="AC45" s="622"/>
      <c r="AD45" s="622"/>
      <c r="AE45" s="622"/>
      <c r="AF45" s="622"/>
      <c r="AG45" s="624"/>
      <c r="AH45" s="627"/>
      <c r="AI45" s="628"/>
      <c r="AJ45" s="628"/>
      <c r="AK45" s="628"/>
      <c r="AL45" s="628"/>
      <c r="AM45" s="63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row>
    <row r="46" spans="1:80" x14ac:dyDescent="0.3">
      <c r="A46" s="180"/>
      <c r="B46" s="180"/>
      <c r="C46" s="180"/>
      <c r="D46" s="180"/>
      <c r="E46" s="180"/>
      <c r="F46" s="180"/>
      <c r="G46" s="180"/>
      <c r="H46" s="180"/>
      <c r="I46" s="180"/>
      <c r="J46" s="609" t="s">
        <v>154</v>
      </c>
      <c r="K46" s="610"/>
      <c r="L46" s="610"/>
      <c r="M46" s="610"/>
      <c r="N46" s="610"/>
      <c r="O46" s="611"/>
      <c r="P46" s="609" t="s">
        <v>155</v>
      </c>
      <c r="Q46" s="610"/>
      <c r="R46" s="610"/>
      <c r="S46" s="610"/>
      <c r="T46" s="610"/>
      <c r="U46" s="611"/>
      <c r="V46" s="609" t="s">
        <v>156</v>
      </c>
      <c r="W46" s="610"/>
      <c r="X46" s="610"/>
      <c r="Y46" s="610"/>
      <c r="Z46" s="610"/>
      <c r="AA46" s="611"/>
      <c r="AB46" s="609" t="s">
        <v>157</v>
      </c>
      <c r="AC46" s="618"/>
      <c r="AD46" s="610"/>
      <c r="AE46" s="610"/>
      <c r="AF46" s="610"/>
      <c r="AG46" s="611"/>
      <c r="AH46" s="609" t="s">
        <v>158</v>
      </c>
      <c r="AI46" s="610"/>
      <c r="AJ46" s="610"/>
      <c r="AK46" s="610"/>
      <c r="AL46" s="610"/>
      <c r="AM46" s="611"/>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row>
    <row r="47" spans="1:80" x14ac:dyDescent="0.3">
      <c r="A47" s="180"/>
      <c r="B47" s="180"/>
      <c r="C47" s="180"/>
      <c r="D47" s="180"/>
      <c r="E47" s="180"/>
      <c r="F47" s="180"/>
      <c r="G47" s="180"/>
      <c r="H47" s="180"/>
      <c r="I47" s="180"/>
      <c r="J47" s="612"/>
      <c r="K47" s="613"/>
      <c r="L47" s="613"/>
      <c r="M47" s="613"/>
      <c r="N47" s="613"/>
      <c r="O47" s="614"/>
      <c r="P47" s="612"/>
      <c r="Q47" s="613"/>
      <c r="R47" s="613"/>
      <c r="S47" s="613"/>
      <c r="T47" s="613"/>
      <c r="U47" s="614"/>
      <c r="V47" s="612"/>
      <c r="W47" s="613"/>
      <c r="X47" s="613"/>
      <c r="Y47" s="613"/>
      <c r="Z47" s="613"/>
      <c r="AA47" s="614"/>
      <c r="AB47" s="612"/>
      <c r="AC47" s="613"/>
      <c r="AD47" s="613"/>
      <c r="AE47" s="613"/>
      <c r="AF47" s="613"/>
      <c r="AG47" s="614"/>
      <c r="AH47" s="612"/>
      <c r="AI47" s="613"/>
      <c r="AJ47" s="613"/>
      <c r="AK47" s="613"/>
      <c r="AL47" s="613"/>
      <c r="AM47" s="614"/>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row>
    <row r="48" spans="1:80" x14ac:dyDescent="0.3">
      <c r="A48" s="180"/>
      <c r="B48" s="180"/>
      <c r="C48" s="180"/>
      <c r="D48" s="180"/>
      <c r="E48" s="180"/>
      <c r="F48" s="180"/>
      <c r="G48" s="180"/>
      <c r="H48" s="180"/>
      <c r="I48" s="180"/>
      <c r="J48" s="612"/>
      <c r="K48" s="613"/>
      <c r="L48" s="613"/>
      <c r="M48" s="613"/>
      <c r="N48" s="613"/>
      <c r="O48" s="614"/>
      <c r="P48" s="612"/>
      <c r="Q48" s="613"/>
      <c r="R48" s="613"/>
      <c r="S48" s="613"/>
      <c r="T48" s="613"/>
      <c r="U48" s="614"/>
      <c r="V48" s="612"/>
      <c r="W48" s="613"/>
      <c r="X48" s="613"/>
      <c r="Y48" s="613"/>
      <c r="Z48" s="613"/>
      <c r="AA48" s="614"/>
      <c r="AB48" s="612"/>
      <c r="AC48" s="613"/>
      <c r="AD48" s="613"/>
      <c r="AE48" s="613"/>
      <c r="AF48" s="613"/>
      <c r="AG48" s="614"/>
      <c r="AH48" s="612"/>
      <c r="AI48" s="613"/>
      <c r="AJ48" s="613"/>
      <c r="AK48" s="613"/>
      <c r="AL48" s="613"/>
      <c r="AM48" s="614"/>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row>
    <row r="49" spans="1:80" x14ac:dyDescent="0.3">
      <c r="A49" s="180"/>
      <c r="B49" s="180"/>
      <c r="C49" s="180"/>
      <c r="D49" s="180"/>
      <c r="E49" s="180"/>
      <c r="F49" s="180"/>
      <c r="G49" s="180"/>
      <c r="H49" s="180"/>
      <c r="I49" s="180"/>
      <c r="J49" s="612"/>
      <c r="K49" s="613"/>
      <c r="L49" s="613"/>
      <c r="M49" s="613"/>
      <c r="N49" s="613"/>
      <c r="O49" s="614"/>
      <c r="P49" s="612"/>
      <c r="Q49" s="613"/>
      <c r="R49" s="613"/>
      <c r="S49" s="613"/>
      <c r="T49" s="613"/>
      <c r="U49" s="614"/>
      <c r="V49" s="612"/>
      <c r="W49" s="613"/>
      <c r="X49" s="613"/>
      <c r="Y49" s="613"/>
      <c r="Z49" s="613"/>
      <c r="AA49" s="614"/>
      <c r="AB49" s="612"/>
      <c r="AC49" s="613"/>
      <c r="AD49" s="613"/>
      <c r="AE49" s="613"/>
      <c r="AF49" s="613"/>
      <c r="AG49" s="614"/>
      <c r="AH49" s="612"/>
      <c r="AI49" s="613"/>
      <c r="AJ49" s="613"/>
      <c r="AK49" s="613"/>
      <c r="AL49" s="613"/>
      <c r="AM49" s="614"/>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0"/>
      <c r="BR49" s="180"/>
      <c r="BS49" s="180"/>
      <c r="BT49" s="180"/>
      <c r="BU49" s="180"/>
      <c r="BV49" s="180"/>
      <c r="BW49" s="180"/>
      <c r="BX49" s="180"/>
      <c r="BY49" s="180"/>
      <c r="BZ49" s="180"/>
      <c r="CA49" s="180"/>
      <c r="CB49" s="180"/>
    </row>
    <row r="50" spans="1:80" x14ac:dyDescent="0.3">
      <c r="A50" s="180"/>
      <c r="B50" s="180"/>
      <c r="C50" s="180"/>
      <c r="D50" s="180"/>
      <c r="E50" s="180"/>
      <c r="F50" s="180"/>
      <c r="G50" s="180"/>
      <c r="H50" s="180"/>
      <c r="I50" s="180"/>
      <c r="J50" s="612"/>
      <c r="K50" s="613"/>
      <c r="L50" s="613"/>
      <c r="M50" s="613"/>
      <c r="N50" s="613"/>
      <c r="O50" s="614"/>
      <c r="P50" s="612"/>
      <c r="Q50" s="613"/>
      <c r="R50" s="613"/>
      <c r="S50" s="613"/>
      <c r="T50" s="613"/>
      <c r="U50" s="614"/>
      <c r="V50" s="612"/>
      <c r="W50" s="613"/>
      <c r="X50" s="613"/>
      <c r="Y50" s="613"/>
      <c r="Z50" s="613"/>
      <c r="AA50" s="614"/>
      <c r="AB50" s="612"/>
      <c r="AC50" s="613"/>
      <c r="AD50" s="613"/>
      <c r="AE50" s="613"/>
      <c r="AF50" s="613"/>
      <c r="AG50" s="614"/>
      <c r="AH50" s="612"/>
      <c r="AI50" s="613"/>
      <c r="AJ50" s="613"/>
      <c r="AK50" s="613"/>
      <c r="AL50" s="613"/>
      <c r="AM50" s="614"/>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0"/>
      <c r="BR50" s="180"/>
      <c r="BS50" s="180"/>
      <c r="BT50" s="180"/>
      <c r="BU50" s="180"/>
      <c r="BV50" s="180"/>
      <c r="BW50" s="180"/>
      <c r="BX50" s="180"/>
      <c r="BY50" s="180"/>
      <c r="BZ50" s="180"/>
      <c r="CA50" s="180"/>
      <c r="CB50" s="180"/>
    </row>
    <row r="51" spans="1:80" ht="15" thickBot="1" x14ac:dyDescent="0.35">
      <c r="A51" s="180"/>
      <c r="B51" s="180"/>
      <c r="C51" s="180"/>
      <c r="D51" s="180"/>
      <c r="E51" s="180"/>
      <c r="F51" s="180"/>
      <c r="G51" s="180"/>
      <c r="H51" s="180"/>
      <c r="I51" s="180"/>
      <c r="J51" s="615"/>
      <c r="K51" s="616"/>
      <c r="L51" s="616"/>
      <c r="M51" s="616"/>
      <c r="N51" s="616"/>
      <c r="O51" s="617"/>
      <c r="P51" s="615"/>
      <c r="Q51" s="616"/>
      <c r="R51" s="616"/>
      <c r="S51" s="616"/>
      <c r="T51" s="616"/>
      <c r="U51" s="617"/>
      <c r="V51" s="615"/>
      <c r="W51" s="616"/>
      <c r="X51" s="616"/>
      <c r="Y51" s="616"/>
      <c r="Z51" s="616"/>
      <c r="AA51" s="617"/>
      <c r="AB51" s="615"/>
      <c r="AC51" s="616"/>
      <c r="AD51" s="616"/>
      <c r="AE51" s="616"/>
      <c r="AF51" s="616"/>
      <c r="AG51" s="617"/>
      <c r="AH51" s="615"/>
      <c r="AI51" s="616"/>
      <c r="AJ51" s="616"/>
      <c r="AK51" s="616"/>
      <c r="AL51" s="616"/>
      <c r="AM51" s="617"/>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0"/>
      <c r="BR51" s="180"/>
      <c r="BS51" s="180"/>
      <c r="BT51" s="180"/>
      <c r="BU51" s="180"/>
      <c r="BV51" s="180"/>
      <c r="BW51" s="180"/>
      <c r="BX51" s="180"/>
      <c r="BY51" s="180"/>
      <c r="BZ51" s="180"/>
      <c r="CA51" s="180"/>
      <c r="CB51" s="180"/>
    </row>
    <row r="52" spans="1:80" x14ac:dyDescent="0.3">
      <c r="A52" s="180"/>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0"/>
      <c r="BR52" s="180"/>
      <c r="BS52" s="180"/>
      <c r="BT52" s="180"/>
      <c r="BU52" s="180"/>
      <c r="BV52" s="180"/>
      <c r="BW52" s="180"/>
      <c r="BX52" s="180"/>
      <c r="BY52" s="180"/>
      <c r="BZ52" s="180"/>
      <c r="CA52" s="180"/>
      <c r="CB52" s="180"/>
    </row>
    <row r="53" spans="1:80" ht="15" customHeight="1" x14ac:dyDescent="0.3">
      <c r="A53" s="180"/>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0"/>
      <c r="BR53" s="180"/>
      <c r="BS53" s="180"/>
      <c r="BT53" s="180"/>
      <c r="BU53" s="180"/>
      <c r="BV53" s="180"/>
      <c r="BW53" s="180"/>
      <c r="BX53" s="180"/>
      <c r="BY53" s="180"/>
      <c r="BZ53" s="180"/>
      <c r="CA53" s="180"/>
      <c r="CB53" s="180"/>
    </row>
    <row r="54" spans="1:80" ht="15" customHeight="1" x14ac:dyDescent="0.3">
      <c r="A54" s="180"/>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0"/>
      <c r="BR54" s="180"/>
      <c r="BS54" s="180"/>
      <c r="BT54" s="180"/>
      <c r="BU54" s="180"/>
      <c r="BV54" s="180"/>
      <c r="BW54" s="180"/>
      <c r="BX54" s="180"/>
      <c r="BY54" s="180"/>
      <c r="BZ54" s="180"/>
      <c r="CA54" s="180"/>
      <c r="CB54" s="180"/>
    </row>
    <row r="55" spans="1:80" x14ac:dyDescent="0.3">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c r="AY55" s="180"/>
      <c r="AZ55" s="180"/>
      <c r="BA55" s="180"/>
      <c r="BB55" s="180"/>
      <c r="BC55" s="180"/>
      <c r="BD55" s="180"/>
      <c r="BE55" s="180"/>
      <c r="BF55" s="180"/>
      <c r="BG55" s="180"/>
      <c r="BH55" s="180"/>
      <c r="BI55" s="180"/>
      <c r="BJ55" s="180"/>
      <c r="BK55" s="180"/>
      <c r="BL55" s="180"/>
      <c r="BM55" s="180"/>
      <c r="BN55" s="180"/>
      <c r="BO55" s="180"/>
      <c r="BP55" s="180"/>
      <c r="BQ55" s="180"/>
      <c r="BR55" s="180"/>
      <c r="BS55" s="180"/>
      <c r="BT55" s="180"/>
      <c r="BU55" s="180"/>
      <c r="BV55" s="180"/>
      <c r="BW55" s="180"/>
      <c r="BX55" s="180"/>
      <c r="BY55" s="180"/>
      <c r="BZ55" s="180"/>
      <c r="CA55" s="180"/>
      <c r="CB55" s="180"/>
    </row>
    <row r="56" spans="1:80" x14ac:dyDescent="0.3">
      <c r="A56" s="180"/>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0"/>
      <c r="BR56" s="180"/>
      <c r="BS56" s="180"/>
      <c r="BT56" s="180"/>
      <c r="BU56" s="180"/>
      <c r="BV56" s="180"/>
      <c r="BW56" s="180"/>
      <c r="BX56" s="180"/>
      <c r="BY56" s="180"/>
      <c r="BZ56" s="180"/>
      <c r="CA56" s="180"/>
      <c r="CB56" s="180"/>
    </row>
    <row r="57" spans="1:80" x14ac:dyDescent="0.3">
      <c r="A57" s="180"/>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0"/>
      <c r="BR57" s="180"/>
      <c r="BS57" s="180"/>
      <c r="BT57" s="180"/>
      <c r="BU57" s="180"/>
      <c r="BV57" s="180"/>
      <c r="BW57" s="180"/>
      <c r="BX57" s="180"/>
      <c r="BY57" s="180"/>
      <c r="BZ57" s="180"/>
      <c r="CA57" s="180"/>
      <c r="CB57" s="180"/>
    </row>
    <row r="58" spans="1:80" x14ac:dyDescent="0.3">
      <c r="A58" s="180"/>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0"/>
      <c r="BR58" s="180"/>
      <c r="BS58" s="180"/>
      <c r="BT58" s="180"/>
      <c r="BU58" s="180"/>
      <c r="BV58" s="180"/>
      <c r="BW58" s="180"/>
      <c r="BX58" s="180"/>
      <c r="BY58" s="180"/>
      <c r="BZ58" s="180"/>
      <c r="CA58" s="180"/>
      <c r="CB58" s="180"/>
    </row>
    <row r="59" spans="1:80" x14ac:dyDescent="0.3">
      <c r="A59" s="180"/>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0"/>
      <c r="BR59" s="180"/>
      <c r="BS59" s="180"/>
      <c r="BT59" s="180"/>
      <c r="BU59" s="180"/>
      <c r="BV59" s="180"/>
      <c r="BW59" s="180"/>
      <c r="BX59" s="180"/>
      <c r="BY59" s="180"/>
      <c r="BZ59" s="180"/>
      <c r="CA59" s="180"/>
      <c r="CB59" s="180"/>
    </row>
    <row r="60" spans="1:80" x14ac:dyDescent="0.3">
      <c r="A60" s="180"/>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0"/>
      <c r="BR60" s="180"/>
      <c r="BS60" s="180"/>
      <c r="BT60" s="180"/>
      <c r="BU60" s="180"/>
      <c r="BV60" s="180"/>
      <c r="BW60" s="180"/>
      <c r="BX60" s="180"/>
      <c r="BY60" s="180"/>
      <c r="BZ60" s="180"/>
      <c r="CA60" s="180"/>
      <c r="CB60" s="180"/>
    </row>
    <row r="61" spans="1:80" x14ac:dyDescent="0.3">
      <c r="A61" s="180"/>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0"/>
      <c r="BS61" s="180"/>
      <c r="BT61" s="180"/>
      <c r="BU61" s="180"/>
      <c r="BV61" s="180"/>
      <c r="BW61" s="180"/>
      <c r="BX61" s="180"/>
      <c r="BY61" s="180"/>
      <c r="BZ61" s="180"/>
      <c r="CA61" s="180"/>
      <c r="CB61" s="180"/>
    </row>
    <row r="62" spans="1:80" x14ac:dyDescent="0.3">
      <c r="A62" s="180"/>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c r="BP62" s="180"/>
      <c r="BQ62" s="180"/>
      <c r="BR62" s="180"/>
      <c r="BS62" s="180"/>
      <c r="BT62" s="180"/>
      <c r="BU62" s="180"/>
      <c r="BV62" s="180"/>
      <c r="BW62" s="180"/>
      <c r="BX62" s="180"/>
      <c r="BY62" s="180"/>
      <c r="BZ62" s="180"/>
      <c r="CA62" s="180"/>
      <c r="CB62" s="180"/>
    </row>
    <row r="63" spans="1:80" x14ac:dyDescent="0.3">
      <c r="A63" s="180"/>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0"/>
      <c r="BR63" s="180"/>
      <c r="BS63" s="180"/>
      <c r="BT63" s="180"/>
      <c r="BU63" s="180"/>
      <c r="BV63" s="180"/>
      <c r="BW63" s="180"/>
      <c r="BX63" s="180"/>
      <c r="BY63" s="180"/>
      <c r="BZ63" s="180"/>
      <c r="CA63" s="180"/>
      <c r="CB63" s="180"/>
    </row>
    <row r="64" spans="1:80" x14ac:dyDescent="0.3">
      <c r="A64" s="180"/>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0"/>
      <c r="BR64" s="180"/>
      <c r="BS64" s="180"/>
      <c r="BT64" s="180"/>
      <c r="BU64" s="180"/>
      <c r="BV64" s="180"/>
      <c r="BW64" s="180"/>
      <c r="BX64" s="180"/>
      <c r="BY64" s="180"/>
      <c r="BZ64" s="180"/>
      <c r="CA64" s="180"/>
      <c r="CB64" s="180"/>
    </row>
    <row r="65" spans="1:80" x14ac:dyDescent="0.3">
      <c r="A65" s="180"/>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0"/>
      <c r="BR65" s="180"/>
      <c r="BS65" s="180"/>
      <c r="BT65" s="180"/>
      <c r="BU65" s="180"/>
      <c r="BV65" s="180"/>
      <c r="BW65" s="180"/>
      <c r="BX65" s="180"/>
      <c r="BY65" s="180"/>
      <c r="BZ65" s="180"/>
      <c r="CA65" s="180"/>
      <c r="CB65" s="180"/>
    </row>
    <row r="66" spans="1:80" x14ac:dyDescent="0.3">
      <c r="A66" s="180"/>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0"/>
      <c r="BR66" s="180"/>
      <c r="BS66" s="180"/>
      <c r="BT66" s="180"/>
      <c r="BU66" s="180"/>
      <c r="BV66" s="180"/>
      <c r="BW66" s="180"/>
      <c r="BX66" s="180"/>
      <c r="BY66" s="180"/>
      <c r="BZ66" s="180"/>
      <c r="CA66" s="180"/>
      <c r="CB66" s="180"/>
    </row>
    <row r="67" spans="1:80" x14ac:dyDescent="0.3">
      <c r="A67" s="180"/>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0"/>
      <c r="BR67" s="180"/>
      <c r="BS67" s="180"/>
      <c r="BT67" s="180"/>
      <c r="BU67" s="180"/>
      <c r="BV67" s="180"/>
      <c r="BW67" s="180"/>
      <c r="BX67" s="180"/>
      <c r="BY67" s="180"/>
      <c r="BZ67" s="180"/>
      <c r="CA67" s="180"/>
      <c r="CB67" s="180"/>
    </row>
    <row r="68" spans="1:80" x14ac:dyDescent="0.3">
      <c r="A68" s="180"/>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c r="BJ68" s="180"/>
      <c r="BK68" s="180"/>
      <c r="BL68" s="180"/>
      <c r="BM68" s="180"/>
      <c r="BN68" s="180"/>
      <c r="BO68" s="180"/>
      <c r="BP68" s="180"/>
      <c r="BQ68" s="180"/>
      <c r="BR68" s="180"/>
      <c r="BS68" s="180"/>
      <c r="BT68" s="180"/>
      <c r="BU68" s="180"/>
      <c r="BV68" s="180"/>
      <c r="BW68" s="180"/>
      <c r="BX68" s="180"/>
      <c r="BY68" s="180"/>
      <c r="BZ68" s="180"/>
      <c r="CA68" s="180"/>
      <c r="CB68" s="180"/>
    </row>
    <row r="69" spans="1:80" x14ac:dyDescent="0.3">
      <c r="A69" s="180"/>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0"/>
      <c r="CB69" s="180"/>
    </row>
    <row r="70" spans="1:80" x14ac:dyDescent="0.3">
      <c r="A70" s="180"/>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0"/>
      <c r="BR70" s="180"/>
      <c r="BS70" s="180"/>
      <c r="BT70" s="180"/>
      <c r="BU70" s="180"/>
      <c r="BV70" s="180"/>
      <c r="BW70" s="180"/>
      <c r="BX70" s="180"/>
      <c r="BY70" s="180"/>
      <c r="BZ70" s="180"/>
      <c r="CA70" s="180"/>
      <c r="CB70" s="180"/>
    </row>
    <row r="71" spans="1:80" x14ac:dyDescent="0.3">
      <c r="A71" s="180"/>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0"/>
      <c r="BR71" s="180"/>
      <c r="BS71" s="180"/>
      <c r="BT71" s="180"/>
      <c r="BU71" s="180"/>
      <c r="BV71" s="180"/>
      <c r="BW71" s="180"/>
      <c r="BX71" s="180"/>
      <c r="BY71" s="180"/>
      <c r="BZ71" s="180"/>
      <c r="CA71" s="180"/>
      <c r="CB71" s="180"/>
    </row>
    <row r="72" spans="1:80" x14ac:dyDescent="0.3">
      <c r="A72" s="180"/>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0"/>
      <c r="BR72" s="180"/>
      <c r="BS72" s="180"/>
      <c r="BT72" s="180"/>
      <c r="BU72" s="180"/>
      <c r="BV72" s="180"/>
      <c r="BW72" s="180"/>
      <c r="BX72" s="180"/>
      <c r="BY72" s="180"/>
      <c r="BZ72" s="180"/>
      <c r="CA72" s="180"/>
      <c r="CB72" s="180"/>
    </row>
    <row r="73" spans="1:80" x14ac:dyDescent="0.3">
      <c r="A73" s="180"/>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c r="BJ73" s="180"/>
      <c r="BK73" s="180"/>
      <c r="BL73" s="180"/>
      <c r="BM73" s="180"/>
      <c r="BN73" s="180"/>
      <c r="BO73" s="180"/>
      <c r="BP73" s="180"/>
      <c r="BQ73" s="180"/>
      <c r="BR73" s="180"/>
      <c r="BS73" s="180"/>
      <c r="BT73" s="180"/>
      <c r="BU73" s="180"/>
      <c r="BV73" s="180"/>
      <c r="BW73" s="180"/>
      <c r="BX73" s="180"/>
      <c r="BY73" s="180"/>
      <c r="BZ73" s="180"/>
      <c r="CA73" s="180"/>
      <c r="CB73" s="180"/>
    </row>
    <row r="74" spans="1:80" x14ac:dyDescent="0.3">
      <c r="A74" s="180"/>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0"/>
      <c r="AM74" s="180"/>
      <c r="AN74" s="180"/>
      <c r="AO74" s="180"/>
      <c r="AP74" s="180"/>
      <c r="AQ74" s="180"/>
      <c r="AR74" s="180"/>
      <c r="AS74" s="180"/>
      <c r="AT74" s="180"/>
      <c r="AU74" s="180"/>
      <c r="AV74" s="180"/>
      <c r="AW74" s="180"/>
      <c r="AX74" s="180"/>
      <c r="AY74" s="180"/>
      <c r="AZ74" s="180"/>
      <c r="BA74" s="180"/>
      <c r="BB74" s="180"/>
      <c r="BC74" s="180"/>
      <c r="BD74" s="180"/>
      <c r="BE74" s="180"/>
      <c r="BF74" s="180"/>
      <c r="BG74" s="180"/>
      <c r="BH74" s="180"/>
      <c r="BI74" s="180"/>
      <c r="BJ74" s="180"/>
      <c r="BK74" s="180"/>
      <c r="BL74" s="180"/>
      <c r="BM74" s="180"/>
      <c r="BN74" s="180"/>
      <c r="BO74" s="180"/>
      <c r="BP74" s="180"/>
      <c r="BQ74" s="180"/>
      <c r="BR74" s="180"/>
      <c r="BS74" s="180"/>
      <c r="BT74" s="180"/>
      <c r="BU74" s="180"/>
      <c r="BV74" s="180"/>
      <c r="BW74" s="180"/>
      <c r="BX74" s="180"/>
      <c r="BY74" s="180"/>
      <c r="BZ74" s="180"/>
      <c r="CA74" s="180"/>
      <c r="CB74" s="180"/>
    </row>
    <row r="75" spans="1:80" x14ac:dyDescent="0.3">
      <c r="A75" s="180"/>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0"/>
      <c r="AN75" s="180"/>
      <c r="AO75" s="180"/>
      <c r="AP75" s="180"/>
      <c r="AQ75" s="180"/>
      <c r="AR75" s="180"/>
      <c r="AS75" s="180"/>
      <c r="AT75" s="180"/>
      <c r="AU75" s="180"/>
      <c r="AV75" s="180"/>
      <c r="AW75" s="180"/>
      <c r="AX75" s="180"/>
      <c r="AY75" s="180"/>
      <c r="AZ75" s="180"/>
      <c r="BA75" s="180"/>
      <c r="BB75" s="180"/>
      <c r="BC75" s="180"/>
      <c r="BD75" s="180"/>
      <c r="BE75" s="180"/>
      <c r="BF75" s="180"/>
      <c r="BG75" s="180"/>
      <c r="BH75" s="180"/>
      <c r="BI75" s="180"/>
      <c r="BJ75" s="180"/>
      <c r="BK75" s="180"/>
      <c r="BL75" s="180"/>
      <c r="BM75" s="180"/>
      <c r="BN75" s="180"/>
      <c r="BO75" s="180"/>
      <c r="BP75" s="180"/>
      <c r="BQ75" s="180"/>
      <c r="BR75" s="180"/>
      <c r="BS75" s="180"/>
      <c r="BT75" s="180"/>
      <c r="BU75" s="180"/>
      <c r="BV75" s="180"/>
      <c r="BW75" s="180"/>
      <c r="BX75" s="180"/>
      <c r="BY75" s="180"/>
      <c r="BZ75" s="180"/>
      <c r="CA75" s="180"/>
      <c r="CB75" s="180"/>
    </row>
    <row r="76" spans="1:80" x14ac:dyDescent="0.3">
      <c r="A76" s="180"/>
      <c r="B76" s="180"/>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c r="AN76" s="180"/>
      <c r="AO76" s="180"/>
      <c r="AP76" s="180"/>
      <c r="AQ76" s="180"/>
      <c r="AR76" s="180"/>
      <c r="AS76" s="180"/>
      <c r="AT76" s="180"/>
      <c r="AU76" s="180"/>
      <c r="AV76" s="180"/>
      <c r="AW76" s="180"/>
      <c r="AX76" s="180"/>
      <c r="AY76" s="180"/>
      <c r="AZ76" s="180"/>
      <c r="BA76" s="180"/>
      <c r="BB76" s="180"/>
      <c r="BC76" s="180"/>
      <c r="BD76" s="180"/>
      <c r="BE76" s="180"/>
      <c r="BF76" s="180"/>
      <c r="BG76" s="180"/>
      <c r="BH76" s="180"/>
      <c r="BI76" s="180"/>
      <c r="BJ76" s="180"/>
      <c r="BK76" s="180"/>
      <c r="BL76" s="180"/>
      <c r="BM76" s="180"/>
      <c r="BN76" s="180"/>
      <c r="BO76" s="180"/>
      <c r="BP76" s="180"/>
      <c r="BQ76" s="180"/>
      <c r="BR76" s="180"/>
      <c r="BS76" s="180"/>
      <c r="BT76" s="180"/>
      <c r="BU76" s="180"/>
      <c r="BV76" s="180"/>
      <c r="BW76" s="180"/>
      <c r="BX76" s="180"/>
      <c r="BY76" s="180"/>
      <c r="BZ76" s="180"/>
      <c r="CA76" s="180"/>
      <c r="CB76" s="180"/>
    </row>
    <row r="77" spans="1:80" x14ac:dyDescent="0.3">
      <c r="A77" s="180"/>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0"/>
      <c r="BR77" s="180"/>
      <c r="BS77" s="180"/>
      <c r="BT77" s="180"/>
      <c r="BU77" s="180"/>
      <c r="BV77" s="180"/>
      <c r="BW77" s="180"/>
      <c r="BX77" s="180"/>
      <c r="BY77" s="180"/>
      <c r="BZ77" s="180"/>
      <c r="CA77" s="180"/>
      <c r="CB77" s="180"/>
    </row>
    <row r="78" spans="1:80" x14ac:dyDescent="0.3">
      <c r="A78" s="180"/>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180"/>
      <c r="AQ78" s="180"/>
      <c r="AR78" s="180"/>
      <c r="AS78" s="180"/>
      <c r="AT78" s="180"/>
      <c r="AU78" s="180"/>
      <c r="AV78" s="180"/>
      <c r="AW78" s="180"/>
      <c r="AX78" s="180"/>
      <c r="AY78" s="180"/>
      <c r="AZ78" s="180"/>
      <c r="BA78" s="180"/>
      <c r="BB78" s="180"/>
      <c r="BC78" s="180"/>
      <c r="BD78" s="180"/>
      <c r="BE78" s="180"/>
      <c r="BF78" s="180"/>
      <c r="BG78" s="180"/>
      <c r="BH78" s="180"/>
      <c r="BI78" s="180"/>
      <c r="BJ78" s="180"/>
      <c r="BK78" s="180"/>
      <c r="BL78" s="180"/>
      <c r="BM78" s="180"/>
      <c r="BN78" s="180"/>
      <c r="BO78" s="180"/>
      <c r="BP78" s="180"/>
      <c r="BQ78" s="180"/>
      <c r="BR78" s="180"/>
      <c r="BS78" s="180"/>
      <c r="BT78" s="180"/>
      <c r="BU78" s="180"/>
      <c r="BV78" s="180"/>
      <c r="BW78" s="180"/>
      <c r="BX78" s="180"/>
      <c r="BY78" s="180"/>
      <c r="BZ78" s="180"/>
      <c r="CA78" s="180"/>
      <c r="CB78" s="180"/>
    </row>
    <row r="79" spans="1:80" x14ac:dyDescent="0.3">
      <c r="A79" s="180"/>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180"/>
      <c r="AY79" s="180"/>
      <c r="AZ79" s="180"/>
      <c r="BA79" s="180"/>
      <c r="BB79" s="180"/>
      <c r="BC79" s="180"/>
      <c r="BD79" s="180"/>
      <c r="BE79" s="180"/>
      <c r="BF79" s="180"/>
      <c r="BG79" s="180"/>
      <c r="BH79" s="180"/>
      <c r="BI79" s="180"/>
      <c r="BJ79" s="180"/>
      <c r="BK79" s="180"/>
    </row>
    <row r="80" spans="1:80" x14ac:dyDescent="0.3">
      <c r="A80" s="180"/>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80"/>
      <c r="AS80" s="180"/>
      <c r="AT80" s="180"/>
      <c r="AU80" s="180"/>
      <c r="AV80" s="180"/>
      <c r="AW80" s="180"/>
      <c r="AX80" s="180"/>
      <c r="AY80" s="180"/>
      <c r="AZ80" s="180"/>
      <c r="BA80" s="180"/>
      <c r="BB80" s="180"/>
      <c r="BC80" s="180"/>
      <c r="BD80" s="180"/>
      <c r="BE80" s="180"/>
      <c r="BF80" s="180"/>
      <c r="BG80" s="180"/>
      <c r="BH80" s="180"/>
      <c r="BI80" s="180"/>
      <c r="BJ80" s="180"/>
      <c r="BK80" s="180"/>
    </row>
    <row r="81" spans="1:63" x14ac:dyDescent="0.3">
      <c r="A81" s="180"/>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0"/>
      <c r="AS81" s="180"/>
      <c r="AT81" s="180"/>
      <c r="AU81" s="180"/>
      <c r="AV81" s="180"/>
      <c r="AW81" s="180"/>
      <c r="AX81" s="180"/>
      <c r="AY81" s="180"/>
      <c r="AZ81" s="180"/>
      <c r="BA81" s="180"/>
      <c r="BB81" s="180"/>
      <c r="BC81" s="180"/>
      <c r="BD81" s="180"/>
      <c r="BE81" s="180"/>
      <c r="BF81" s="180"/>
      <c r="BG81" s="180"/>
      <c r="BH81" s="180"/>
      <c r="BI81" s="180"/>
      <c r="BJ81" s="180"/>
      <c r="BK81" s="180"/>
    </row>
    <row r="82" spans="1:63" x14ac:dyDescent="0.3">
      <c r="A82" s="180"/>
      <c r="B82" s="180"/>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0"/>
      <c r="AM82" s="180"/>
      <c r="AN82" s="180"/>
      <c r="AO82" s="180"/>
      <c r="AP82" s="180"/>
      <c r="AQ82" s="180"/>
      <c r="AR82" s="180"/>
      <c r="AS82" s="180"/>
      <c r="AT82" s="180"/>
      <c r="AU82" s="180"/>
      <c r="AV82" s="180"/>
      <c r="AW82" s="180"/>
      <c r="AX82" s="180"/>
      <c r="AY82" s="180"/>
      <c r="AZ82" s="180"/>
      <c r="BA82" s="180"/>
      <c r="BB82" s="180"/>
      <c r="BC82" s="180"/>
      <c r="BD82" s="180"/>
      <c r="BE82" s="180"/>
      <c r="BF82" s="180"/>
      <c r="BG82" s="180"/>
      <c r="BH82" s="180"/>
      <c r="BI82" s="180"/>
      <c r="BJ82" s="180"/>
      <c r="BK82" s="180"/>
    </row>
    <row r="83" spans="1:63" x14ac:dyDescent="0.3">
      <c r="A83" s="180"/>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0"/>
      <c r="AP83" s="180"/>
      <c r="AQ83" s="180"/>
      <c r="AR83" s="180"/>
      <c r="AS83" s="180"/>
      <c r="AT83" s="180"/>
      <c r="AU83" s="180"/>
      <c r="AV83" s="180"/>
      <c r="AW83" s="180"/>
      <c r="AX83" s="180"/>
      <c r="AY83" s="180"/>
      <c r="AZ83" s="180"/>
      <c r="BA83" s="180"/>
      <c r="BB83" s="180"/>
      <c r="BC83" s="180"/>
      <c r="BD83" s="180"/>
      <c r="BE83" s="180"/>
      <c r="BF83" s="180"/>
      <c r="BG83" s="180"/>
      <c r="BH83" s="180"/>
      <c r="BI83" s="180"/>
      <c r="BJ83" s="180"/>
      <c r="BK83" s="180"/>
    </row>
    <row r="84" spans="1:63" x14ac:dyDescent="0.3">
      <c r="A84" s="180"/>
      <c r="B84" s="180"/>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c r="AE84" s="180"/>
      <c r="AF84" s="180"/>
      <c r="AG84" s="180"/>
      <c r="AH84" s="180"/>
      <c r="AI84" s="180"/>
      <c r="AJ84" s="180"/>
      <c r="AK84" s="180"/>
      <c r="AL84" s="180"/>
      <c r="AM84" s="180"/>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row>
    <row r="85" spans="1:63" x14ac:dyDescent="0.3">
      <c r="A85" s="180"/>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180"/>
      <c r="AM85" s="180"/>
      <c r="AN85" s="180"/>
      <c r="AO85" s="180"/>
      <c r="AP85" s="180"/>
      <c r="AQ85" s="180"/>
      <c r="AR85" s="180"/>
      <c r="AS85" s="180"/>
      <c r="AT85" s="180"/>
      <c r="AU85" s="180"/>
      <c r="AV85" s="180"/>
      <c r="AW85" s="180"/>
      <c r="AX85" s="180"/>
      <c r="AY85" s="180"/>
      <c r="AZ85" s="180"/>
      <c r="BA85" s="180"/>
      <c r="BB85" s="180"/>
      <c r="BC85" s="180"/>
      <c r="BD85" s="180"/>
      <c r="BE85" s="180"/>
      <c r="BF85" s="180"/>
      <c r="BG85" s="180"/>
      <c r="BH85" s="180"/>
      <c r="BI85" s="180"/>
      <c r="BJ85" s="180"/>
      <c r="BK85" s="180"/>
    </row>
    <row r="86" spans="1:63" x14ac:dyDescent="0.3">
      <c r="A86" s="180"/>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80"/>
      <c r="AL86" s="180"/>
      <c r="AM86" s="180"/>
      <c r="AN86" s="180"/>
      <c r="AO86" s="180"/>
      <c r="AP86" s="180"/>
      <c r="AQ86" s="180"/>
      <c r="AR86" s="180"/>
      <c r="AS86" s="180"/>
      <c r="AT86" s="180"/>
      <c r="AU86" s="180"/>
      <c r="AV86" s="180"/>
      <c r="AW86" s="180"/>
      <c r="AX86" s="180"/>
      <c r="AY86" s="180"/>
      <c r="AZ86" s="180"/>
      <c r="BA86" s="180"/>
      <c r="BB86" s="180"/>
      <c r="BC86" s="180"/>
      <c r="BD86" s="180"/>
      <c r="BE86" s="180"/>
      <c r="BF86" s="180"/>
      <c r="BG86" s="180"/>
      <c r="BH86" s="180"/>
      <c r="BI86" s="180"/>
      <c r="BJ86" s="180"/>
      <c r="BK86" s="180"/>
    </row>
    <row r="87" spans="1:63" x14ac:dyDescent="0.3">
      <c r="A87" s="180"/>
      <c r="B87" s="180"/>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80"/>
      <c r="AL87" s="180"/>
      <c r="AM87" s="180"/>
      <c r="AN87" s="180"/>
      <c r="AO87" s="180"/>
      <c r="AP87" s="180"/>
      <c r="AQ87" s="180"/>
      <c r="AR87" s="180"/>
      <c r="AS87" s="180"/>
      <c r="AT87" s="180"/>
      <c r="AU87" s="180"/>
      <c r="AV87" s="180"/>
      <c r="AW87" s="180"/>
      <c r="AX87" s="180"/>
      <c r="AY87" s="180"/>
      <c r="AZ87" s="180"/>
      <c r="BA87" s="180"/>
      <c r="BB87" s="180"/>
      <c r="BC87" s="180"/>
      <c r="BD87" s="180"/>
      <c r="BE87" s="180"/>
      <c r="BF87" s="180"/>
      <c r="BG87" s="180"/>
      <c r="BH87" s="180"/>
      <c r="BI87" s="180"/>
      <c r="BJ87" s="180"/>
      <c r="BK87" s="180"/>
    </row>
    <row r="88" spans="1:63" x14ac:dyDescent="0.3">
      <c r="A88" s="180"/>
      <c r="B88" s="180"/>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c r="AA88" s="180"/>
      <c r="AB88" s="180"/>
      <c r="AC88" s="180"/>
      <c r="AD88" s="180"/>
      <c r="AE88" s="180"/>
      <c r="AF88" s="180"/>
      <c r="AG88" s="180"/>
      <c r="AH88" s="180"/>
      <c r="AI88" s="180"/>
      <c r="AJ88" s="180"/>
      <c r="AK88" s="180"/>
      <c r="AL88" s="180"/>
      <c r="AM88" s="180"/>
      <c r="AN88" s="180"/>
      <c r="AO88" s="180"/>
      <c r="AP88" s="180"/>
      <c r="AQ88" s="180"/>
      <c r="AR88" s="180"/>
      <c r="AS88" s="180"/>
      <c r="AT88" s="180"/>
      <c r="AU88" s="180"/>
      <c r="AV88" s="180"/>
      <c r="AW88" s="180"/>
      <c r="AX88" s="180"/>
      <c r="AY88" s="180"/>
      <c r="AZ88" s="180"/>
      <c r="BA88" s="180"/>
      <c r="BB88" s="180"/>
      <c r="BC88" s="180"/>
      <c r="BD88" s="180"/>
      <c r="BE88" s="180"/>
      <c r="BF88" s="180"/>
      <c r="BG88" s="180"/>
      <c r="BH88" s="180"/>
      <c r="BI88" s="180"/>
      <c r="BJ88" s="180"/>
      <c r="BK88" s="180"/>
    </row>
    <row r="89" spans="1:63" x14ac:dyDescent="0.3">
      <c r="A89" s="180"/>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180"/>
      <c r="AD89" s="180"/>
      <c r="AE89" s="180"/>
      <c r="AF89" s="180"/>
      <c r="AG89" s="180"/>
      <c r="AH89" s="180"/>
      <c r="AI89" s="180"/>
      <c r="AJ89" s="180"/>
      <c r="AK89" s="180"/>
      <c r="AL89" s="180"/>
      <c r="AM89" s="180"/>
      <c r="AN89" s="180"/>
      <c r="AO89" s="180"/>
      <c r="AP89" s="180"/>
      <c r="AQ89" s="180"/>
      <c r="AR89" s="180"/>
      <c r="AS89" s="180"/>
      <c r="AT89" s="180"/>
      <c r="AU89" s="180"/>
      <c r="AV89" s="180"/>
      <c r="AW89" s="180"/>
      <c r="AX89" s="180"/>
      <c r="AY89" s="180"/>
      <c r="AZ89" s="180"/>
      <c r="BA89" s="180"/>
      <c r="BB89" s="180"/>
      <c r="BC89" s="180"/>
      <c r="BD89" s="180"/>
      <c r="BE89" s="180"/>
      <c r="BF89" s="180"/>
      <c r="BG89" s="180"/>
      <c r="BH89" s="180"/>
      <c r="BI89" s="180"/>
      <c r="BJ89" s="180"/>
      <c r="BK89" s="180"/>
    </row>
    <row r="90" spans="1:63" x14ac:dyDescent="0.3">
      <c r="A90" s="180"/>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row>
    <row r="91" spans="1:63" x14ac:dyDescent="0.3">
      <c r="A91" s="180"/>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0"/>
      <c r="AY91" s="180"/>
      <c r="AZ91" s="180"/>
      <c r="BA91" s="180"/>
      <c r="BB91" s="180"/>
      <c r="BC91" s="180"/>
      <c r="BD91" s="180"/>
      <c r="BE91" s="180"/>
      <c r="BF91" s="180"/>
      <c r="BG91" s="180"/>
      <c r="BH91" s="180"/>
      <c r="BI91" s="180"/>
      <c r="BJ91" s="180"/>
      <c r="BK91" s="180"/>
    </row>
    <row r="92" spans="1:63" x14ac:dyDescent="0.3">
      <c r="A92" s="180"/>
      <c r="B92" s="180"/>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80"/>
      <c r="AM92" s="180"/>
      <c r="AN92" s="180"/>
      <c r="AO92" s="180"/>
      <c r="AP92" s="180"/>
      <c r="AQ92" s="180"/>
      <c r="AR92" s="180"/>
      <c r="AS92" s="180"/>
      <c r="AT92" s="180"/>
      <c r="AU92" s="180"/>
      <c r="AV92" s="180"/>
      <c r="AW92" s="180"/>
      <c r="AX92" s="180"/>
      <c r="AY92" s="180"/>
      <c r="AZ92" s="180"/>
      <c r="BA92" s="180"/>
      <c r="BB92" s="180"/>
      <c r="BC92" s="180"/>
      <c r="BD92" s="180"/>
      <c r="BE92" s="180"/>
      <c r="BF92" s="180"/>
      <c r="BG92" s="180"/>
      <c r="BH92" s="180"/>
      <c r="BI92" s="180"/>
      <c r="BJ92" s="180"/>
      <c r="BK92" s="180"/>
    </row>
    <row r="93" spans="1:63" x14ac:dyDescent="0.3">
      <c r="A93" s="180"/>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80"/>
      <c r="AG93" s="180"/>
      <c r="AH93" s="180"/>
      <c r="AI93" s="180"/>
      <c r="AJ93" s="180"/>
      <c r="AK93" s="180"/>
      <c r="AL93" s="180"/>
      <c r="AM93" s="180"/>
      <c r="AN93" s="180"/>
      <c r="AO93" s="180"/>
      <c r="AP93" s="180"/>
      <c r="AQ93" s="180"/>
      <c r="AR93" s="180"/>
      <c r="AS93" s="180"/>
      <c r="AT93" s="180"/>
      <c r="AU93" s="180"/>
      <c r="AV93" s="180"/>
      <c r="AW93" s="180"/>
      <c r="AX93" s="180"/>
      <c r="AY93" s="180"/>
      <c r="AZ93" s="180"/>
      <c r="BA93" s="180"/>
      <c r="BB93" s="180"/>
      <c r="BC93" s="180"/>
      <c r="BD93" s="180"/>
      <c r="BE93" s="180"/>
      <c r="BF93" s="180"/>
      <c r="BG93" s="180"/>
      <c r="BH93" s="180"/>
      <c r="BI93" s="180"/>
      <c r="BJ93" s="180"/>
      <c r="BK93" s="180"/>
    </row>
    <row r="94" spans="1:63" x14ac:dyDescent="0.3">
      <c r="A94" s="180"/>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c r="AA94" s="180"/>
      <c r="AB94" s="180"/>
      <c r="AC94" s="180"/>
      <c r="AD94" s="180"/>
      <c r="AE94" s="180"/>
      <c r="AF94" s="180"/>
      <c r="AG94" s="180"/>
      <c r="AH94" s="180"/>
      <c r="AI94" s="180"/>
      <c r="AJ94" s="180"/>
      <c r="AK94" s="180"/>
      <c r="AL94" s="180"/>
      <c r="AM94" s="180"/>
      <c r="AN94" s="180"/>
      <c r="AO94" s="180"/>
      <c r="AP94" s="180"/>
      <c r="AQ94" s="180"/>
      <c r="AR94" s="180"/>
      <c r="AS94" s="180"/>
      <c r="AT94" s="180"/>
      <c r="AU94" s="180"/>
      <c r="AV94" s="180"/>
      <c r="AW94" s="180"/>
      <c r="AX94" s="180"/>
      <c r="AY94" s="180"/>
      <c r="AZ94" s="180"/>
      <c r="BA94" s="180"/>
      <c r="BB94" s="180"/>
      <c r="BC94" s="180"/>
      <c r="BD94" s="180"/>
      <c r="BE94" s="180"/>
      <c r="BF94" s="180"/>
      <c r="BG94" s="180"/>
      <c r="BH94" s="180"/>
      <c r="BI94" s="180"/>
      <c r="BJ94" s="180"/>
      <c r="BK94" s="180"/>
    </row>
    <row r="95" spans="1:63" x14ac:dyDescent="0.3">
      <c r="A95" s="180"/>
      <c r="B95" s="180"/>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0"/>
      <c r="BC95" s="180"/>
      <c r="BD95" s="180"/>
      <c r="BE95" s="180"/>
      <c r="BF95" s="180"/>
      <c r="BG95" s="180"/>
      <c r="BH95" s="180"/>
      <c r="BI95" s="180"/>
      <c r="BJ95" s="180"/>
      <c r="BK95" s="180"/>
    </row>
    <row r="96" spans="1:63" x14ac:dyDescent="0.3">
      <c r="A96" s="180"/>
      <c r="B96" s="180"/>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180"/>
      <c r="AE96" s="180"/>
      <c r="AF96" s="180"/>
      <c r="AG96" s="180"/>
      <c r="AH96" s="180"/>
      <c r="AI96" s="180"/>
      <c r="AJ96" s="180"/>
      <c r="AK96" s="180"/>
      <c r="AL96" s="180"/>
      <c r="AM96" s="180"/>
      <c r="AN96" s="180"/>
      <c r="AO96" s="180"/>
      <c r="AP96" s="180"/>
      <c r="AQ96" s="180"/>
      <c r="AR96" s="180"/>
      <c r="AS96" s="180"/>
      <c r="AT96" s="180"/>
      <c r="AU96" s="180"/>
      <c r="AV96" s="180"/>
      <c r="AW96" s="180"/>
      <c r="AX96" s="180"/>
      <c r="AY96" s="180"/>
      <c r="AZ96" s="180"/>
      <c r="BA96" s="180"/>
      <c r="BB96" s="180"/>
      <c r="BC96" s="180"/>
      <c r="BD96" s="180"/>
      <c r="BE96" s="180"/>
      <c r="BF96" s="180"/>
      <c r="BG96" s="180"/>
      <c r="BH96" s="180"/>
      <c r="BI96" s="180"/>
      <c r="BJ96" s="180"/>
      <c r="BK96" s="180"/>
    </row>
    <row r="97" spans="1:63" x14ac:dyDescent="0.3">
      <c r="A97" s="180"/>
      <c r="B97" s="180"/>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180"/>
      <c r="AK97" s="180"/>
      <c r="AL97" s="180"/>
      <c r="AM97" s="180"/>
      <c r="AN97" s="180"/>
      <c r="AO97" s="180"/>
      <c r="AP97" s="180"/>
      <c r="AQ97" s="180"/>
      <c r="AR97" s="180"/>
      <c r="AS97" s="180"/>
      <c r="AT97" s="180"/>
      <c r="AU97" s="180"/>
      <c r="AV97" s="180"/>
      <c r="AW97" s="180"/>
      <c r="AX97" s="180"/>
      <c r="AY97" s="180"/>
      <c r="AZ97" s="180"/>
      <c r="BA97" s="180"/>
      <c r="BB97" s="180"/>
      <c r="BC97" s="180"/>
      <c r="BD97" s="180"/>
      <c r="BE97" s="180"/>
      <c r="BF97" s="180"/>
      <c r="BG97" s="180"/>
      <c r="BH97" s="180"/>
      <c r="BI97" s="180"/>
      <c r="BJ97" s="180"/>
      <c r="BK97" s="180"/>
    </row>
    <row r="98" spans="1:63" x14ac:dyDescent="0.3">
      <c r="A98" s="180"/>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c r="AA98" s="180"/>
      <c r="AB98" s="180"/>
      <c r="AC98" s="180"/>
      <c r="AD98" s="180"/>
      <c r="AE98" s="180"/>
      <c r="AF98" s="180"/>
      <c r="AG98" s="180"/>
      <c r="AH98" s="180"/>
      <c r="AI98" s="180"/>
      <c r="AJ98" s="180"/>
      <c r="AK98" s="180"/>
      <c r="AL98" s="180"/>
      <c r="AM98" s="180"/>
      <c r="AN98" s="180"/>
      <c r="AO98" s="180"/>
      <c r="AP98" s="180"/>
      <c r="AQ98" s="180"/>
      <c r="AR98" s="180"/>
      <c r="AS98" s="180"/>
      <c r="AT98" s="180"/>
      <c r="AU98" s="180"/>
      <c r="AV98" s="180"/>
      <c r="AW98" s="180"/>
      <c r="AX98" s="180"/>
      <c r="AY98" s="180"/>
      <c r="AZ98" s="180"/>
      <c r="BA98" s="180"/>
      <c r="BB98" s="180"/>
      <c r="BC98" s="180"/>
      <c r="BD98" s="180"/>
      <c r="BE98" s="180"/>
      <c r="BF98" s="180"/>
      <c r="BG98" s="180"/>
      <c r="BH98" s="180"/>
      <c r="BI98" s="180"/>
      <c r="BJ98" s="180"/>
      <c r="BK98" s="180"/>
    </row>
    <row r="99" spans="1:63" x14ac:dyDescent="0.3">
      <c r="A99" s="180"/>
      <c r="B99" s="180"/>
      <c r="C99" s="180"/>
      <c r="D99" s="180"/>
      <c r="E99" s="180"/>
      <c r="F99" s="180"/>
      <c r="G99" s="180"/>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c r="AG99" s="180"/>
      <c r="AH99" s="180"/>
      <c r="AI99" s="180"/>
      <c r="AJ99" s="180"/>
      <c r="AK99" s="180"/>
      <c r="AL99" s="180"/>
      <c r="AM99" s="180"/>
      <c r="AN99" s="180"/>
      <c r="AO99" s="180"/>
      <c r="AP99" s="180"/>
      <c r="AQ99" s="180"/>
      <c r="AR99" s="180"/>
      <c r="AS99" s="180"/>
      <c r="AT99" s="180"/>
      <c r="AU99" s="180"/>
      <c r="AV99" s="180"/>
      <c r="AW99" s="180"/>
      <c r="AX99" s="180"/>
      <c r="AY99" s="180"/>
      <c r="AZ99" s="180"/>
      <c r="BA99" s="180"/>
      <c r="BB99" s="180"/>
      <c r="BC99" s="180"/>
      <c r="BD99" s="180"/>
      <c r="BE99" s="180"/>
      <c r="BF99" s="180"/>
      <c r="BG99" s="180"/>
      <c r="BH99" s="180"/>
      <c r="BI99" s="180"/>
      <c r="BJ99" s="180"/>
      <c r="BK99" s="180"/>
    </row>
    <row r="100" spans="1:63" x14ac:dyDescent="0.3">
      <c r="A100" s="180"/>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180"/>
      <c r="AD100" s="180"/>
      <c r="AE100" s="180"/>
      <c r="AF100" s="180"/>
      <c r="AG100" s="180"/>
      <c r="AH100" s="180"/>
      <c r="AI100" s="180"/>
      <c r="AJ100" s="180"/>
      <c r="AK100" s="180"/>
      <c r="AL100" s="180"/>
      <c r="AM100" s="180"/>
      <c r="AN100" s="180"/>
      <c r="AO100" s="180"/>
      <c r="AP100" s="180"/>
      <c r="AQ100" s="180"/>
      <c r="AR100" s="180"/>
      <c r="AS100" s="180"/>
      <c r="AT100" s="180"/>
      <c r="AU100" s="180"/>
      <c r="AV100" s="180"/>
      <c r="AW100" s="180"/>
      <c r="AX100" s="180"/>
      <c r="AY100" s="180"/>
      <c r="AZ100" s="180"/>
      <c r="BA100" s="180"/>
      <c r="BB100" s="180"/>
      <c r="BC100" s="180"/>
      <c r="BD100" s="180"/>
      <c r="BE100" s="180"/>
      <c r="BF100" s="180"/>
      <c r="BG100" s="180"/>
      <c r="BH100" s="180"/>
      <c r="BI100" s="180"/>
      <c r="BJ100" s="180"/>
      <c r="BK100" s="180"/>
    </row>
    <row r="101" spans="1:63" x14ac:dyDescent="0.3">
      <c r="A101" s="180"/>
      <c r="B101" s="180"/>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row>
    <row r="102" spans="1:63" x14ac:dyDescent="0.3">
      <c r="A102" s="180"/>
      <c r="B102" s="180"/>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c r="AA102" s="180"/>
      <c r="AB102" s="180"/>
      <c r="AC102" s="180"/>
      <c r="AD102" s="180"/>
      <c r="AE102" s="180"/>
      <c r="AF102" s="180"/>
      <c r="AG102" s="180"/>
      <c r="AH102" s="180"/>
      <c r="AI102" s="180"/>
      <c r="AJ102" s="180"/>
      <c r="AK102" s="180"/>
      <c r="AL102" s="180"/>
      <c r="AM102" s="180"/>
      <c r="AN102" s="180"/>
      <c r="AO102" s="180"/>
      <c r="AP102" s="180"/>
      <c r="AQ102" s="180"/>
      <c r="AR102" s="180"/>
      <c r="AS102" s="180"/>
      <c r="AT102" s="180"/>
      <c r="AU102" s="180"/>
      <c r="AV102" s="180"/>
      <c r="AW102" s="180"/>
      <c r="AX102" s="180"/>
      <c r="AY102" s="180"/>
      <c r="AZ102" s="180"/>
      <c r="BA102" s="180"/>
      <c r="BB102" s="180"/>
      <c r="BC102" s="180"/>
      <c r="BD102" s="180"/>
      <c r="BE102" s="180"/>
      <c r="BF102" s="180"/>
      <c r="BG102" s="180"/>
      <c r="BH102" s="180"/>
      <c r="BI102" s="180"/>
      <c r="BJ102" s="180"/>
      <c r="BK102" s="180"/>
    </row>
    <row r="103" spans="1:63" x14ac:dyDescent="0.3">
      <c r="A103" s="180"/>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0"/>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c r="BH103" s="180"/>
      <c r="BI103" s="180"/>
      <c r="BJ103" s="180"/>
      <c r="BK103" s="180"/>
    </row>
    <row r="104" spans="1:63" x14ac:dyDescent="0.3">
      <c r="A104" s="18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0"/>
      <c r="BI104" s="180"/>
      <c r="BJ104" s="180"/>
      <c r="BK104" s="180"/>
    </row>
    <row r="105" spans="1:63" x14ac:dyDescent="0.3">
      <c r="A105" s="180"/>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c r="AU105" s="180"/>
      <c r="AV105" s="180"/>
      <c r="AW105" s="180"/>
      <c r="AX105" s="180"/>
      <c r="AY105" s="180"/>
      <c r="AZ105" s="180"/>
      <c r="BA105" s="180"/>
      <c r="BB105" s="180"/>
      <c r="BC105" s="180"/>
      <c r="BD105" s="180"/>
      <c r="BE105" s="180"/>
      <c r="BF105" s="180"/>
      <c r="BG105" s="180"/>
      <c r="BH105" s="180"/>
      <c r="BI105" s="180"/>
      <c r="BJ105" s="180"/>
      <c r="BK105" s="180"/>
    </row>
    <row r="106" spans="1:63" x14ac:dyDescent="0.3">
      <c r="A106" s="180"/>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0"/>
      <c r="AY106" s="180"/>
      <c r="AZ106" s="180"/>
      <c r="BA106" s="180"/>
      <c r="BB106" s="180"/>
      <c r="BC106" s="180"/>
      <c r="BD106" s="180"/>
      <c r="BE106" s="180"/>
      <c r="BF106" s="180"/>
      <c r="BG106" s="180"/>
      <c r="BH106" s="180"/>
      <c r="BI106" s="180"/>
      <c r="BJ106" s="180"/>
      <c r="BK106" s="180"/>
    </row>
    <row r="107" spans="1:63" x14ac:dyDescent="0.3">
      <c r="A107" s="180"/>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0"/>
      <c r="AM107" s="180"/>
      <c r="AN107" s="180"/>
      <c r="AO107" s="180"/>
      <c r="AP107" s="180"/>
      <c r="AQ107" s="180"/>
      <c r="AR107" s="180"/>
      <c r="AS107" s="180"/>
      <c r="AT107" s="180"/>
      <c r="AU107" s="180"/>
      <c r="AV107" s="180"/>
      <c r="AW107" s="180"/>
      <c r="AX107" s="180"/>
      <c r="AY107" s="180"/>
      <c r="AZ107" s="180"/>
      <c r="BA107" s="180"/>
      <c r="BB107" s="180"/>
      <c r="BC107" s="180"/>
      <c r="BD107" s="180"/>
      <c r="BE107" s="180"/>
      <c r="BF107" s="180"/>
      <c r="BG107" s="180"/>
      <c r="BH107" s="180"/>
      <c r="BI107" s="180"/>
      <c r="BJ107" s="180"/>
      <c r="BK107" s="180"/>
    </row>
    <row r="108" spans="1:63" x14ac:dyDescent="0.3">
      <c r="A108" s="180"/>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c r="AI108" s="180"/>
      <c r="AJ108" s="180"/>
      <c r="AK108" s="180"/>
      <c r="AL108" s="180"/>
      <c r="AM108" s="180"/>
      <c r="AN108" s="180"/>
      <c r="AO108" s="180"/>
      <c r="AP108" s="180"/>
      <c r="AQ108" s="180"/>
      <c r="AR108" s="180"/>
      <c r="AS108" s="180"/>
      <c r="AT108" s="180"/>
      <c r="AU108" s="180"/>
      <c r="AV108" s="180"/>
      <c r="AW108" s="180"/>
      <c r="AX108" s="180"/>
      <c r="AY108" s="180"/>
      <c r="AZ108" s="180"/>
      <c r="BA108" s="180"/>
      <c r="BB108" s="180"/>
      <c r="BC108" s="180"/>
      <c r="BD108" s="180"/>
      <c r="BE108" s="180"/>
      <c r="BF108" s="180"/>
      <c r="BG108" s="180"/>
      <c r="BH108" s="180"/>
      <c r="BI108" s="180"/>
      <c r="BJ108" s="180"/>
      <c r="BK108" s="180"/>
    </row>
    <row r="109" spans="1:63" x14ac:dyDescent="0.3">
      <c r="A109" s="180"/>
      <c r="B109" s="180"/>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c r="AA109" s="180"/>
      <c r="AB109" s="180"/>
      <c r="AC109" s="180"/>
      <c r="AD109" s="180"/>
      <c r="AE109" s="180"/>
      <c r="AF109" s="180"/>
      <c r="AG109" s="180"/>
      <c r="AH109" s="180"/>
      <c r="AI109" s="180"/>
      <c r="AJ109" s="180"/>
      <c r="AK109" s="180"/>
      <c r="AL109" s="180"/>
      <c r="AM109" s="180"/>
      <c r="AN109" s="180"/>
      <c r="AO109" s="180"/>
      <c r="AP109" s="180"/>
      <c r="AQ109" s="180"/>
      <c r="AR109" s="180"/>
      <c r="AS109" s="180"/>
      <c r="AT109" s="180"/>
      <c r="AU109" s="180"/>
      <c r="AV109" s="180"/>
      <c r="AW109" s="180"/>
      <c r="AX109" s="180"/>
      <c r="AY109" s="180"/>
      <c r="AZ109" s="180"/>
      <c r="BA109" s="180"/>
      <c r="BB109" s="180"/>
      <c r="BC109" s="180"/>
      <c r="BD109" s="180"/>
      <c r="BE109" s="180"/>
      <c r="BF109" s="180"/>
      <c r="BG109" s="180"/>
      <c r="BH109" s="180"/>
      <c r="BI109" s="180"/>
      <c r="BJ109" s="180"/>
      <c r="BK109" s="180"/>
    </row>
    <row r="110" spans="1:63" x14ac:dyDescent="0.3">
      <c r="A110" s="180"/>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0"/>
      <c r="AJ110" s="180"/>
      <c r="AK110" s="180"/>
      <c r="AL110" s="180"/>
      <c r="AM110" s="180"/>
      <c r="AN110" s="180"/>
      <c r="AO110" s="180"/>
      <c r="AP110" s="180"/>
      <c r="AQ110" s="180"/>
      <c r="AR110" s="180"/>
      <c r="AS110" s="180"/>
      <c r="AT110" s="180"/>
      <c r="AU110" s="180"/>
      <c r="AV110" s="180"/>
      <c r="AW110" s="180"/>
      <c r="AX110" s="180"/>
      <c r="AY110" s="180"/>
      <c r="AZ110" s="180"/>
      <c r="BA110" s="180"/>
      <c r="BB110" s="180"/>
      <c r="BC110" s="180"/>
      <c r="BD110" s="180"/>
      <c r="BE110" s="180"/>
      <c r="BF110" s="180"/>
      <c r="BG110" s="180"/>
      <c r="BH110" s="180"/>
      <c r="BI110" s="180"/>
      <c r="BJ110" s="180"/>
      <c r="BK110" s="180"/>
    </row>
    <row r="111" spans="1:63" x14ac:dyDescent="0.3">
      <c r="A111" s="180"/>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c r="AG111" s="180"/>
      <c r="AH111" s="180"/>
      <c r="AI111" s="180"/>
      <c r="AJ111" s="180"/>
      <c r="AK111" s="180"/>
      <c r="AL111" s="180"/>
      <c r="AM111" s="180"/>
      <c r="AN111" s="180"/>
      <c r="AO111" s="180"/>
      <c r="AP111" s="180"/>
      <c r="AQ111" s="180"/>
      <c r="AR111" s="180"/>
      <c r="AS111" s="180"/>
      <c r="AT111" s="180"/>
      <c r="AU111" s="180"/>
      <c r="AV111" s="180"/>
      <c r="AW111" s="180"/>
      <c r="AX111" s="180"/>
      <c r="AY111" s="180"/>
      <c r="AZ111" s="180"/>
      <c r="BA111" s="180"/>
      <c r="BB111" s="180"/>
      <c r="BC111" s="180"/>
      <c r="BD111" s="180"/>
      <c r="BE111" s="180"/>
      <c r="BF111" s="180"/>
      <c r="BG111" s="180"/>
      <c r="BH111" s="180"/>
      <c r="BI111" s="180"/>
      <c r="BJ111" s="180"/>
      <c r="BK111" s="180"/>
    </row>
    <row r="112" spans="1:63" x14ac:dyDescent="0.3">
      <c r="A112" s="180"/>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0"/>
      <c r="AY112" s="180"/>
      <c r="AZ112" s="180"/>
      <c r="BA112" s="180"/>
      <c r="BB112" s="180"/>
      <c r="BC112" s="180"/>
      <c r="BD112" s="180"/>
      <c r="BE112" s="180"/>
      <c r="BF112" s="180"/>
      <c r="BG112" s="180"/>
      <c r="BH112" s="180"/>
      <c r="BI112" s="180"/>
      <c r="BJ112" s="180"/>
      <c r="BK112" s="180"/>
    </row>
    <row r="113" spans="1:63" x14ac:dyDescent="0.3">
      <c r="A113" s="180"/>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180"/>
      <c r="AY113" s="180"/>
      <c r="AZ113" s="180"/>
      <c r="BA113" s="180"/>
      <c r="BB113" s="180"/>
      <c r="BC113" s="180"/>
      <c r="BD113" s="180"/>
      <c r="BE113" s="180"/>
      <c r="BF113" s="180"/>
      <c r="BG113" s="180"/>
      <c r="BH113" s="180"/>
      <c r="BI113" s="180"/>
      <c r="BJ113" s="180"/>
      <c r="BK113" s="180"/>
    </row>
    <row r="114" spans="1:63" x14ac:dyDescent="0.3">
      <c r="A114" s="180"/>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c r="AG114" s="180"/>
      <c r="AH114" s="180"/>
      <c r="AI114" s="180"/>
      <c r="AJ114" s="180"/>
      <c r="AK114" s="180"/>
      <c r="AL114" s="180"/>
      <c r="AM114" s="180"/>
      <c r="AN114" s="180"/>
      <c r="AO114" s="180"/>
      <c r="AP114" s="180"/>
      <c r="AQ114" s="180"/>
      <c r="AR114" s="180"/>
      <c r="AS114" s="180"/>
      <c r="AT114" s="180"/>
      <c r="AU114" s="180"/>
      <c r="AV114" s="180"/>
      <c r="AW114" s="180"/>
      <c r="AX114" s="180"/>
      <c r="AY114" s="180"/>
      <c r="AZ114" s="180"/>
      <c r="BA114" s="180"/>
      <c r="BB114" s="180"/>
      <c r="BC114" s="180"/>
      <c r="BD114" s="180"/>
      <c r="BE114" s="180"/>
      <c r="BF114" s="180"/>
      <c r="BG114" s="180"/>
      <c r="BH114" s="180"/>
      <c r="BI114" s="180"/>
      <c r="BJ114" s="180"/>
      <c r="BK114" s="180"/>
    </row>
    <row r="115" spans="1:63" x14ac:dyDescent="0.3">
      <c r="A115" s="180"/>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c r="AG115" s="180"/>
      <c r="AH115" s="180"/>
      <c r="AI115" s="180"/>
      <c r="AJ115" s="180"/>
      <c r="AK115" s="180"/>
      <c r="AL115" s="180"/>
      <c r="AM115" s="180"/>
      <c r="AN115" s="180"/>
      <c r="AO115" s="180"/>
      <c r="AP115" s="180"/>
      <c r="AQ115" s="180"/>
      <c r="AR115" s="180"/>
      <c r="AS115" s="180"/>
      <c r="AT115" s="180"/>
      <c r="AU115" s="180"/>
      <c r="AV115" s="180"/>
      <c r="AW115" s="180"/>
      <c r="AX115" s="180"/>
      <c r="AY115" s="180"/>
      <c r="AZ115" s="180"/>
      <c r="BA115" s="180"/>
      <c r="BB115" s="180"/>
      <c r="BC115" s="180"/>
      <c r="BD115" s="180"/>
      <c r="BE115" s="180"/>
      <c r="BF115" s="180"/>
      <c r="BG115" s="180"/>
      <c r="BH115" s="180"/>
      <c r="BI115" s="180"/>
      <c r="BJ115" s="180"/>
      <c r="BK115" s="180"/>
    </row>
    <row r="116" spans="1:63" x14ac:dyDescent="0.3">
      <c r="A116" s="180"/>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80"/>
      <c r="AM116" s="180"/>
      <c r="AN116" s="180"/>
      <c r="AO116" s="180"/>
      <c r="AP116" s="180"/>
      <c r="AQ116" s="180"/>
      <c r="AR116" s="180"/>
      <c r="AS116" s="180"/>
      <c r="AT116" s="180"/>
      <c r="AU116" s="180"/>
      <c r="AV116" s="180"/>
      <c r="AW116" s="180"/>
      <c r="AX116" s="180"/>
      <c r="AY116" s="180"/>
      <c r="AZ116" s="180"/>
      <c r="BA116" s="180"/>
      <c r="BB116" s="180"/>
      <c r="BC116" s="180"/>
      <c r="BD116" s="180"/>
      <c r="BE116" s="180"/>
      <c r="BF116" s="180"/>
      <c r="BG116" s="180"/>
      <c r="BH116" s="180"/>
      <c r="BI116" s="180"/>
      <c r="BJ116" s="180"/>
      <c r="BK116" s="180"/>
    </row>
    <row r="117" spans="1:63" x14ac:dyDescent="0.3">
      <c r="A117" s="180"/>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c r="AN117" s="180"/>
      <c r="AO117" s="180"/>
      <c r="AP117" s="180"/>
      <c r="AQ117" s="180"/>
      <c r="AR117" s="180"/>
      <c r="AS117" s="180"/>
      <c r="AT117" s="180"/>
      <c r="AU117" s="180"/>
      <c r="AV117" s="180"/>
      <c r="AW117" s="180"/>
      <c r="AX117" s="180"/>
      <c r="AY117" s="180"/>
      <c r="AZ117" s="180"/>
      <c r="BA117" s="180"/>
      <c r="BB117" s="180"/>
      <c r="BC117" s="180"/>
      <c r="BD117" s="180"/>
      <c r="BE117" s="180"/>
      <c r="BF117" s="180"/>
      <c r="BG117" s="180"/>
      <c r="BH117" s="180"/>
      <c r="BI117" s="180"/>
      <c r="BJ117" s="180"/>
      <c r="BK117" s="180"/>
    </row>
    <row r="118" spans="1:63" x14ac:dyDescent="0.3">
      <c r="A118" s="180"/>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c r="AP118" s="180"/>
      <c r="AQ118" s="180"/>
      <c r="AR118" s="180"/>
      <c r="AS118" s="180"/>
      <c r="AT118" s="180"/>
      <c r="AU118" s="180"/>
      <c r="AV118" s="180"/>
      <c r="AW118" s="180"/>
      <c r="AX118" s="180"/>
      <c r="AY118" s="180"/>
      <c r="AZ118" s="180"/>
      <c r="BA118" s="180"/>
      <c r="BB118" s="180"/>
      <c r="BC118" s="180"/>
      <c r="BD118" s="180"/>
      <c r="BE118" s="180"/>
      <c r="BF118" s="180"/>
      <c r="BG118" s="180"/>
      <c r="BH118" s="180"/>
      <c r="BI118" s="180"/>
      <c r="BJ118" s="180"/>
      <c r="BK118" s="180"/>
    </row>
    <row r="119" spans="1:63" x14ac:dyDescent="0.3">
      <c r="A119" s="180"/>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180"/>
      <c r="AT119" s="180"/>
      <c r="AU119" s="180"/>
      <c r="AV119" s="180"/>
      <c r="AW119" s="180"/>
      <c r="AX119" s="180"/>
      <c r="AY119" s="180"/>
      <c r="AZ119" s="180"/>
      <c r="BA119" s="180"/>
      <c r="BB119" s="180"/>
      <c r="BC119" s="180"/>
      <c r="BD119" s="180"/>
      <c r="BE119" s="180"/>
      <c r="BF119" s="180"/>
      <c r="BG119" s="180"/>
      <c r="BH119" s="180"/>
      <c r="BI119" s="180"/>
      <c r="BJ119" s="180"/>
      <c r="BK119" s="180"/>
    </row>
    <row r="120" spans="1:63" x14ac:dyDescent="0.3">
      <c r="A120" s="180"/>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c r="AN120" s="180"/>
      <c r="AO120" s="180"/>
      <c r="AP120" s="180"/>
      <c r="AQ120" s="180"/>
      <c r="AR120" s="180"/>
      <c r="AS120" s="180"/>
      <c r="AT120" s="180"/>
      <c r="AU120" s="180"/>
      <c r="AV120" s="180"/>
      <c r="AW120" s="180"/>
      <c r="AX120" s="180"/>
      <c r="AY120" s="180"/>
      <c r="AZ120" s="180"/>
      <c r="BA120" s="180"/>
      <c r="BB120" s="180"/>
      <c r="BC120" s="180"/>
      <c r="BD120" s="180"/>
      <c r="BE120" s="180"/>
      <c r="BF120" s="180"/>
      <c r="BG120" s="180"/>
      <c r="BH120" s="180"/>
      <c r="BI120" s="180"/>
      <c r="BJ120" s="180"/>
      <c r="BK120" s="180"/>
    </row>
    <row r="121" spans="1:63" x14ac:dyDescent="0.3">
      <c r="A121" s="180"/>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c r="BI121" s="180"/>
      <c r="BJ121" s="180"/>
      <c r="BK121" s="180"/>
    </row>
    <row r="122" spans="1:63" x14ac:dyDescent="0.3">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c r="BI122" s="180"/>
      <c r="BJ122" s="180"/>
      <c r="BK122" s="180"/>
    </row>
    <row r="123" spans="1:63" x14ac:dyDescent="0.3">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0"/>
      <c r="AZ123" s="180"/>
      <c r="BA123" s="180"/>
      <c r="BB123" s="180"/>
      <c r="BC123" s="180"/>
      <c r="BD123" s="180"/>
      <c r="BE123" s="180"/>
      <c r="BF123" s="180"/>
      <c r="BG123" s="180"/>
      <c r="BH123" s="180"/>
      <c r="BI123" s="180"/>
      <c r="BJ123" s="180"/>
      <c r="BK123" s="180"/>
    </row>
    <row r="124" spans="1:63" x14ac:dyDescent="0.3">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0"/>
      <c r="BH124" s="180"/>
      <c r="BI124" s="180"/>
      <c r="BJ124" s="180"/>
      <c r="BK124" s="180"/>
    </row>
    <row r="125" spans="1:63" x14ac:dyDescent="0.3">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c r="BI125" s="180"/>
      <c r="BJ125" s="180"/>
      <c r="BK125" s="180"/>
    </row>
    <row r="126" spans="1:63" x14ac:dyDescent="0.3">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c r="BI126" s="180"/>
      <c r="BJ126" s="180"/>
      <c r="BK126" s="180"/>
    </row>
    <row r="127" spans="1:63" x14ac:dyDescent="0.3">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c r="BI127" s="180"/>
      <c r="BJ127" s="180"/>
      <c r="BK127" s="180"/>
    </row>
    <row r="128" spans="1:63" x14ac:dyDescent="0.3">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c r="BI128" s="180"/>
      <c r="BJ128" s="180"/>
      <c r="BK128" s="180"/>
    </row>
    <row r="129" spans="2:63" x14ac:dyDescent="0.3">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c r="BI129" s="180"/>
      <c r="BJ129" s="180"/>
      <c r="BK129" s="180"/>
    </row>
    <row r="130" spans="2:63" x14ac:dyDescent="0.3">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row>
    <row r="131" spans="2:63" x14ac:dyDescent="0.3">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c r="BI131" s="180"/>
      <c r="BJ131" s="180"/>
      <c r="BK131" s="180"/>
    </row>
    <row r="132" spans="2:63" x14ac:dyDescent="0.3">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c r="BI132" s="180"/>
      <c r="BJ132" s="180"/>
      <c r="BK132" s="180"/>
    </row>
    <row r="133" spans="2:63" x14ac:dyDescent="0.3">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c r="BI133" s="180"/>
      <c r="BJ133" s="180"/>
      <c r="BK133" s="180"/>
    </row>
    <row r="134" spans="2:63" x14ac:dyDescent="0.3">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c r="BI134" s="180"/>
      <c r="BJ134" s="180"/>
      <c r="BK134" s="180"/>
    </row>
    <row r="135" spans="2:63" x14ac:dyDescent="0.3">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c r="BI135" s="180"/>
      <c r="BJ135" s="180"/>
      <c r="BK135" s="180"/>
    </row>
    <row r="136" spans="2:63" x14ac:dyDescent="0.3">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c r="BI136" s="180"/>
      <c r="BJ136" s="180"/>
      <c r="BK136" s="180"/>
    </row>
    <row r="137" spans="2:63" x14ac:dyDescent="0.3">
      <c r="B137" s="180"/>
      <c r="C137" s="180"/>
      <c r="D137" s="180"/>
      <c r="E137" s="180"/>
      <c r="F137" s="180"/>
      <c r="G137" s="180"/>
      <c r="H137" s="180"/>
      <c r="I137" s="180"/>
    </row>
    <row r="138" spans="2:63" x14ac:dyDescent="0.3">
      <c r="B138" s="180"/>
      <c r="C138" s="180"/>
      <c r="D138" s="180"/>
      <c r="E138" s="180"/>
      <c r="F138" s="180"/>
      <c r="G138" s="180"/>
      <c r="H138" s="180"/>
      <c r="I138" s="180"/>
    </row>
    <row r="139" spans="2:63" x14ac:dyDescent="0.3">
      <c r="B139" s="180"/>
      <c r="C139" s="180"/>
      <c r="D139" s="180"/>
      <c r="E139" s="180"/>
      <c r="F139" s="180"/>
      <c r="G139" s="180"/>
      <c r="H139" s="180"/>
      <c r="I139" s="180"/>
    </row>
    <row r="140" spans="2:63" x14ac:dyDescent="0.3">
      <c r="B140" s="180"/>
      <c r="C140" s="180"/>
      <c r="D140" s="180"/>
      <c r="E140" s="180"/>
      <c r="F140" s="180"/>
      <c r="G140" s="180"/>
      <c r="H140" s="180"/>
      <c r="I140" s="180"/>
    </row>
  </sheetData>
  <sheetProtection algorithmName="SHA-512" hashValue="kpXlidzmWxbP3brn8k4eIEWxhYHkoNV8mMuhH1lPT/xypiCOesm15jiCfvbsOoPDCD8/umcOeC7isQqNzzQXVQ==" saltValue="e8t6+j8RQ+iPDyNDapgnxw==" spinCount="100000" sheet="1" objects="1" scenarios="1"/>
  <mergeCells count="317">
    <mergeCell ref="B2:I4"/>
    <mergeCell ref="J2:AM4"/>
    <mergeCell ref="B6:D45"/>
    <mergeCell ref="E6:I13"/>
    <mergeCell ref="J6:K7"/>
    <mergeCell ref="L6:M7"/>
    <mergeCell ref="N6:O7"/>
    <mergeCell ref="P6:Q7"/>
    <mergeCell ref="R6:S7"/>
    <mergeCell ref="T6:U7"/>
    <mergeCell ref="AH6:AI7"/>
    <mergeCell ref="AJ6:AK7"/>
    <mergeCell ref="AL6:AM7"/>
    <mergeCell ref="X8:Y9"/>
    <mergeCell ref="Z8:AA9"/>
    <mergeCell ref="AB8:AC9"/>
    <mergeCell ref="AD8:AE9"/>
    <mergeCell ref="AF8:AG9"/>
    <mergeCell ref="AJ10:AK11"/>
    <mergeCell ref="AL10:AM11"/>
    <mergeCell ref="J12:K13"/>
    <mergeCell ref="L12:M13"/>
    <mergeCell ref="N12:O13"/>
    <mergeCell ref="P12:Q13"/>
    <mergeCell ref="AO6:AT13"/>
    <mergeCell ref="J8:K9"/>
    <mergeCell ref="L8:M9"/>
    <mergeCell ref="N8:O9"/>
    <mergeCell ref="P8:Q9"/>
    <mergeCell ref="R8:S9"/>
    <mergeCell ref="T8:U9"/>
    <mergeCell ref="V6:W7"/>
    <mergeCell ref="X6:Y7"/>
    <mergeCell ref="Z6:AA7"/>
    <mergeCell ref="AB6:AC7"/>
    <mergeCell ref="AD6:AE7"/>
    <mergeCell ref="AF6:AG7"/>
    <mergeCell ref="AH8:AI9"/>
    <mergeCell ref="AJ8:AK9"/>
    <mergeCell ref="AL8:AM9"/>
    <mergeCell ref="J10:K11"/>
    <mergeCell ref="L10:M11"/>
    <mergeCell ref="N10:O11"/>
    <mergeCell ref="P10:Q11"/>
    <mergeCell ref="R10:S11"/>
    <mergeCell ref="T10:U11"/>
    <mergeCell ref="V10:W11"/>
    <mergeCell ref="V8:W9"/>
    <mergeCell ref="R12:S13"/>
    <mergeCell ref="T12:U13"/>
    <mergeCell ref="V12:W13"/>
    <mergeCell ref="X12:Y13"/>
    <mergeCell ref="X10:Y11"/>
    <mergeCell ref="Z10:AA11"/>
    <mergeCell ref="AB10:AC11"/>
    <mergeCell ref="AD10:AE11"/>
    <mergeCell ref="AF10:AG11"/>
    <mergeCell ref="AH10:AI11"/>
    <mergeCell ref="AL12:AM13"/>
    <mergeCell ref="E14:I21"/>
    <mergeCell ref="J14:K15"/>
    <mergeCell ref="L14:M15"/>
    <mergeCell ref="N14:O15"/>
    <mergeCell ref="P14:Q15"/>
    <mergeCell ref="R14:S15"/>
    <mergeCell ref="T14:U15"/>
    <mergeCell ref="V14:W15"/>
    <mergeCell ref="X14:Y15"/>
    <mergeCell ref="Z12:AA13"/>
    <mergeCell ref="AB12:AC13"/>
    <mergeCell ref="AD12:AE13"/>
    <mergeCell ref="AF12:AG13"/>
    <mergeCell ref="AH12:AI13"/>
    <mergeCell ref="AJ12:AK13"/>
    <mergeCell ref="AL14:AM15"/>
    <mergeCell ref="N18:O19"/>
    <mergeCell ref="P18:Q19"/>
    <mergeCell ref="R18:S19"/>
    <mergeCell ref="T18:U19"/>
    <mergeCell ref="V18:W19"/>
    <mergeCell ref="X18:Y19"/>
    <mergeCell ref="AO14:AT21"/>
    <mergeCell ref="J16:K17"/>
    <mergeCell ref="L16:M17"/>
    <mergeCell ref="N16:O17"/>
    <mergeCell ref="P16:Q17"/>
    <mergeCell ref="R16:S17"/>
    <mergeCell ref="T16:U17"/>
    <mergeCell ref="V16:W17"/>
    <mergeCell ref="X16:Y17"/>
    <mergeCell ref="Z14:AA15"/>
    <mergeCell ref="AB14:AC15"/>
    <mergeCell ref="AD14:AE15"/>
    <mergeCell ref="AF14:AG15"/>
    <mergeCell ref="AH14:AI15"/>
    <mergeCell ref="AJ14:AK15"/>
    <mergeCell ref="AB18:AC19"/>
    <mergeCell ref="AD18:AE19"/>
    <mergeCell ref="AF18:AG19"/>
    <mergeCell ref="AH18:AI19"/>
    <mergeCell ref="AJ18:AK19"/>
    <mergeCell ref="AL18:AM19"/>
    <mergeCell ref="AL16:AM17"/>
    <mergeCell ref="J18:K19"/>
    <mergeCell ref="L18:M19"/>
    <mergeCell ref="Z18:AA19"/>
    <mergeCell ref="Z16:AA17"/>
    <mergeCell ref="AB16:AC17"/>
    <mergeCell ref="AD16:AE17"/>
    <mergeCell ref="AF16:AG17"/>
    <mergeCell ref="AH16:AI17"/>
    <mergeCell ref="AJ16:AK17"/>
    <mergeCell ref="AH20:AI21"/>
    <mergeCell ref="AJ20:AK21"/>
    <mergeCell ref="AL20:AM21"/>
    <mergeCell ref="E22:I29"/>
    <mergeCell ref="J22:K23"/>
    <mergeCell ref="L22:M23"/>
    <mergeCell ref="N22:O23"/>
    <mergeCell ref="P22:Q23"/>
    <mergeCell ref="R22:S23"/>
    <mergeCell ref="T22:U23"/>
    <mergeCell ref="V20:W21"/>
    <mergeCell ref="X20:Y21"/>
    <mergeCell ref="Z20:AA21"/>
    <mergeCell ref="AB20:AC21"/>
    <mergeCell ref="AD20:AE21"/>
    <mergeCell ref="AF20:AG21"/>
    <mergeCell ref="J20:K21"/>
    <mergeCell ref="L20:M21"/>
    <mergeCell ref="N20:O21"/>
    <mergeCell ref="P20:Q21"/>
    <mergeCell ref="R20:S21"/>
    <mergeCell ref="T20:U21"/>
    <mergeCell ref="AH22:AI23"/>
    <mergeCell ref="AJ22:AK23"/>
    <mergeCell ref="AL22:AM23"/>
    <mergeCell ref="X24:Y25"/>
    <mergeCell ref="AO22:AT29"/>
    <mergeCell ref="J24:K25"/>
    <mergeCell ref="L24:M25"/>
    <mergeCell ref="N24:O25"/>
    <mergeCell ref="P24:Q25"/>
    <mergeCell ref="R24:S25"/>
    <mergeCell ref="T24:U25"/>
    <mergeCell ref="V22:W23"/>
    <mergeCell ref="X22:Y23"/>
    <mergeCell ref="Z22:AA23"/>
    <mergeCell ref="AB22:AC23"/>
    <mergeCell ref="AD22:AE23"/>
    <mergeCell ref="AF22:AG23"/>
    <mergeCell ref="AH24:AI25"/>
    <mergeCell ref="AJ24:AK25"/>
    <mergeCell ref="AL24:AM25"/>
    <mergeCell ref="J26:K27"/>
    <mergeCell ref="L26:M27"/>
    <mergeCell ref="N26:O27"/>
    <mergeCell ref="P26:Q27"/>
    <mergeCell ref="R26:S27"/>
    <mergeCell ref="T26:U27"/>
    <mergeCell ref="V26:W27"/>
    <mergeCell ref="V24:W25"/>
    <mergeCell ref="Z24:AA25"/>
    <mergeCell ref="AB24:AC25"/>
    <mergeCell ref="AD24:AE25"/>
    <mergeCell ref="AF24:AG25"/>
    <mergeCell ref="AJ26:AK27"/>
    <mergeCell ref="AL26:AM27"/>
    <mergeCell ref="J28:K29"/>
    <mergeCell ref="L28:M29"/>
    <mergeCell ref="N28:O29"/>
    <mergeCell ref="P28:Q29"/>
    <mergeCell ref="R28:S29"/>
    <mergeCell ref="T28:U29"/>
    <mergeCell ref="V28:W29"/>
    <mergeCell ref="X28:Y29"/>
    <mergeCell ref="X26:Y27"/>
    <mergeCell ref="Z26:AA27"/>
    <mergeCell ref="AB26:AC27"/>
    <mergeCell ref="AD26:AE27"/>
    <mergeCell ref="AF26:AG27"/>
    <mergeCell ref="AH26:AI27"/>
    <mergeCell ref="AL28:AM29"/>
    <mergeCell ref="Z28:AA29"/>
    <mergeCell ref="AB28:AC29"/>
    <mergeCell ref="AD28:AE29"/>
    <mergeCell ref="E30:I37"/>
    <mergeCell ref="J30:K31"/>
    <mergeCell ref="L30:M31"/>
    <mergeCell ref="N30:O31"/>
    <mergeCell ref="P30:Q31"/>
    <mergeCell ref="R30:S31"/>
    <mergeCell ref="T30:U31"/>
    <mergeCell ref="V30:W31"/>
    <mergeCell ref="X30:Y31"/>
    <mergeCell ref="AF28:AG29"/>
    <mergeCell ref="AH28:AI29"/>
    <mergeCell ref="AJ28:AK29"/>
    <mergeCell ref="AL30:AM31"/>
    <mergeCell ref="AO30:AT37"/>
    <mergeCell ref="J32:K33"/>
    <mergeCell ref="L32:M33"/>
    <mergeCell ref="N32:O33"/>
    <mergeCell ref="P32:Q33"/>
    <mergeCell ref="R32:S33"/>
    <mergeCell ref="T32:U33"/>
    <mergeCell ref="V32:W33"/>
    <mergeCell ref="X32:Y33"/>
    <mergeCell ref="Z30:AA31"/>
    <mergeCell ref="AB30:AC31"/>
    <mergeCell ref="AD30:AE31"/>
    <mergeCell ref="AF30:AG31"/>
    <mergeCell ref="AH30:AI31"/>
    <mergeCell ref="AJ30:AK31"/>
    <mergeCell ref="AB34:AC35"/>
    <mergeCell ref="AD34:AE35"/>
    <mergeCell ref="AF34:AG35"/>
    <mergeCell ref="AH34:AI35"/>
    <mergeCell ref="AJ34:AK35"/>
    <mergeCell ref="AL34:AM35"/>
    <mergeCell ref="AL32:AM33"/>
    <mergeCell ref="J34:K35"/>
    <mergeCell ref="L34:M35"/>
    <mergeCell ref="N34:O35"/>
    <mergeCell ref="P34:Q35"/>
    <mergeCell ref="R34:S35"/>
    <mergeCell ref="T34:U35"/>
    <mergeCell ref="V34:W35"/>
    <mergeCell ref="X34:Y35"/>
    <mergeCell ref="Z34:AA35"/>
    <mergeCell ref="Z32:AA33"/>
    <mergeCell ref="AB32:AC33"/>
    <mergeCell ref="AD32:AE33"/>
    <mergeCell ref="AF32:AG33"/>
    <mergeCell ref="AH32:AI33"/>
    <mergeCell ref="AJ32:AK33"/>
    <mergeCell ref="AH36:AI37"/>
    <mergeCell ref="AJ36:AK37"/>
    <mergeCell ref="AL36:AM37"/>
    <mergeCell ref="E38:I45"/>
    <mergeCell ref="J38:K39"/>
    <mergeCell ref="L38:M39"/>
    <mergeCell ref="N38:O39"/>
    <mergeCell ref="P38:Q39"/>
    <mergeCell ref="R38:S39"/>
    <mergeCell ref="T38:U39"/>
    <mergeCell ref="V36:W37"/>
    <mergeCell ref="X36:Y37"/>
    <mergeCell ref="Z36:AA37"/>
    <mergeCell ref="AB36:AC37"/>
    <mergeCell ref="AD36:AE37"/>
    <mergeCell ref="AF36:AG37"/>
    <mergeCell ref="J36:K37"/>
    <mergeCell ref="L36:M37"/>
    <mergeCell ref="N36:O37"/>
    <mergeCell ref="P36:Q37"/>
    <mergeCell ref="R36:S37"/>
    <mergeCell ref="T36:U37"/>
    <mergeCell ref="AH38:AI39"/>
    <mergeCell ref="AJ38:AK39"/>
    <mergeCell ref="X40:Y41"/>
    <mergeCell ref="AL38:AM39"/>
    <mergeCell ref="J40:K41"/>
    <mergeCell ref="L40:M41"/>
    <mergeCell ref="N40:O41"/>
    <mergeCell ref="P40:Q41"/>
    <mergeCell ref="R40:S41"/>
    <mergeCell ref="T40:U41"/>
    <mergeCell ref="V40:W41"/>
    <mergeCell ref="V38:W39"/>
    <mergeCell ref="X38:Y39"/>
    <mergeCell ref="Z38:AA39"/>
    <mergeCell ref="AB38:AC39"/>
    <mergeCell ref="AD38:AE39"/>
    <mergeCell ref="AF38:AG39"/>
    <mergeCell ref="AJ40:AK41"/>
    <mergeCell ref="AL40:AM41"/>
    <mergeCell ref="Z40:AA41"/>
    <mergeCell ref="AB40:AC41"/>
    <mergeCell ref="AD40:AE41"/>
    <mergeCell ref="AF40:AG41"/>
    <mergeCell ref="AH40:AI41"/>
    <mergeCell ref="AL42:AM43"/>
    <mergeCell ref="J44:K45"/>
    <mergeCell ref="L44:M45"/>
    <mergeCell ref="N44:O45"/>
    <mergeCell ref="P44:Q45"/>
    <mergeCell ref="R44:S45"/>
    <mergeCell ref="T44:U45"/>
    <mergeCell ref="V44:W45"/>
    <mergeCell ref="X44:Y45"/>
    <mergeCell ref="Z44:AA45"/>
    <mergeCell ref="Z42:AA43"/>
    <mergeCell ref="AB42:AC43"/>
    <mergeCell ref="AD42:AE43"/>
    <mergeCell ref="AF42:AG43"/>
    <mergeCell ref="AH42:AI43"/>
    <mergeCell ref="AJ42:AK43"/>
    <mergeCell ref="J42:K43"/>
    <mergeCell ref="L42:M43"/>
    <mergeCell ref="N42:O43"/>
    <mergeCell ref="P42:Q43"/>
    <mergeCell ref="R42:S43"/>
    <mergeCell ref="T42:U43"/>
    <mergeCell ref="V42:W43"/>
    <mergeCell ref="X42:Y43"/>
    <mergeCell ref="J46:O51"/>
    <mergeCell ref="P46:U51"/>
    <mergeCell ref="V46:AA51"/>
    <mergeCell ref="AB46:AG51"/>
    <mergeCell ref="AH46:AM51"/>
    <mergeCell ref="AB44:AC45"/>
    <mergeCell ref="AD44:AE45"/>
    <mergeCell ref="AF44:AG45"/>
    <mergeCell ref="AH44:AI45"/>
    <mergeCell ref="AJ44:AK45"/>
    <mergeCell ref="AL44:AM4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M248"/>
  <sheetViews>
    <sheetView topLeftCell="A16" zoomScale="42" zoomScaleNormal="42" workbookViewId="0">
      <selection activeCell="AV48" sqref="AV48"/>
    </sheetView>
  </sheetViews>
  <sheetFormatPr baseColWidth="10" defaultColWidth="11.44140625" defaultRowHeight="14.4" x14ac:dyDescent="0.3"/>
  <cols>
    <col min="1" max="1" width="11.44140625" style="181"/>
    <col min="2" max="18" width="5.6640625" style="181" customWidth="1"/>
    <col min="19" max="19" width="8.44140625" style="181" customWidth="1"/>
    <col min="20" max="23" width="5.6640625" style="181" customWidth="1"/>
    <col min="24" max="24" width="8.5546875" style="181" customWidth="1"/>
    <col min="25" max="26" width="5.6640625" style="181" customWidth="1"/>
    <col min="27" max="27" width="10.6640625" style="181" customWidth="1"/>
    <col min="28" max="28" width="5.6640625" style="181" customWidth="1"/>
    <col min="29" max="29" width="7.44140625" style="181" customWidth="1"/>
    <col min="30" max="33" width="5.6640625" style="181" customWidth="1"/>
    <col min="34" max="34" width="8.5546875" style="181" customWidth="1"/>
    <col min="35" max="39" width="5.6640625" style="181" customWidth="1"/>
    <col min="40" max="40" width="11.44140625" style="181"/>
    <col min="41" max="46" width="5.6640625" style="181" customWidth="1"/>
    <col min="47" max="16384" width="11.44140625" style="181"/>
  </cols>
  <sheetData>
    <row r="1" spans="1:91" x14ac:dyDescent="0.3">
      <c r="A1" s="180"/>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row>
    <row r="2" spans="1:91" ht="18" customHeight="1" x14ac:dyDescent="0.3">
      <c r="A2" s="180"/>
      <c r="B2" s="705" t="s">
        <v>159</v>
      </c>
      <c r="C2" s="706"/>
      <c r="D2" s="706"/>
      <c r="E2" s="706"/>
      <c r="F2" s="706"/>
      <c r="G2" s="706"/>
      <c r="H2" s="706"/>
      <c r="I2" s="706"/>
      <c r="J2" s="692" t="s">
        <v>15</v>
      </c>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row>
    <row r="3" spans="1:91" ht="18.75" customHeight="1" x14ac:dyDescent="0.3">
      <c r="A3" s="180"/>
      <c r="B3" s="706"/>
      <c r="C3" s="706"/>
      <c r="D3" s="706"/>
      <c r="E3" s="706"/>
      <c r="F3" s="706"/>
      <c r="G3" s="706"/>
      <c r="H3" s="706"/>
      <c r="I3" s="706"/>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row>
    <row r="4" spans="1:91" ht="15" customHeight="1" x14ac:dyDescent="0.3">
      <c r="A4" s="180"/>
      <c r="B4" s="706"/>
      <c r="C4" s="706"/>
      <c r="D4" s="706"/>
      <c r="E4" s="706"/>
      <c r="F4" s="706"/>
      <c r="G4" s="706"/>
      <c r="H4" s="706"/>
      <c r="I4" s="706"/>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92"/>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A4" s="180"/>
      <c r="CB4" s="180"/>
      <c r="CC4" s="180"/>
      <c r="CD4" s="180"/>
      <c r="CE4" s="180"/>
      <c r="CF4" s="180"/>
      <c r="CG4" s="180"/>
      <c r="CH4" s="180"/>
      <c r="CI4" s="180"/>
      <c r="CJ4" s="180"/>
      <c r="CK4" s="180"/>
      <c r="CL4" s="180"/>
      <c r="CM4" s="180"/>
    </row>
    <row r="5" spans="1:91" ht="15" thickBot="1" x14ac:dyDescent="0.35">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row>
    <row r="6" spans="1:91" ht="15" customHeight="1" x14ac:dyDescent="0.3">
      <c r="A6" s="180"/>
      <c r="B6" s="693" t="s">
        <v>144</v>
      </c>
      <c r="C6" s="693"/>
      <c r="D6" s="694"/>
      <c r="E6" s="695" t="s">
        <v>145</v>
      </c>
      <c r="F6" s="696"/>
      <c r="G6" s="696"/>
      <c r="H6" s="696"/>
      <c r="I6" s="697"/>
      <c r="J6" s="183" t="str">
        <f>IF(AND('[2]Mapa final'!$AA$10="Muy Alta",'[2]Mapa final'!$AC$10="Leve"),CONCATENATE("R1C",'[2]Mapa final'!$Q$10),"")</f>
        <v/>
      </c>
      <c r="K6" s="184" t="str">
        <f>IF(AND('[2]Mapa final'!$AA$11="Muy Alta",'[2]Mapa final'!$AC$11="Leve"),CONCATENATE("R1C",'[2]Mapa final'!$Q$11),"")</f>
        <v/>
      </c>
      <c r="L6" s="184" t="str">
        <f>IF(AND('[2]Mapa final'!$AA$12="Muy Alta",'[2]Mapa final'!$AC$12="Leve"),CONCATENATE("R1C",'[2]Mapa final'!$Q$12),"")</f>
        <v/>
      </c>
      <c r="M6" s="184" t="str">
        <f>IF(AND('[2]Mapa final'!$AA$13="Muy Alta",'[2]Mapa final'!$AC$13="Leve"),CONCATENATE("R1C",'[2]Mapa final'!$Q$13),"")</f>
        <v/>
      </c>
      <c r="N6" s="184" t="str">
        <f>IF(AND('[2]Mapa final'!$AA$14="Muy Alta",'[2]Mapa final'!$AC$14="Leve"),CONCATENATE("R1C",'[2]Mapa final'!$Q$14),"")</f>
        <v/>
      </c>
      <c r="O6" s="185" t="str">
        <f>IF(AND('[2]Mapa final'!$AA$15="Muy Alta",'[2]Mapa final'!$AC$15="Leve"),CONCATENATE("R1C",'[2]Mapa final'!$Q$15),"")</f>
        <v/>
      </c>
      <c r="P6" s="183" t="str">
        <f>IF(AND('[2]Mapa final'!$AA$10="Muy Alta",'[2]Mapa final'!$AC$10="Menor"),CONCATENATE("R1C",'[2]Mapa final'!$Q$10),"")</f>
        <v/>
      </c>
      <c r="Q6" s="184" t="str">
        <f>IF(AND('[2]Mapa final'!$AA$11="Muy Alta",'[2]Mapa final'!$AC$11="Menor"),CONCATENATE("R1C",'[2]Mapa final'!$Q$11),"")</f>
        <v/>
      </c>
      <c r="R6" s="184" t="str">
        <f>IF(AND('[2]Mapa final'!$AA$12="Muy Alta",'[2]Mapa final'!$AC$12="Menor"),CONCATENATE("R1C",'[2]Mapa final'!$Q$12),"")</f>
        <v/>
      </c>
      <c r="S6" s="184" t="str">
        <f>IF(AND('[2]Mapa final'!$AA$13="Muy Alta",'[2]Mapa final'!$AC$13="Menor"),CONCATENATE("R1C",'[2]Mapa final'!$Q$13),"")</f>
        <v/>
      </c>
      <c r="T6" s="184" t="str">
        <f>IF(AND('[2]Mapa final'!$AA$14="Muy Alta",'[2]Mapa final'!$AC$14="Menor"),CONCATENATE("R1C",'[2]Mapa final'!$Q$14),"")</f>
        <v/>
      </c>
      <c r="U6" s="185" t="str">
        <f>IF(AND('[2]Mapa final'!$AA$15="Muy Alta",'[2]Mapa final'!$AC$15="Menor"),CONCATENATE("R1C",'[2]Mapa final'!$Q$15),"")</f>
        <v/>
      </c>
      <c r="V6" s="183" t="str">
        <f>IF(AND('[2]Mapa final'!$AA$10="Muy Alta",'[2]Mapa final'!$AC$10="Moderado"),CONCATENATE("R1C",'[2]Mapa final'!$Q$10),"")</f>
        <v/>
      </c>
      <c r="W6" s="184" t="str">
        <f>IF(AND('[2]Mapa final'!$AA$11="Muy Alta",'[2]Mapa final'!$AC$11="Moderado"),CONCATENATE("R1C",'[2]Mapa final'!$Q$11),"")</f>
        <v/>
      </c>
      <c r="X6" s="184" t="str">
        <f>IF(AND('[2]Mapa final'!$AA$12="Muy Alta",'[2]Mapa final'!$AC$12="Moderado"),CONCATENATE("R1C",'[2]Mapa final'!$Q$12),"")</f>
        <v/>
      </c>
      <c r="Y6" s="184" t="str">
        <f>IF(AND('[2]Mapa final'!$AA$13="Muy Alta",'[2]Mapa final'!$AC$13="Moderado"),CONCATENATE("R1C",'[2]Mapa final'!$Q$13),"")</f>
        <v/>
      </c>
      <c r="Z6" s="184" t="str">
        <f>IF(AND('[2]Mapa final'!$AA$14="Muy Alta",'[2]Mapa final'!$AC$14="Moderado"),CONCATENATE("R1C",'[2]Mapa final'!$Q$14),"")</f>
        <v/>
      </c>
      <c r="AA6" s="185" t="str">
        <f>IF(AND('[2]Mapa final'!$AA$15="Muy Alta",'[2]Mapa final'!$AC$15="Moderado"),CONCATENATE("R1C",'[2]Mapa final'!$Q$15),"")</f>
        <v/>
      </c>
      <c r="AB6" s="183" t="str">
        <f>IF(AND('[2]Mapa final'!$AA$10="Muy Alta",'[2]Mapa final'!$AC$10="Mayor"),CONCATENATE("R1C",'[2]Mapa final'!$Q$10),"")</f>
        <v/>
      </c>
      <c r="AC6" s="184" t="str">
        <f>IF(AND('[2]Mapa final'!$AA$11="Muy Alta",'[2]Mapa final'!$AC$11="Mayor"),CONCATENATE("R1C",'[2]Mapa final'!$Q$11),"")</f>
        <v/>
      </c>
      <c r="AD6" s="184" t="str">
        <f>IF(AND('[2]Mapa final'!$AA$12="Muy Alta",'[2]Mapa final'!$AC$12="Mayor"),CONCATENATE("R1C",'[2]Mapa final'!$Q$12),"")</f>
        <v/>
      </c>
      <c r="AE6" s="184" t="str">
        <f>IF(AND('[2]Mapa final'!$AA$13="Muy Alta",'[2]Mapa final'!$AC$13="Mayor"),CONCATENATE("R1C",'[2]Mapa final'!$Q$13),"")</f>
        <v/>
      </c>
      <c r="AF6" s="184" t="str">
        <f>IF(AND('[2]Mapa final'!$AA$14="Muy Alta",'[2]Mapa final'!$AC$14="Mayor"),CONCATENATE("R1C",'[2]Mapa final'!$Q$14),"")</f>
        <v/>
      </c>
      <c r="AG6" s="185" t="str">
        <f>IF(AND('[2]Mapa final'!$AA$15="Muy Alta",'[2]Mapa final'!$AC$15="Mayor"),CONCATENATE("R1C",'[2]Mapa final'!$Q$15),"")</f>
        <v/>
      </c>
      <c r="AH6" s="186" t="str">
        <f>IF(AND('[2]Mapa final'!$AA$10="Muy Alta",'[2]Mapa final'!$AC$10="Catastrófico"),CONCATENATE("R1C",'[2]Mapa final'!$Q$10),"")</f>
        <v/>
      </c>
      <c r="AI6" s="187" t="str">
        <f>IF(AND('[2]Mapa final'!$AA$11="Muy Alta",'[2]Mapa final'!$AC$11="Catastrófico"),CONCATENATE("R1C",'[2]Mapa final'!$Q$11),"")</f>
        <v/>
      </c>
      <c r="AJ6" s="187" t="str">
        <f>IF(AND('[2]Mapa final'!$AA$12="Muy Alta",'[2]Mapa final'!$AC$12="Catastrófico"),CONCATENATE("R1C",'[2]Mapa final'!$Q$12),"")</f>
        <v/>
      </c>
      <c r="AK6" s="187" t="str">
        <f>IF(AND('[2]Mapa final'!$AA$13="Muy Alta",'[2]Mapa final'!$AC$13="Catastrófico"),CONCATENATE("R1C",'[2]Mapa final'!$Q$13),"")</f>
        <v/>
      </c>
      <c r="AL6" s="187" t="str">
        <f>IF(AND('[2]Mapa final'!$AA$14="Muy Alta",'[2]Mapa final'!$AC$14="Catastrófico"),CONCATENATE("R1C",'[2]Mapa final'!$Q$14),"")</f>
        <v/>
      </c>
      <c r="AM6" s="188" t="str">
        <f>IF(AND('[2]Mapa final'!$AA$15="Muy Alta",'[2]Mapa final'!$AC$15="Catastrófico"),CONCATENATE("R1C",'[2]Mapa final'!$Q$15),"")</f>
        <v/>
      </c>
      <c r="AN6" s="180"/>
      <c r="AO6" s="707" t="s">
        <v>146</v>
      </c>
      <c r="AP6" s="708"/>
      <c r="AQ6" s="708"/>
      <c r="AR6" s="708"/>
      <c r="AS6" s="708"/>
      <c r="AT6" s="709"/>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row>
    <row r="7" spans="1:91" ht="15" customHeight="1" x14ac:dyDescent="0.3">
      <c r="A7" s="180"/>
      <c r="B7" s="693"/>
      <c r="C7" s="693"/>
      <c r="D7" s="694"/>
      <c r="E7" s="698"/>
      <c r="F7" s="699"/>
      <c r="G7" s="699"/>
      <c r="H7" s="699"/>
      <c r="I7" s="700"/>
      <c r="J7" s="189" t="str">
        <f>IF(AND('[2]Mapa final'!$AA$16="Muy Alta",'[2]Mapa final'!$AC$16="Leve"),CONCATENATE("R2C",'[2]Mapa final'!$Q$16),"")</f>
        <v/>
      </c>
      <c r="K7" s="190" t="str">
        <f>IF(AND('[2]Mapa final'!$AA$17="Muy Alta",'[2]Mapa final'!$AC$17="Leve"),CONCATENATE("R2C",'[2]Mapa final'!$Q$17),"")</f>
        <v/>
      </c>
      <c r="L7" s="190" t="str">
        <f>IF(AND('[2]Mapa final'!$AA$18="Muy Alta",'[2]Mapa final'!$AC$18="Leve"),CONCATENATE("R2C",'[2]Mapa final'!$Q$18),"")</f>
        <v/>
      </c>
      <c r="M7" s="190" t="str">
        <f>IF(AND('[2]Mapa final'!$AA$19="Muy Alta",'[2]Mapa final'!$AC$19="Leve"),CONCATENATE("R2C",'[2]Mapa final'!$Q$19),"")</f>
        <v/>
      </c>
      <c r="N7" s="190" t="str">
        <f>IF(AND('[2]Mapa final'!$AA$20="Muy Alta",'[2]Mapa final'!$AC$20="Leve"),CONCATENATE("R2C",'[2]Mapa final'!$Q$20),"")</f>
        <v/>
      </c>
      <c r="O7" s="191" t="str">
        <f>IF(AND('[2]Mapa final'!$AA$21="Muy Alta",'[2]Mapa final'!$AC$21="Leve"),CONCATENATE("R2C",'[2]Mapa final'!$Q$21),"")</f>
        <v/>
      </c>
      <c r="P7" s="189" t="str">
        <f>IF(AND('[2]Mapa final'!$AA$16="Muy Alta",'[2]Mapa final'!$AC$16="Menor"),CONCATENATE("R2C",'[2]Mapa final'!$Q$16),"")</f>
        <v/>
      </c>
      <c r="Q7" s="190" t="str">
        <f>IF(AND('[2]Mapa final'!$AA$17="Muy Alta",'[2]Mapa final'!$AC$17="Menor"),CONCATENATE("R2C",'[2]Mapa final'!$Q$17),"")</f>
        <v/>
      </c>
      <c r="R7" s="190" t="str">
        <f>IF(AND('[2]Mapa final'!$AA$18="Muy Alta",'[2]Mapa final'!$AC$18="Menor"),CONCATENATE("R2C",'[2]Mapa final'!$Q$18),"")</f>
        <v/>
      </c>
      <c r="S7" s="190" t="str">
        <f>IF(AND('[2]Mapa final'!$AA$19="Muy Alta",'[2]Mapa final'!$AC$19="Menor"),CONCATENATE("R2C",'[2]Mapa final'!$Q$19),"")</f>
        <v/>
      </c>
      <c r="T7" s="190" t="str">
        <f>IF(AND('[2]Mapa final'!$AA$20="Muy Alta",'[2]Mapa final'!$AC$20="Menor"),CONCATENATE("R2C",'[2]Mapa final'!$Q$20),"")</f>
        <v/>
      </c>
      <c r="U7" s="191" t="str">
        <f>IF(AND('[2]Mapa final'!$AA$21="Muy Alta",'[2]Mapa final'!$AC$21="Menor"),CONCATENATE("R2C",'[2]Mapa final'!$Q$21),"")</f>
        <v/>
      </c>
      <c r="V7" s="189" t="str">
        <f>IF(AND('[2]Mapa final'!$AA$16="Muy Alta",'[2]Mapa final'!$AC$16="Moderado"),CONCATENATE("R2C",'[2]Mapa final'!$Q$16),"")</f>
        <v/>
      </c>
      <c r="W7" s="190" t="str">
        <f>IF(AND('[2]Mapa final'!$AA$17="Muy Alta",'[2]Mapa final'!$AC$17="Moderado"),CONCATENATE("R2C",'[2]Mapa final'!$Q$17),"")</f>
        <v/>
      </c>
      <c r="X7" s="190" t="str">
        <f>IF(AND('[2]Mapa final'!$AA$18="Muy Alta",'[2]Mapa final'!$AC$18="Moderado"),CONCATENATE("R2C",'[2]Mapa final'!$Q$18),"")</f>
        <v/>
      </c>
      <c r="Y7" s="190" t="str">
        <f>IF(AND('[2]Mapa final'!$AA$19="Muy Alta",'[2]Mapa final'!$AC$19="Moderado"),CONCATENATE("R2C",'[2]Mapa final'!$Q$19),"")</f>
        <v/>
      </c>
      <c r="Z7" s="190" t="str">
        <f>IF(AND('[2]Mapa final'!$AA$20="Muy Alta",'[2]Mapa final'!$AC$20="Moderado"),CONCATENATE("R2C",'[2]Mapa final'!$Q$20),"")</f>
        <v/>
      </c>
      <c r="AA7" s="191" t="str">
        <f>IF(AND('[2]Mapa final'!$AA$21="Muy Alta",'[2]Mapa final'!$AC$21="Moderado"),CONCATENATE("R2C",'[2]Mapa final'!$Q$21),"")</f>
        <v/>
      </c>
      <c r="AB7" s="189" t="str">
        <f>IF(AND('[2]Mapa final'!$AA$16="Muy Alta",'[2]Mapa final'!$AC$16="Mayor"),CONCATENATE("R2C",'[2]Mapa final'!$Q$16),"")</f>
        <v/>
      </c>
      <c r="AC7" s="190" t="str">
        <f>IF(AND('[2]Mapa final'!$AA$17="Muy Alta",'[2]Mapa final'!$AC$17="Mayor"),CONCATENATE("R2C",'[2]Mapa final'!$Q$17),"")</f>
        <v/>
      </c>
      <c r="AD7" s="190" t="str">
        <f>IF(AND('[2]Mapa final'!$AA$18="Muy Alta",'[2]Mapa final'!$AC$18="Mayor"),CONCATENATE("R2C",'[2]Mapa final'!$Q$18),"")</f>
        <v/>
      </c>
      <c r="AE7" s="190" t="str">
        <f>IF(AND('[2]Mapa final'!$AA$19="Muy Alta",'[2]Mapa final'!$AC$19="Mayor"),CONCATENATE("R2C",'[2]Mapa final'!$Q$19),"")</f>
        <v/>
      </c>
      <c r="AF7" s="190" t="str">
        <f>IF(AND('[2]Mapa final'!$AA$20="Muy Alta",'[2]Mapa final'!$AC$20="Mayor"),CONCATENATE("R2C",'[2]Mapa final'!$Q$20),"")</f>
        <v/>
      </c>
      <c r="AG7" s="191" t="str">
        <f>IF(AND('[2]Mapa final'!$AA$21="Muy Alta",'[2]Mapa final'!$AC$21="Mayor"),CONCATENATE("R2C",'[2]Mapa final'!$Q$21),"")</f>
        <v/>
      </c>
      <c r="AH7" s="192" t="str">
        <f>IF(AND('[2]Mapa final'!$AA$16="Muy Alta",'[2]Mapa final'!$AC$16="Catastrófico"),CONCATENATE("R2C",'[2]Mapa final'!$Q$16),"")</f>
        <v/>
      </c>
      <c r="AI7" s="193" t="str">
        <f>IF(AND('[2]Mapa final'!$AA$17="Muy Alta",'[2]Mapa final'!$AC$17="Catastrófico"),CONCATENATE("R2C",'[2]Mapa final'!$Q$17),"")</f>
        <v/>
      </c>
      <c r="AJ7" s="193" t="str">
        <f>IF(AND('[2]Mapa final'!$AA$18="Muy Alta",'[2]Mapa final'!$AC$18="Catastrófico"),CONCATENATE("R2C",'[2]Mapa final'!$Q$18),"")</f>
        <v/>
      </c>
      <c r="AK7" s="193" t="str">
        <f>IF(AND('[2]Mapa final'!$AA$19="Muy Alta",'[2]Mapa final'!$AC$19="Catastrófico"),CONCATENATE("R2C",'[2]Mapa final'!$Q$19),"")</f>
        <v/>
      </c>
      <c r="AL7" s="193" t="str">
        <f>IF(AND('[2]Mapa final'!$AA$20="Muy Alta",'[2]Mapa final'!$AC$20="Catastrófico"),CONCATENATE("R2C",'[2]Mapa final'!$Q$20),"")</f>
        <v/>
      </c>
      <c r="AM7" s="194" t="str">
        <f>IF(AND('[2]Mapa final'!$AA$21="Muy Alta",'[2]Mapa final'!$AC$21="Catastrófico"),CONCATENATE("R2C",'[2]Mapa final'!$Q$21),"")</f>
        <v/>
      </c>
      <c r="AN7" s="180"/>
      <c r="AO7" s="710"/>
      <c r="AP7" s="711"/>
      <c r="AQ7" s="711"/>
      <c r="AR7" s="711"/>
      <c r="AS7" s="711"/>
      <c r="AT7" s="712"/>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row>
    <row r="8" spans="1:91" ht="15" customHeight="1" x14ac:dyDescent="0.3">
      <c r="A8" s="180"/>
      <c r="B8" s="693"/>
      <c r="C8" s="693"/>
      <c r="D8" s="694"/>
      <c r="E8" s="698"/>
      <c r="F8" s="699"/>
      <c r="G8" s="699"/>
      <c r="H8" s="699"/>
      <c r="I8" s="700"/>
      <c r="J8" s="189" t="str">
        <f>IF(AND('[2]Mapa final'!$AA$22="Muy Alta",'[2]Mapa final'!$AC$22="Leve"),CONCATENATE("R3C",'[2]Mapa final'!$Q$22),"")</f>
        <v/>
      </c>
      <c r="K8" s="190" t="str">
        <f>IF(AND('[2]Mapa final'!$AA$23="Muy Alta",'[2]Mapa final'!$AC$23="Leve"),CONCATENATE("R3C",'[2]Mapa final'!$Q$23),"")</f>
        <v/>
      </c>
      <c r="L8" s="190" t="str">
        <f>IF(AND('[2]Mapa final'!$AA$24="Muy Alta",'[2]Mapa final'!$AC$24="Leve"),CONCATENATE("R3C",'[2]Mapa final'!$Q$24),"")</f>
        <v/>
      </c>
      <c r="M8" s="190" t="str">
        <f>IF(AND('[2]Mapa final'!$AA$25="Muy Alta",'[2]Mapa final'!$AC$25="Leve"),CONCATENATE("R3C",'[2]Mapa final'!$Q$25),"")</f>
        <v/>
      </c>
      <c r="N8" s="190" t="str">
        <f>IF(AND('[2]Mapa final'!$AA$26="Muy Alta",'[2]Mapa final'!$AC$26="Leve"),CONCATENATE("R3C",'[2]Mapa final'!$Q$26),"")</f>
        <v/>
      </c>
      <c r="O8" s="191" t="str">
        <f>IF(AND('[2]Mapa final'!$AA$27="Muy Alta",'[2]Mapa final'!$AC$27="Leve"),CONCATENATE("R3C",'[2]Mapa final'!$Q$27),"")</f>
        <v/>
      </c>
      <c r="P8" s="189" t="str">
        <f>IF(AND('[2]Mapa final'!$AA$22="Muy Alta",'[2]Mapa final'!$AC$22="Menor"),CONCATENATE("R3C",'[2]Mapa final'!$Q$22),"")</f>
        <v/>
      </c>
      <c r="Q8" s="190" t="str">
        <f>IF(AND('[2]Mapa final'!$AA$23="Muy Alta",'[2]Mapa final'!$AC$23="Menor"),CONCATENATE("R3C",'[2]Mapa final'!$Q$23),"")</f>
        <v/>
      </c>
      <c r="R8" s="190" t="str">
        <f>IF(AND('[2]Mapa final'!$AA$24="Muy Alta",'[2]Mapa final'!$AC$24="Menor"),CONCATENATE("R3C",'[2]Mapa final'!$Q$24),"")</f>
        <v/>
      </c>
      <c r="S8" s="190" t="str">
        <f>IF(AND('[2]Mapa final'!$AA$25="Muy Alta",'[2]Mapa final'!$AC$25="Menor"),CONCATENATE("R3C",'[2]Mapa final'!$Q$25),"")</f>
        <v/>
      </c>
      <c r="T8" s="190" t="str">
        <f>IF(AND('[2]Mapa final'!$AA$26="Muy Alta",'[2]Mapa final'!$AC$26="Menor"),CONCATENATE("R3C",'[2]Mapa final'!$Q$26),"")</f>
        <v/>
      </c>
      <c r="U8" s="191" t="str">
        <f>IF(AND('[2]Mapa final'!$AA$27="Muy Alta",'[2]Mapa final'!$AC$27="Menor"),CONCATENATE("R3C",'[2]Mapa final'!$Q$27),"")</f>
        <v/>
      </c>
      <c r="V8" s="189" t="str">
        <f>IF(AND('[2]Mapa final'!$AA$22="Muy Alta",'[2]Mapa final'!$AC$22="Moderado"),CONCATENATE("R3C",'[2]Mapa final'!$Q$22),"")</f>
        <v/>
      </c>
      <c r="W8" s="190" t="str">
        <f>IF(AND('[2]Mapa final'!$AA$23="Muy Alta",'[2]Mapa final'!$AC$23="Moderado"),CONCATENATE("R3C",'[2]Mapa final'!$Q$23),"")</f>
        <v/>
      </c>
      <c r="X8" s="190" t="str">
        <f>IF(AND('[2]Mapa final'!$AA$24="Muy Alta",'[2]Mapa final'!$AC$24="Moderado"),CONCATENATE("R3C",'[2]Mapa final'!$Q$24),"")</f>
        <v/>
      </c>
      <c r="Y8" s="190" t="str">
        <f>IF(AND('[2]Mapa final'!$AA$25="Muy Alta",'[2]Mapa final'!$AC$25="Moderado"),CONCATENATE("R3C",'[2]Mapa final'!$Q$25),"")</f>
        <v/>
      </c>
      <c r="Z8" s="190" t="str">
        <f>IF(AND('[2]Mapa final'!$AA$26="Muy Alta",'[2]Mapa final'!$AC$26="Moderado"),CONCATENATE("R3C",'[2]Mapa final'!$Q$26),"")</f>
        <v/>
      </c>
      <c r="AA8" s="191" t="str">
        <f>IF(AND('[2]Mapa final'!$AA$27="Muy Alta",'[2]Mapa final'!$AC$27="Moderado"),CONCATENATE("R3C",'[2]Mapa final'!$Q$27),"")</f>
        <v/>
      </c>
      <c r="AB8" s="189" t="str">
        <f>IF(AND('[2]Mapa final'!$AA$22="Muy Alta",'[2]Mapa final'!$AC$22="Mayor"),CONCATENATE("R3C",'[2]Mapa final'!$Q$22),"")</f>
        <v/>
      </c>
      <c r="AC8" s="190" t="str">
        <f>IF(AND('[2]Mapa final'!$AA$23="Muy Alta",'[2]Mapa final'!$AC$23="Mayor"),CONCATENATE("R3C",'[2]Mapa final'!$Q$23),"")</f>
        <v/>
      </c>
      <c r="AD8" s="190" t="str">
        <f>IF(AND('[2]Mapa final'!$AA$24="Muy Alta",'[2]Mapa final'!$AC$24="Mayor"),CONCATENATE("R3C",'[2]Mapa final'!$Q$24),"")</f>
        <v/>
      </c>
      <c r="AE8" s="190" t="str">
        <f>IF(AND('[2]Mapa final'!$AA$25="Muy Alta",'[2]Mapa final'!$AC$25="Mayor"),CONCATENATE("R3C",'[2]Mapa final'!$Q$25),"")</f>
        <v/>
      </c>
      <c r="AF8" s="190" t="str">
        <f>IF(AND('[2]Mapa final'!$AA$26="Muy Alta",'[2]Mapa final'!$AC$26="Mayor"),CONCATENATE("R3C",'[2]Mapa final'!$Q$26),"")</f>
        <v/>
      </c>
      <c r="AG8" s="191" t="str">
        <f>IF(AND('[2]Mapa final'!$AA$27="Muy Alta",'[2]Mapa final'!$AC$27="Mayor"),CONCATENATE("R3C",'[2]Mapa final'!$Q$27),"")</f>
        <v/>
      </c>
      <c r="AH8" s="192" t="str">
        <f>IF(AND('[2]Mapa final'!$AA$22="Muy Alta",'[2]Mapa final'!$AC$22="Catastrófico"),CONCATENATE("R3C",'[2]Mapa final'!$Q$22),"")</f>
        <v/>
      </c>
      <c r="AI8" s="193" t="str">
        <f>IF(AND('[2]Mapa final'!$AA$23="Muy Alta",'[2]Mapa final'!$AC$23="Catastrófico"),CONCATENATE("R3C",'[2]Mapa final'!$Q$23),"")</f>
        <v/>
      </c>
      <c r="AJ8" s="193" t="str">
        <f>IF(AND('[2]Mapa final'!$AA$24="Muy Alta",'[2]Mapa final'!$AC$24="Catastrófico"),CONCATENATE("R3C",'[2]Mapa final'!$Q$24),"")</f>
        <v/>
      </c>
      <c r="AK8" s="193" t="str">
        <f>IF(AND('[2]Mapa final'!$AA$25="Muy Alta",'[2]Mapa final'!$AC$25="Catastrófico"),CONCATENATE("R3C",'[2]Mapa final'!$Q$25),"")</f>
        <v/>
      </c>
      <c r="AL8" s="193" t="str">
        <f>IF(AND('[2]Mapa final'!$AA$26="Muy Alta",'[2]Mapa final'!$AC$26="Catastrófico"),CONCATENATE("R3C",'[2]Mapa final'!$Q$26),"")</f>
        <v/>
      </c>
      <c r="AM8" s="194" t="str">
        <f>IF(AND('[2]Mapa final'!$AA$27="Muy Alta",'[2]Mapa final'!$AC$27="Catastrófico"),CONCATENATE("R3C",'[2]Mapa final'!$Q$27),"")</f>
        <v/>
      </c>
      <c r="AN8" s="180"/>
      <c r="AO8" s="710"/>
      <c r="AP8" s="711"/>
      <c r="AQ8" s="711"/>
      <c r="AR8" s="711"/>
      <c r="AS8" s="711"/>
      <c r="AT8" s="712"/>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row>
    <row r="9" spans="1:91" ht="15" customHeight="1" x14ac:dyDescent="0.3">
      <c r="A9" s="180"/>
      <c r="B9" s="693"/>
      <c r="C9" s="693"/>
      <c r="D9" s="694"/>
      <c r="E9" s="698"/>
      <c r="F9" s="699"/>
      <c r="G9" s="699"/>
      <c r="H9" s="699"/>
      <c r="I9" s="700"/>
      <c r="J9" s="189" t="str">
        <f>IF(AND('[2]Mapa final'!$AA$28="Muy Alta",'[2]Mapa final'!$AC$28="Leve"),CONCATENATE("R4C",'[2]Mapa final'!$Q$28),"")</f>
        <v/>
      </c>
      <c r="K9" s="190" t="str">
        <f>IF(AND('[2]Mapa final'!$AA$29="Muy Alta",'[2]Mapa final'!$AC$29="Leve"),CONCATENATE("R4C",'[2]Mapa final'!$Q$29),"")</f>
        <v/>
      </c>
      <c r="L9" s="190" t="str">
        <f>IF(AND('[2]Mapa final'!$AA$30="Muy Alta",'[2]Mapa final'!$AC$30="Leve"),CONCATENATE("R4C",'[2]Mapa final'!$Q$30),"")</f>
        <v/>
      </c>
      <c r="M9" s="190" t="str">
        <f>IF(AND('[2]Mapa final'!$AA$31="Muy Alta",'[2]Mapa final'!$AC$31="Leve"),CONCATENATE("R4C",'[2]Mapa final'!$Q$31),"")</f>
        <v/>
      </c>
      <c r="N9" s="190" t="str">
        <f>IF(AND('[2]Mapa final'!$AA$32="Muy Alta",'[2]Mapa final'!$AC$32="Leve"),CONCATENATE("R4C",'[2]Mapa final'!$Q$32),"")</f>
        <v/>
      </c>
      <c r="O9" s="191" t="str">
        <f>IF(AND('[2]Mapa final'!$AA$33="Muy Alta",'[2]Mapa final'!$AC$33="Leve"),CONCATENATE("R4C",'[2]Mapa final'!$Q$33),"")</f>
        <v/>
      </c>
      <c r="P9" s="189" t="str">
        <f>IF(AND('[2]Mapa final'!$AA$28="Muy Alta",'[2]Mapa final'!$AC$28="Menor"),CONCATENATE("R4C",'[2]Mapa final'!$Q$28),"")</f>
        <v/>
      </c>
      <c r="Q9" s="190" t="str">
        <f>IF(AND('[2]Mapa final'!$AA$29="Muy Alta",'[2]Mapa final'!$AC$29="Menor"),CONCATENATE("R4C",'[2]Mapa final'!$Q$29),"")</f>
        <v/>
      </c>
      <c r="R9" s="190" t="str">
        <f>IF(AND('[2]Mapa final'!$AA$30="Muy Alta",'[2]Mapa final'!$AC$30="Menor"),CONCATENATE("R4C",'[2]Mapa final'!$Q$30),"")</f>
        <v/>
      </c>
      <c r="S9" s="190" t="str">
        <f>IF(AND('[2]Mapa final'!$AA$31="Muy Alta",'[2]Mapa final'!$AC$31="Menor"),CONCATENATE("R4C",'[2]Mapa final'!$Q$31),"")</f>
        <v/>
      </c>
      <c r="T9" s="190" t="str">
        <f>IF(AND('[2]Mapa final'!$AA$32="Muy Alta",'[2]Mapa final'!$AC$32="Menor"),CONCATENATE("R4C",'[2]Mapa final'!$Q$32),"")</f>
        <v/>
      </c>
      <c r="U9" s="191" t="str">
        <f>IF(AND('[2]Mapa final'!$AA$33="Muy Alta",'[2]Mapa final'!$AC$33="Menor"),CONCATENATE("R4C",'[2]Mapa final'!$Q$33),"")</f>
        <v/>
      </c>
      <c r="V9" s="189" t="str">
        <f>IF(AND('[2]Mapa final'!$AA$28="Muy Alta",'[2]Mapa final'!$AC$28="Moderado"),CONCATENATE("R4C",'[2]Mapa final'!$Q$28),"")</f>
        <v/>
      </c>
      <c r="W9" s="190" t="str">
        <f>IF(AND('[2]Mapa final'!$AA$29="Muy Alta",'[2]Mapa final'!$AC$29="Moderado"),CONCATENATE("R4C",'[2]Mapa final'!$Q$29),"")</f>
        <v/>
      </c>
      <c r="X9" s="190" t="str">
        <f>IF(AND('[2]Mapa final'!$AA$30="Muy Alta",'[2]Mapa final'!$AC$30="Moderado"),CONCATENATE("R4C",'[2]Mapa final'!$Q$30),"")</f>
        <v/>
      </c>
      <c r="Y9" s="190" t="str">
        <f>IF(AND('[2]Mapa final'!$AA$31="Muy Alta",'[2]Mapa final'!$AC$31="Moderado"),CONCATENATE("R4C",'[2]Mapa final'!$Q$31),"")</f>
        <v/>
      </c>
      <c r="Z9" s="190" t="str">
        <f>IF(AND('[2]Mapa final'!$AA$32="Muy Alta",'[2]Mapa final'!$AC$32="Moderado"),CONCATENATE("R4C",'[2]Mapa final'!$Q$32),"")</f>
        <v/>
      </c>
      <c r="AA9" s="191" t="str">
        <f>IF(AND('[2]Mapa final'!$AA$33="Muy Alta",'[2]Mapa final'!$AC$33="Moderado"),CONCATENATE("R4C",'[2]Mapa final'!$Q$33),"")</f>
        <v/>
      </c>
      <c r="AB9" s="189" t="str">
        <f>IF(AND('[2]Mapa final'!$AA$28="Muy Alta",'[2]Mapa final'!$AC$28="Mayor"),CONCATENATE("R4C",'[2]Mapa final'!$Q$28),"")</f>
        <v/>
      </c>
      <c r="AC9" s="190" t="str">
        <f>IF(AND('[2]Mapa final'!$AA$29="Muy Alta",'[2]Mapa final'!$AC$29="Mayor"),CONCATENATE("R4C",'[2]Mapa final'!$Q$29),"")</f>
        <v/>
      </c>
      <c r="AD9" s="190" t="str">
        <f>IF(AND('[2]Mapa final'!$AA$30="Muy Alta",'[2]Mapa final'!$AC$30="Mayor"),CONCATENATE("R4C",'[2]Mapa final'!$Q$30),"")</f>
        <v/>
      </c>
      <c r="AE9" s="190" t="str">
        <f>IF(AND('[2]Mapa final'!$AA$31="Muy Alta",'[2]Mapa final'!$AC$31="Mayor"),CONCATENATE("R4C",'[2]Mapa final'!$Q$31),"")</f>
        <v/>
      </c>
      <c r="AF9" s="190" t="str">
        <f>IF(AND('[2]Mapa final'!$AA$32="Muy Alta",'[2]Mapa final'!$AC$32="Mayor"),CONCATENATE("R4C",'[2]Mapa final'!$Q$32),"")</f>
        <v/>
      </c>
      <c r="AG9" s="191" t="str">
        <f>IF(AND('[2]Mapa final'!$AA$33="Muy Alta",'[2]Mapa final'!$AC$33="Mayor"),CONCATENATE("R4C",'[2]Mapa final'!$Q$33),"")</f>
        <v/>
      </c>
      <c r="AH9" s="192" t="str">
        <f>IF(AND('[2]Mapa final'!$AA$28="Muy Alta",'[2]Mapa final'!$AC$28="Catastrófico"),CONCATENATE("R4C",'[2]Mapa final'!$Q$28),"")</f>
        <v/>
      </c>
      <c r="AI9" s="193" t="str">
        <f>IF(AND('[2]Mapa final'!$AA$29="Muy Alta",'[2]Mapa final'!$AC$29="Catastrófico"),CONCATENATE("R4C",'[2]Mapa final'!$Q$29),"")</f>
        <v/>
      </c>
      <c r="AJ9" s="193" t="str">
        <f>IF(AND('[2]Mapa final'!$AA$30="Muy Alta",'[2]Mapa final'!$AC$30="Catastrófico"),CONCATENATE("R4C",'[2]Mapa final'!$Q$30),"")</f>
        <v/>
      </c>
      <c r="AK9" s="193" t="str">
        <f>IF(AND('[2]Mapa final'!$AA$31="Muy Alta",'[2]Mapa final'!$AC$31="Catastrófico"),CONCATENATE("R4C",'[2]Mapa final'!$Q$31),"")</f>
        <v/>
      </c>
      <c r="AL9" s="193" t="str">
        <f>IF(AND('[2]Mapa final'!$AA$32="Muy Alta",'[2]Mapa final'!$AC$32="Catastrófico"),CONCATENATE("R4C",'[2]Mapa final'!$Q$32),"")</f>
        <v/>
      </c>
      <c r="AM9" s="194" t="str">
        <f>IF(AND('[2]Mapa final'!$AA$33="Muy Alta",'[2]Mapa final'!$AC$33="Catastrófico"),CONCATENATE("R4C",'[2]Mapa final'!$Q$33),"")</f>
        <v/>
      </c>
      <c r="AN9" s="180"/>
      <c r="AO9" s="710"/>
      <c r="AP9" s="711"/>
      <c r="AQ9" s="711"/>
      <c r="AR9" s="711"/>
      <c r="AS9" s="711"/>
      <c r="AT9" s="712"/>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row>
    <row r="10" spans="1:91" ht="15" customHeight="1" x14ac:dyDescent="0.3">
      <c r="A10" s="180"/>
      <c r="B10" s="693"/>
      <c r="C10" s="693"/>
      <c r="D10" s="694"/>
      <c r="E10" s="698"/>
      <c r="F10" s="699"/>
      <c r="G10" s="699"/>
      <c r="H10" s="699"/>
      <c r="I10" s="700"/>
      <c r="J10" s="189" t="str">
        <f>IF(AND('[2]Mapa final'!$AA$34="Muy Alta",'[2]Mapa final'!$AC$34="Leve"),CONCATENATE("R5C",'[2]Mapa final'!$Q$34),"")</f>
        <v/>
      </c>
      <c r="K10" s="190" t="str">
        <f>IF(AND('[2]Mapa final'!$AA$35="Muy Alta",'[2]Mapa final'!$AC$35="Leve"),CONCATENATE("R5C",'[2]Mapa final'!$Q$35),"")</f>
        <v/>
      </c>
      <c r="L10" s="190" t="str">
        <f>IF(AND('[2]Mapa final'!$AA$36="Muy Alta",'[2]Mapa final'!$AC$36="Leve"),CONCATENATE("R5C",'[2]Mapa final'!$Q$36),"")</f>
        <v/>
      </c>
      <c r="M10" s="190" t="str">
        <f>IF(AND('[2]Mapa final'!$AA$37="Muy Alta",'[2]Mapa final'!$AC$37="Leve"),CONCATENATE("R5C",'[2]Mapa final'!$Q$37),"")</f>
        <v/>
      </c>
      <c r="N10" s="190" t="str">
        <f>IF(AND('[2]Mapa final'!$AA$38="Muy Alta",'[2]Mapa final'!$AC$38="Leve"),CONCATENATE("R5C",'[2]Mapa final'!$Q$38),"")</f>
        <v/>
      </c>
      <c r="O10" s="191" t="str">
        <f>IF(AND('[2]Mapa final'!$AA$39="Muy Alta",'[2]Mapa final'!$AC$39="Leve"),CONCATENATE("R5C",'[2]Mapa final'!$Q$39),"")</f>
        <v/>
      </c>
      <c r="P10" s="189" t="str">
        <f>IF(AND('[2]Mapa final'!$AA$34="Muy Alta",'[2]Mapa final'!$AC$34="Menor"),CONCATENATE("R5C",'[2]Mapa final'!$Q$34),"")</f>
        <v/>
      </c>
      <c r="Q10" s="190" t="str">
        <f>IF(AND('[2]Mapa final'!$AA$35="Muy Alta",'[2]Mapa final'!$AC$35="Menor"),CONCATENATE("R5C",'[2]Mapa final'!$Q$35),"")</f>
        <v/>
      </c>
      <c r="R10" s="190" t="str">
        <f>IF(AND('[2]Mapa final'!$AA$36="Muy Alta",'[2]Mapa final'!$AC$36="Menor"),CONCATENATE("R5C",'[2]Mapa final'!$Q$36),"")</f>
        <v/>
      </c>
      <c r="S10" s="190" t="str">
        <f>IF(AND('[2]Mapa final'!$AA$37="Muy Alta",'[2]Mapa final'!$AC$37="Menor"),CONCATENATE("R5C",'[2]Mapa final'!$Q$37),"")</f>
        <v/>
      </c>
      <c r="T10" s="190" t="str">
        <f>IF(AND('[2]Mapa final'!$AA$38="Muy Alta",'[2]Mapa final'!$AC$38="Menor"),CONCATENATE("R5C",'[2]Mapa final'!$Q$38),"")</f>
        <v/>
      </c>
      <c r="U10" s="191" t="str">
        <f>IF(AND('[2]Mapa final'!$AA$39="Muy Alta",'[2]Mapa final'!$AC$39="Menor"),CONCATENATE("R5C",'[2]Mapa final'!$Q$39),"")</f>
        <v/>
      </c>
      <c r="V10" s="189" t="str">
        <f>IF(AND('[2]Mapa final'!$AA$34="Muy Alta",'[2]Mapa final'!$AC$34="Moderado"),CONCATENATE("R5C",'[2]Mapa final'!$Q$34),"")</f>
        <v/>
      </c>
      <c r="W10" s="190" t="str">
        <f>IF(AND('[2]Mapa final'!$AA$35="Muy Alta",'[2]Mapa final'!$AC$35="Moderado"),CONCATENATE("R5C",'[2]Mapa final'!$Q$35),"")</f>
        <v/>
      </c>
      <c r="X10" s="190" t="str">
        <f>IF(AND('[2]Mapa final'!$AA$36="Muy Alta",'[2]Mapa final'!$AC$36="Moderado"),CONCATENATE("R5C",'[2]Mapa final'!$Q$36),"")</f>
        <v/>
      </c>
      <c r="Y10" s="190" t="str">
        <f>IF(AND('[2]Mapa final'!$AA$37="Muy Alta",'[2]Mapa final'!$AC$37="Moderado"),CONCATENATE("R5C",'[2]Mapa final'!$Q$37),"")</f>
        <v/>
      </c>
      <c r="Z10" s="190" t="str">
        <f>IF(AND('[2]Mapa final'!$AA$38="Muy Alta",'[2]Mapa final'!$AC$38="Moderado"),CONCATENATE("R5C",'[2]Mapa final'!$Q$38),"")</f>
        <v/>
      </c>
      <c r="AA10" s="191" t="str">
        <f>IF(AND('[2]Mapa final'!$AA$39="Muy Alta",'[2]Mapa final'!$AC$39="Moderado"),CONCATENATE("R5C",'[2]Mapa final'!$Q$39),"")</f>
        <v/>
      </c>
      <c r="AB10" s="189" t="str">
        <f>IF(AND('[2]Mapa final'!$AA$34="Muy Alta",'[2]Mapa final'!$AC$34="Mayor"),CONCATENATE("R5C",'[2]Mapa final'!$Q$34),"")</f>
        <v/>
      </c>
      <c r="AC10" s="190" t="str">
        <f>IF(AND('[2]Mapa final'!$AA$35="Muy Alta",'[2]Mapa final'!$AC$35="Mayor"),CONCATENATE("R5C",'[2]Mapa final'!$Q$35),"")</f>
        <v/>
      </c>
      <c r="AD10" s="190" t="str">
        <f>IF(AND('[2]Mapa final'!$AA$36="Muy Alta",'[2]Mapa final'!$AC$36="Mayor"),CONCATENATE("R5C",'[2]Mapa final'!$Q$36),"")</f>
        <v/>
      </c>
      <c r="AE10" s="190" t="str">
        <f>IF(AND('[2]Mapa final'!$AA$37="Muy Alta",'[2]Mapa final'!$AC$37="Mayor"),CONCATENATE("R5C",'[2]Mapa final'!$Q$37),"")</f>
        <v/>
      </c>
      <c r="AF10" s="190" t="str">
        <f>IF(AND('[2]Mapa final'!$AA$38="Muy Alta",'[2]Mapa final'!$AC$38="Mayor"),CONCATENATE("R5C",'[2]Mapa final'!$Q$38),"")</f>
        <v/>
      </c>
      <c r="AG10" s="191" t="str">
        <f>IF(AND('[2]Mapa final'!$AA$39="Muy Alta",'[2]Mapa final'!$AC$39="Mayor"),CONCATENATE("R5C",'[2]Mapa final'!$Q$39),"")</f>
        <v/>
      </c>
      <c r="AH10" s="192" t="str">
        <f>IF(AND('[2]Mapa final'!$AA$34="Muy Alta",'[2]Mapa final'!$AC$34="Catastrófico"),CONCATENATE("R5C",'[2]Mapa final'!$Q$34),"")</f>
        <v/>
      </c>
      <c r="AI10" s="193" t="str">
        <f>IF(AND('[2]Mapa final'!$AA$35="Muy Alta",'[2]Mapa final'!$AC$35="Catastrófico"),CONCATENATE("R5C",'[2]Mapa final'!$Q$35),"")</f>
        <v/>
      </c>
      <c r="AJ10" s="193" t="str">
        <f>IF(AND('[2]Mapa final'!$AA$36="Muy Alta",'[2]Mapa final'!$AC$36="Catastrófico"),CONCATENATE("R5C",'[2]Mapa final'!$Q$36),"")</f>
        <v/>
      </c>
      <c r="AK10" s="193" t="str">
        <f>IF(AND('[2]Mapa final'!$AA$37="Muy Alta",'[2]Mapa final'!$AC$37="Catastrófico"),CONCATENATE("R5C",'[2]Mapa final'!$Q$37),"")</f>
        <v/>
      </c>
      <c r="AL10" s="193" t="str">
        <f>IF(AND('[2]Mapa final'!$AA$38="Muy Alta",'[2]Mapa final'!$AC$38="Catastrófico"),CONCATENATE("R5C",'[2]Mapa final'!$Q$38),"")</f>
        <v/>
      </c>
      <c r="AM10" s="194" t="str">
        <f>IF(AND('[2]Mapa final'!$AA$39="Muy Alta",'[2]Mapa final'!$AC$39="Catastrófico"),CONCATENATE("R5C",'[2]Mapa final'!$Q$39),"")</f>
        <v/>
      </c>
      <c r="AN10" s="180"/>
      <c r="AO10" s="710"/>
      <c r="AP10" s="711"/>
      <c r="AQ10" s="711"/>
      <c r="AR10" s="711"/>
      <c r="AS10" s="711"/>
      <c r="AT10" s="712"/>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180"/>
      <c r="BS10" s="180"/>
      <c r="BT10" s="180"/>
      <c r="BU10" s="180"/>
      <c r="BV10" s="180"/>
      <c r="BW10" s="180"/>
      <c r="BX10" s="180"/>
    </row>
    <row r="11" spans="1:91" ht="15" customHeight="1" x14ac:dyDescent="0.3">
      <c r="A11" s="180"/>
      <c r="B11" s="693"/>
      <c r="C11" s="693"/>
      <c r="D11" s="694"/>
      <c r="E11" s="698"/>
      <c r="F11" s="699"/>
      <c r="G11" s="699"/>
      <c r="H11" s="699"/>
      <c r="I11" s="700"/>
      <c r="J11" s="189" t="str">
        <f>IF(AND('[2]Mapa final'!$AA$40="Muy Alta",'[2]Mapa final'!$AC$40="Leve"),CONCATENATE("R6C",'[2]Mapa final'!$Q$40),"")</f>
        <v/>
      </c>
      <c r="K11" s="190" t="str">
        <f>IF(AND('[2]Mapa final'!$AA$41="Muy Alta",'[2]Mapa final'!$AC$41="Leve"),CONCATENATE("R6C",'[2]Mapa final'!$Q$41),"")</f>
        <v/>
      </c>
      <c r="L11" s="190" t="str">
        <f>IF(AND('[2]Mapa final'!$AA$42="Muy Alta",'[2]Mapa final'!$AC$42="Leve"),CONCATENATE("R6C",'[2]Mapa final'!$Q$42),"")</f>
        <v/>
      </c>
      <c r="M11" s="190" t="str">
        <f>IF(AND('[2]Mapa final'!$AA$43="Muy Alta",'[2]Mapa final'!$AC$43="Leve"),CONCATENATE("R6C",'[2]Mapa final'!$Q$43),"")</f>
        <v/>
      </c>
      <c r="N11" s="190" t="str">
        <f>IF(AND('[2]Mapa final'!$AA$44="Muy Alta",'[2]Mapa final'!$AC$44="Leve"),CONCATENATE("R6C",'[2]Mapa final'!$Q$44),"")</f>
        <v/>
      </c>
      <c r="O11" s="191" t="str">
        <f>IF(AND('[2]Mapa final'!$AA$45="Muy Alta",'[2]Mapa final'!$AC$45="Leve"),CONCATENATE("R6C",'[2]Mapa final'!$Q$45),"")</f>
        <v/>
      </c>
      <c r="P11" s="189" t="str">
        <f>IF(AND('[2]Mapa final'!$AA$40="Muy Alta",'[2]Mapa final'!$AC$40="Menor"),CONCATENATE("R6C",'[2]Mapa final'!$Q$40),"")</f>
        <v/>
      </c>
      <c r="Q11" s="190" t="str">
        <f>IF(AND('[2]Mapa final'!$AA$41="Muy Alta",'[2]Mapa final'!$AC$41="Menor"),CONCATENATE("R6C",'[2]Mapa final'!$Q$41),"")</f>
        <v/>
      </c>
      <c r="R11" s="190" t="str">
        <f>IF(AND('[2]Mapa final'!$AA$42="Muy Alta",'[2]Mapa final'!$AC$42="Menor"),CONCATENATE("R6C",'[2]Mapa final'!$Q$42),"")</f>
        <v/>
      </c>
      <c r="S11" s="190" t="str">
        <f>IF(AND('[2]Mapa final'!$AA$43="Muy Alta",'[2]Mapa final'!$AC$43="Menor"),CONCATENATE("R6C",'[2]Mapa final'!$Q$43),"")</f>
        <v/>
      </c>
      <c r="T11" s="190" t="str">
        <f>IF(AND('[2]Mapa final'!$AA$44="Muy Alta",'[2]Mapa final'!$AC$44="Menor"),CONCATENATE("R6C",'[2]Mapa final'!$Q$44),"")</f>
        <v/>
      </c>
      <c r="U11" s="191" t="str">
        <f>IF(AND('[2]Mapa final'!$AA$45="Muy Alta",'[2]Mapa final'!$AC$45="Menor"),CONCATENATE("R6C",'[2]Mapa final'!$Q$45),"")</f>
        <v/>
      </c>
      <c r="V11" s="189" t="str">
        <f>IF(AND('[2]Mapa final'!$AA$40="Muy Alta",'[2]Mapa final'!$AC$40="Moderado"),CONCATENATE("R6C",'[2]Mapa final'!$Q$40),"")</f>
        <v/>
      </c>
      <c r="W11" s="190" t="str">
        <f>IF(AND('[2]Mapa final'!$AA$41="Muy Alta",'[2]Mapa final'!$AC$41="Moderado"),CONCATENATE("R6C",'[2]Mapa final'!$Q$41),"")</f>
        <v/>
      </c>
      <c r="X11" s="190" t="str">
        <f>IF(AND('[2]Mapa final'!$AA$42="Muy Alta",'[2]Mapa final'!$AC$42="Moderado"),CONCATENATE("R6C",'[2]Mapa final'!$Q$42),"")</f>
        <v/>
      </c>
      <c r="Y11" s="190" t="str">
        <f>IF(AND('[2]Mapa final'!$AA$43="Muy Alta",'[2]Mapa final'!$AC$43="Moderado"),CONCATENATE("R6C",'[2]Mapa final'!$Q$43),"")</f>
        <v/>
      </c>
      <c r="Z11" s="190" t="str">
        <f>IF(AND('[2]Mapa final'!$AA$44="Muy Alta",'[2]Mapa final'!$AC$44="Moderado"),CONCATENATE("R6C",'[2]Mapa final'!$Q$44),"")</f>
        <v/>
      </c>
      <c r="AA11" s="191" t="str">
        <f>IF(AND('[2]Mapa final'!$AA$45="Muy Alta",'[2]Mapa final'!$AC$45="Moderado"),CONCATENATE("R6C",'[2]Mapa final'!$Q$45),"")</f>
        <v/>
      </c>
      <c r="AB11" s="189" t="str">
        <f>IF(AND('[2]Mapa final'!$AA$40="Muy Alta",'[2]Mapa final'!$AC$40="Mayor"),CONCATENATE("R6C",'[2]Mapa final'!$Q$40),"")</f>
        <v/>
      </c>
      <c r="AC11" s="190" t="str">
        <f>IF(AND('[2]Mapa final'!$AA$41="Muy Alta",'[2]Mapa final'!$AC$41="Mayor"),CONCATENATE("R6C",'[2]Mapa final'!$Q$41),"")</f>
        <v/>
      </c>
      <c r="AD11" s="190" t="str">
        <f>IF(AND('[2]Mapa final'!$AA$42="Muy Alta",'[2]Mapa final'!$AC$42="Mayor"),CONCATENATE("R6C",'[2]Mapa final'!$Q$42),"")</f>
        <v/>
      </c>
      <c r="AE11" s="190" t="str">
        <f>IF(AND('[2]Mapa final'!$AA$43="Muy Alta",'[2]Mapa final'!$AC$43="Mayor"),CONCATENATE("R6C",'[2]Mapa final'!$Q$43),"")</f>
        <v/>
      </c>
      <c r="AF11" s="190" t="str">
        <f>IF(AND('[2]Mapa final'!$AA$44="Muy Alta",'[2]Mapa final'!$AC$44="Mayor"),CONCATENATE("R6C",'[2]Mapa final'!$Q$44),"")</f>
        <v/>
      </c>
      <c r="AG11" s="191" t="str">
        <f>IF(AND('[2]Mapa final'!$AA$45="Muy Alta",'[2]Mapa final'!$AC$45="Mayor"),CONCATENATE("R6C",'[2]Mapa final'!$Q$45),"")</f>
        <v/>
      </c>
      <c r="AH11" s="192" t="str">
        <f>IF(AND('[2]Mapa final'!$AA$40="Muy Alta",'[2]Mapa final'!$AC$40="Catastrófico"),CONCATENATE("R6C",'[2]Mapa final'!$Q$40),"")</f>
        <v/>
      </c>
      <c r="AI11" s="193" t="str">
        <f>IF(AND('[2]Mapa final'!$AA$41="Muy Alta",'[2]Mapa final'!$AC$41="Catastrófico"),CONCATENATE("R6C",'[2]Mapa final'!$Q$41),"")</f>
        <v/>
      </c>
      <c r="AJ11" s="193" t="str">
        <f>IF(AND('[2]Mapa final'!$AA$42="Muy Alta",'[2]Mapa final'!$AC$42="Catastrófico"),CONCATENATE("R6C",'[2]Mapa final'!$Q$42),"")</f>
        <v/>
      </c>
      <c r="AK11" s="193" t="str">
        <f>IF(AND('[2]Mapa final'!$AA$43="Muy Alta",'[2]Mapa final'!$AC$43="Catastrófico"),CONCATENATE("R6C",'[2]Mapa final'!$Q$43),"")</f>
        <v/>
      </c>
      <c r="AL11" s="193" t="str">
        <f>IF(AND('[2]Mapa final'!$AA$44="Muy Alta",'[2]Mapa final'!$AC$44="Catastrófico"),CONCATENATE("R6C",'[2]Mapa final'!$Q$44),"")</f>
        <v/>
      </c>
      <c r="AM11" s="194" t="str">
        <f>IF(AND('[2]Mapa final'!$AA$45="Muy Alta",'[2]Mapa final'!$AC$45="Catastrófico"),CONCATENATE("R6C",'[2]Mapa final'!$Q$45),"")</f>
        <v/>
      </c>
      <c r="AN11" s="180"/>
      <c r="AO11" s="710"/>
      <c r="AP11" s="711"/>
      <c r="AQ11" s="711"/>
      <c r="AR11" s="711"/>
      <c r="AS11" s="711"/>
      <c r="AT11" s="712"/>
      <c r="AU11" s="180"/>
      <c r="AV11" s="180"/>
      <c r="AW11" s="180"/>
      <c r="AX11" s="180"/>
      <c r="AY11" s="180"/>
      <c r="AZ11" s="180"/>
      <c r="BA11" s="180"/>
      <c r="BB11" s="180"/>
      <c r="BC11" s="180"/>
      <c r="BD11" s="180"/>
      <c r="BE11" s="180"/>
      <c r="BF11" s="180"/>
      <c r="BG11" s="180"/>
      <c r="BH11" s="180"/>
      <c r="BI11" s="180"/>
      <c r="BJ11" s="180"/>
      <c r="BK11" s="180"/>
      <c r="BL11" s="180"/>
      <c r="BM11" s="180"/>
      <c r="BN11" s="180"/>
      <c r="BO11" s="180"/>
      <c r="BP11" s="180"/>
      <c r="BQ11" s="180"/>
      <c r="BR11" s="180"/>
      <c r="BS11" s="180"/>
      <c r="BT11" s="180"/>
      <c r="BU11" s="180"/>
      <c r="BV11" s="180"/>
      <c r="BW11" s="180"/>
      <c r="BX11" s="180"/>
    </row>
    <row r="12" spans="1:91" ht="15" customHeight="1" x14ac:dyDescent="0.3">
      <c r="A12" s="180"/>
      <c r="B12" s="693"/>
      <c r="C12" s="693"/>
      <c r="D12" s="694"/>
      <c r="E12" s="698"/>
      <c r="F12" s="699"/>
      <c r="G12" s="699"/>
      <c r="H12" s="699"/>
      <c r="I12" s="700"/>
      <c r="J12" s="189" t="str">
        <f>IF(AND('[2]Mapa final'!$AA$46="Muy Alta",'[2]Mapa final'!$AC$46="Leve"),CONCATENATE("R7C",'[2]Mapa final'!$Q$46),"")</f>
        <v/>
      </c>
      <c r="K12" s="190" t="str">
        <f>IF(AND('[2]Mapa final'!$AA$47="Muy Alta",'[2]Mapa final'!$AC$47="Leve"),CONCATENATE("R7C",'[2]Mapa final'!$Q$47),"")</f>
        <v/>
      </c>
      <c r="L12" s="190" t="str">
        <f>IF(AND('[2]Mapa final'!$AA$48="Muy Alta",'[2]Mapa final'!$AC$48="Leve"),CONCATENATE("R7C",'[2]Mapa final'!$Q$48),"")</f>
        <v/>
      </c>
      <c r="M12" s="190" t="str">
        <f>IF(AND('[2]Mapa final'!$AA$49="Muy Alta",'[2]Mapa final'!$AC$49="Leve"),CONCATENATE("R7C",'[2]Mapa final'!$Q$49),"")</f>
        <v/>
      </c>
      <c r="N12" s="190" t="str">
        <f>IF(AND('[2]Mapa final'!$AA$50="Muy Alta",'[2]Mapa final'!$AC$50="Leve"),CONCATENATE("R7C",'[2]Mapa final'!$Q$50),"")</f>
        <v/>
      </c>
      <c r="O12" s="191" t="str">
        <f>IF(AND('[2]Mapa final'!$AA$51="Muy Alta",'[2]Mapa final'!$AC$51="Leve"),CONCATENATE("R7C",'[2]Mapa final'!$Q$51),"")</f>
        <v/>
      </c>
      <c r="P12" s="189" t="str">
        <f>IF(AND('[2]Mapa final'!$AA$46="Muy Alta",'[2]Mapa final'!$AC$46="Menor"),CONCATENATE("R7C",'[2]Mapa final'!$Q$46),"")</f>
        <v/>
      </c>
      <c r="Q12" s="190" t="str">
        <f>IF(AND('[2]Mapa final'!$AA$47="Muy Alta",'[2]Mapa final'!$AC$47="Menor"),CONCATENATE("R7C",'[2]Mapa final'!$Q$47),"")</f>
        <v/>
      </c>
      <c r="R12" s="190" t="str">
        <f>IF(AND('[2]Mapa final'!$AA$48="Muy Alta",'[2]Mapa final'!$AC$48="Menor"),CONCATENATE("R7C",'[2]Mapa final'!$Q$48),"")</f>
        <v/>
      </c>
      <c r="S12" s="190" t="str">
        <f>IF(AND('[2]Mapa final'!$AA$49="Muy Alta",'[2]Mapa final'!$AC$49="Menor"),CONCATENATE("R7C",'[2]Mapa final'!$Q$49),"")</f>
        <v/>
      </c>
      <c r="T12" s="190" t="str">
        <f>IF(AND('[2]Mapa final'!$AA$50="Muy Alta",'[2]Mapa final'!$AC$50="Menor"),CONCATENATE("R7C",'[2]Mapa final'!$Q$50),"")</f>
        <v/>
      </c>
      <c r="U12" s="191" t="str">
        <f>IF(AND('[2]Mapa final'!$AA$51="Muy Alta",'[2]Mapa final'!$AC$51="Menor"),CONCATENATE("R7C",'[2]Mapa final'!$Q$51),"")</f>
        <v/>
      </c>
      <c r="V12" s="189" t="str">
        <f>IF(AND('[2]Mapa final'!$AA$46="Muy Alta",'[2]Mapa final'!$AC$46="Moderado"),CONCATENATE("R7C",'[2]Mapa final'!$Q$46),"")</f>
        <v/>
      </c>
      <c r="W12" s="190" t="str">
        <f>IF(AND('[2]Mapa final'!$AA$47="Muy Alta",'[2]Mapa final'!$AC$47="Moderado"),CONCATENATE("R7C",'[2]Mapa final'!$Q$47),"")</f>
        <v/>
      </c>
      <c r="X12" s="190" t="str">
        <f>IF(AND('[2]Mapa final'!$AA$48="Muy Alta",'[2]Mapa final'!$AC$48="Moderado"),CONCATENATE("R7C",'[2]Mapa final'!$Q$48),"")</f>
        <v/>
      </c>
      <c r="Y12" s="190" t="str">
        <f>IF(AND('[2]Mapa final'!$AA$49="Muy Alta",'[2]Mapa final'!$AC$49="Moderado"),CONCATENATE("R7C",'[2]Mapa final'!$Q$49),"")</f>
        <v/>
      </c>
      <c r="Z12" s="190" t="str">
        <f>IF(AND('[2]Mapa final'!$AA$50="Muy Alta",'[2]Mapa final'!$AC$50="Moderado"),CONCATENATE("R7C",'[2]Mapa final'!$Q$50),"")</f>
        <v/>
      </c>
      <c r="AA12" s="191" t="str">
        <f>IF(AND('[2]Mapa final'!$AA$51="Muy Alta",'[2]Mapa final'!$AC$51="Moderado"),CONCATENATE("R7C",'[2]Mapa final'!$Q$51),"")</f>
        <v/>
      </c>
      <c r="AB12" s="189" t="str">
        <f>IF(AND('[2]Mapa final'!$AA$46="Muy Alta",'[2]Mapa final'!$AC$46="Mayor"),CONCATENATE("R7C",'[2]Mapa final'!$Q$46),"")</f>
        <v/>
      </c>
      <c r="AC12" s="190" t="str">
        <f>IF(AND('[2]Mapa final'!$AA$47="Muy Alta",'[2]Mapa final'!$AC$47="Mayor"),CONCATENATE("R7C",'[2]Mapa final'!$Q$47),"")</f>
        <v/>
      </c>
      <c r="AD12" s="190" t="str">
        <f>IF(AND('[2]Mapa final'!$AA$48="Muy Alta",'[2]Mapa final'!$AC$48="Mayor"),CONCATENATE("R7C",'[2]Mapa final'!$Q$48),"")</f>
        <v/>
      </c>
      <c r="AE12" s="190" t="str">
        <f>IF(AND('[2]Mapa final'!$AA$49="Muy Alta",'[2]Mapa final'!$AC$49="Mayor"),CONCATENATE("R7C",'[2]Mapa final'!$Q$49),"")</f>
        <v/>
      </c>
      <c r="AF12" s="190" t="str">
        <f>IF(AND('[2]Mapa final'!$AA$50="Muy Alta",'[2]Mapa final'!$AC$50="Mayor"),CONCATENATE("R7C",'[2]Mapa final'!$Q$50),"")</f>
        <v/>
      </c>
      <c r="AG12" s="191" t="str">
        <f>IF(AND('[2]Mapa final'!$AA$51="Muy Alta",'[2]Mapa final'!$AC$51="Mayor"),CONCATENATE("R7C",'[2]Mapa final'!$Q$51),"")</f>
        <v/>
      </c>
      <c r="AH12" s="192" t="str">
        <f>IF(AND('[2]Mapa final'!$AA$46="Muy Alta",'[2]Mapa final'!$AC$46="Catastrófico"),CONCATENATE("R7C",'[2]Mapa final'!$Q$46),"")</f>
        <v/>
      </c>
      <c r="AI12" s="193" t="str">
        <f>IF(AND('[2]Mapa final'!$AA$47="Muy Alta",'[2]Mapa final'!$AC$47="Catastrófico"),CONCATENATE("R7C",'[2]Mapa final'!$Q$47),"")</f>
        <v/>
      </c>
      <c r="AJ12" s="193" t="str">
        <f>IF(AND('[2]Mapa final'!$AA$48="Muy Alta",'[2]Mapa final'!$AC$48="Catastrófico"),CONCATENATE("R7C",'[2]Mapa final'!$Q$48),"")</f>
        <v/>
      </c>
      <c r="AK12" s="193" t="str">
        <f>IF(AND('[2]Mapa final'!$AA$49="Muy Alta",'[2]Mapa final'!$AC$49="Catastrófico"),CONCATENATE("R7C",'[2]Mapa final'!$Q$49),"")</f>
        <v/>
      </c>
      <c r="AL12" s="193" t="str">
        <f>IF(AND('[2]Mapa final'!$AA$50="Muy Alta",'[2]Mapa final'!$AC$50="Catastrófico"),CONCATENATE("R7C",'[2]Mapa final'!$Q$50),"")</f>
        <v/>
      </c>
      <c r="AM12" s="194" t="str">
        <f>IF(AND('[2]Mapa final'!$AA$51="Muy Alta",'[2]Mapa final'!$AC$51="Catastrófico"),CONCATENATE("R7C",'[2]Mapa final'!$Q$51),"")</f>
        <v/>
      </c>
      <c r="AN12" s="180"/>
      <c r="AO12" s="710"/>
      <c r="AP12" s="711"/>
      <c r="AQ12" s="711"/>
      <c r="AR12" s="711"/>
      <c r="AS12" s="711"/>
      <c r="AT12" s="712"/>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row>
    <row r="13" spans="1:91" ht="15" customHeight="1" x14ac:dyDescent="0.3">
      <c r="A13" s="180"/>
      <c r="B13" s="693"/>
      <c r="C13" s="693"/>
      <c r="D13" s="694"/>
      <c r="E13" s="698"/>
      <c r="F13" s="699"/>
      <c r="G13" s="699"/>
      <c r="H13" s="699"/>
      <c r="I13" s="700"/>
      <c r="J13" s="189" t="str">
        <f>IF(AND('[2]Mapa final'!$AA$52="Muy Alta",'[2]Mapa final'!$AC$52="Leve"),CONCATENATE("R8C",'[2]Mapa final'!$Q$52),"")</f>
        <v/>
      </c>
      <c r="K13" s="190" t="str">
        <f>IF(AND('[2]Mapa final'!$AA$53="Muy Alta",'[2]Mapa final'!$AC$53="Leve"),CONCATENATE("R8C",'[2]Mapa final'!$Q$53),"")</f>
        <v/>
      </c>
      <c r="L13" s="190" t="str">
        <f>IF(AND('[2]Mapa final'!$AA$54="Muy Alta",'[2]Mapa final'!$AC$54="Leve"),CONCATENATE("R8C",'[2]Mapa final'!$Q$54),"")</f>
        <v/>
      </c>
      <c r="M13" s="190" t="str">
        <f>IF(AND('[2]Mapa final'!$AA$55="Muy Alta",'[2]Mapa final'!$AC$55="Leve"),CONCATENATE("R8C",'[2]Mapa final'!$Q$55),"")</f>
        <v/>
      </c>
      <c r="N13" s="190" t="str">
        <f>IF(AND('[2]Mapa final'!$AA$56="Muy Alta",'[2]Mapa final'!$AC$56="Leve"),CONCATENATE("R8C",'[2]Mapa final'!$Q$56),"")</f>
        <v/>
      </c>
      <c r="O13" s="191" t="str">
        <f>IF(AND('[2]Mapa final'!$AA$57="Muy Alta",'[2]Mapa final'!$AC$57="Leve"),CONCATENATE("R8C",'[2]Mapa final'!$Q$57),"")</f>
        <v/>
      </c>
      <c r="P13" s="189" t="str">
        <f>IF(AND('[2]Mapa final'!$AA$52="Muy Alta",'[2]Mapa final'!$AC$52="Menor"),CONCATENATE("R8C",'[2]Mapa final'!$Q$52),"")</f>
        <v/>
      </c>
      <c r="Q13" s="190" t="str">
        <f>IF(AND('[2]Mapa final'!$AA$53="Muy Alta",'[2]Mapa final'!$AC$53="Menor"),CONCATENATE("R8C",'[2]Mapa final'!$Q$53),"")</f>
        <v/>
      </c>
      <c r="R13" s="190" t="str">
        <f>IF(AND('[2]Mapa final'!$AA$54="Muy Alta",'[2]Mapa final'!$AC$54="Menor"),CONCATENATE("R8C",'[2]Mapa final'!$Q$54),"")</f>
        <v/>
      </c>
      <c r="S13" s="190" t="str">
        <f>IF(AND('[2]Mapa final'!$AA$55="Muy Alta",'[2]Mapa final'!$AC$55="Menor"),CONCATENATE("R8C",'[2]Mapa final'!$Q$55),"")</f>
        <v/>
      </c>
      <c r="T13" s="190" t="str">
        <f>IF(AND('[2]Mapa final'!$AA$56="Muy Alta",'[2]Mapa final'!$AC$56="Menor"),CONCATENATE("R8C",'[2]Mapa final'!$Q$56),"")</f>
        <v/>
      </c>
      <c r="U13" s="191" t="str">
        <f>IF(AND('[2]Mapa final'!$AA$57="Muy Alta",'[2]Mapa final'!$AC$57="Menor"),CONCATENATE("R8C",'[2]Mapa final'!$Q$57),"")</f>
        <v/>
      </c>
      <c r="V13" s="189" t="str">
        <f>IF(AND('[2]Mapa final'!$AA$52="Muy Alta",'[2]Mapa final'!$AC$52="Moderado"),CONCATENATE("R8C",'[2]Mapa final'!$Q$52),"")</f>
        <v/>
      </c>
      <c r="W13" s="190" t="str">
        <f>IF(AND('[2]Mapa final'!$AA$53="Muy Alta",'[2]Mapa final'!$AC$53="Moderado"),CONCATENATE("R8C",'[2]Mapa final'!$Q$53),"")</f>
        <v/>
      </c>
      <c r="X13" s="190" t="str">
        <f>IF(AND('[2]Mapa final'!$AA$54="Muy Alta",'[2]Mapa final'!$AC$54="Moderado"),CONCATENATE("R8C",'[2]Mapa final'!$Q$54),"")</f>
        <v/>
      </c>
      <c r="Y13" s="190" t="str">
        <f>IF(AND('[2]Mapa final'!$AA$55="Muy Alta",'[2]Mapa final'!$AC$55="Moderado"),CONCATENATE("R8C",'[2]Mapa final'!$Q$55),"")</f>
        <v/>
      </c>
      <c r="Z13" s="190" t="str">
        <f>IF(AND('[2]Mapa final'!$AA$56="Muy Alta",'[2]Mapa final'!$AC$56="Moderado"),CONCATENATE("R8C",'[2]Mapa final'!$Q$56),"")</f>
        <v/>
      </c>
      <c r="AA13" s="191" t="str">
        <f>IF(AND('[2]Mapa final'!$AA$57="Muy Alta",'[2]Mapa final'!$AC$57="Moderado"),CONCATENATE("R8C",'[2]Mapa final'!$Q$57),"")</f>
        <v/>
      </c>
      <c r="AB13" s="189" t="str">
        <f>IF(AND('[2]Mapa final'!$AA$52="Muy Alta",'[2]Mapa final'!$AC$52="Mayor"),CONCATENATE("R8C",'[2]Mapa final'!$Q$52),"")</f>
        <v/>
      </c>
      <c r="AC13" s="190" t="str">
        <f>IF(AND('[2]Mapa final'!$AA$53="Muy Alta",'[2]Mapa final'!$AC$53="Mayor"),CONCATENATE("R8C",'[2]Mapa final'!$Q$53),"")</f>
        <v/>
      </c>
      <c r="AD13" s="190" t="str">
        <f>IF(AND('[2]Mapa final'!$AA$54="Muy Alta",'[2]Mapa final'!$AC$54="Mayor"),CONCATENATE("R8C",'[2]Mapa final'!$Q$54),"")</f>
        <v/>
      </c>
      <c r="AE13" s="190" t="str">
        <f>IF(AND('[2]Mapa final'!$AA$55="Muy Alta",'[2]Mapa final'!$AC$55="Mayor"),CONCATENATE("R8C",'[2]Mapa final'!$Q$55),"")</f>
        <v/>
      </c>
      <c r="AF13" s="190" t="str">
        <f>IF(AND('[2]Mapa final'!$AA$56="Muy Alta",'[2]Mapa final'!$AC$56="Mayor"),CONCATENATE("R8C",'[2]Mapa final'!$Q$56),"")</f>
        <v/>
      </c>
      <c r="AG13" s="191" t="str">
        <f>IF(AND('[2]Mapa final'!$AA$57="Muy Alta",'[2]Mapa final'!$AC$57="Mayor"),CONCATENATE("R8C",'[2]Mapa final'!$Q$57),"")</f>
        <v/>
      </c>
      <c r="AH13" s="192" t="str">
        <f>IF(AND('[2]Mapa final'!$AA$52="Muy Alta",'[2]Mapa final'!$AC$52="Catastrófico"),CONCATENATE("R8C",'[2]Mapa final'!$Q$52),"")</f>
        <v/>
      </c>
      <c r="AI13" s="193" t="str">
        <f>IF(AND('[2]Mapa final'!$AA$53="Muy Alta",'[2]Mapa final'!$AC$53="Catastrófico"),CONCATENATE("R8C",'[2]Mapa final'!$Q$53),"")</f>
        <v/>
      </c>
      <c r="AJ13" s="193" t="str">
        <f>IF(AND('[2]Mapa final'!$AA$54="Muy Alta",'[2]Mapa final'!$AC$54="Catastrófico"),CONCATENATE("R8C",'[2]Mapa final'!$Q$54),"")</f>
        <v/>
      </c>
      <c r="AK13" s="193" t="str">
        <f>IF(AND('[2]Mapa final'!$AA$55="Muy Alta",'[2]Mapa final'!$AC$55="Catastrófico"),CONCATENATE("R8C",'[2]Mapa final'!$Q$55),"")</f>
        <v/>
      </c>
      <c r="AL13" s="193" t="str">
        <f>IF(AND('[2]Mapa final'!$AA$56="Muy Alta",'[2]Mapa final'!$AC$56="Catastrófico"),CONCATENATE("R8C",'[2]Mapa final'!$Q$56),"")</f>
        <v/>
      </c>
      <c r="AM13" s="194" t="str">
        <f>IF(AND('[2]Mapa final'!$AA$57="Muy Alta",'[2]Mapa final'!$AC$57="Catastrófico"),CONCATENATE("R8C",'[2]Mapa final'!$Q$57),"")</f>
        <v/>
      </c>
      <c r="AN13" s="180"/>
      <c r="AO13" s="710"/>
      <c r="AP13" s="711"/>
      <c r="AQ13" s="711"/>
      <c r="AR13" s="711"/>
      <c r="AS13" s="711"/>
      <c r="AT13" s="712"/>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row>
    <row r="14" spans="1:91" ht="15" customHeight="1" x14ac:dyDescent="0.3">
      <c r="A14" s="180"/>
      <c r="B14" s="693"/>
      <c r="C14" s="693"/>
      <c r="D14" s="694"/>
      <c r="E14" s="698"/>
      <c r="F14" s="699"/>
      <c r="G14" s="699"/>
      <c r="H14" s="699"/>
      <c r="I14" s="700"/>
      <c r="J14" s="189" t="str">
        <f>IF(AND('[2]Mapa final'!$AA$58="Muy Alta",'[2]Mapa final'!$AC$58="Leve"),CONCATENATE("R9C",'[2]Mapa final'!$Q$58),"")</f>
        <v/>
      </c>
      <c r="K14" s="190" t="str">
        <f>IF(AND('[2]Mapa final'!$AA$59="Muy Alta",'[2]Mapa final'!$AC$59="Leve"),CONCATENATE("R9C",'[2]Mapa final'!$Q$59),"")</f>
        <v/>
      </c>
      <c r="L14" s="190" t="str">
        <f>IF(AND('[2]Mapa final'!$AA$60="Muy Alta",'[2]Mapa final'!$AC$60="Leve"),CONCATENATE("R9C",'[2]Mapa final'!$Q$60),"")</f>
        <v/>
      </c>
      <c r="M14" s="190" t="str">
        <f>IF(AND('[2]Mapa final'!$AA$61="Muy Alta",'[2]Mapa final'!$AC$61="Leve"),CONCATENATE("R9C",'[2]Mapa final'!$Q$61),"")</f>
        <v/>
      </c>
      <c r="N14" s="190" t="str">
        <f>IF(AND('[2]Mapa final'!$AA$62="Muy Alta",'[2]Mapa final'!$AC$62="Leve"),CONCATENATE("R9C",'[2]Mapa final'!$Q$62),"")</f>
        <v/>
      </c>
      <c r="O14" s="191" t="str">
        <f>IF(AND('[2]Mapa final'!$AA$63="Muy Alta",'[2]Mapa final'!$AC$63="Leve"),CONCATENATE("R9C",'[2]Mapa final'!$Q$63),"")</f>
        <v/>
      </c>
      <c r="P14" s="189" t="str">
        <f>IF(AND('[2]Mapa final'!$AA$58="Muy Alta",'[2]Mapa final'!$AC$58="Menor"),CONCATENATE("R9C",'[2]Mapa final'!$Q$58),"")</f>
        <v/>
      </c>
      <c r="Q14" s="190" t="str">
        <f>IF(AND('[2]Mapa final'!$AA$59="Muy Alta",'[2]Mapa final'!$AC$59="Menor"),CONCATENATE("R9C",'[2]Mapa final'!$Q$59),"")</f>
        <v/>
      </c>
      <c r="R14" s="190" t="str">
        <f>IF(AND('[2]Mapa final'!$AA$60="Muy Alta",'[2]Mapa final'!$AC$60="Menor"),CONCATENATE("R9C",'[2]Mapa final'!$Q$60),"")</f>
        <v/>
      </c>
      <c r="S14" s="190" t="str">
        <f>IF(AND('[2]Mapa final'!$AA$61="Muy Alta",'[2]Mapa final'!$AC$61="Menor"),CONCATENATE("R9C",'[2]Mapa final'!$Q$61),"")</f>
        <v/>
      </c>
      <c r="T14" s="190" t="str">
        <f>IF(AND('[2]Mapa final'!$AA$62="Muy Alta",'[2]Mapa final'!$AC$62="Menor"),CONCATENATE("R9C",'[2]Mapa final'!$Q$62),"")</f>
        <v/>
      </c>
      <c r="U14" s="191" t="str">
        <f>IF(AND('[2]Mapa final'!$AA$63="Muy Alta",'[2]Mapa final'!$AC$63="Menor"),CONCATENATE("R9C",'[2]Mapa final'!$Q$63),"")</f>
        <v/>
      </c>
      <c r="V14" s="189" t="str">
        <f>IF(AND('[2]Mapa final'!$AA$58="Muy Alta",'[2]Mapa final'!$AC$58="Moderado"),CONCATENATE("R9C",'[2]Mapa final'!$Q$58),"")</f>
        <v/>
      </c>
      <c r="W14" s="190" t="str">
        <f>IF(AND('[2]Mapa final'!$AA$59="Muy Alta",'[2]Mapa final'!$AC$59="Moderado"),CONCATENATE("R9C",'[2]Mapa final'!$Q$59),"")</f>
        <v/>
      </c>
      <c r="X14" s="190" t="str">
        <f>IF(AND('[2]Mapa final'!$AA$60="Muy Alta",'[2]Mapa final'!$AC$60="Moderado"),CONCATENATE("R9C",'[2]Mapa final'!$Q$60),"")</f>
        <v/>
      </c>
      <c r="Y14" s="190" t="str">
        <f>IF(AND('[2]Mapa final'!$AA$61="Muy Alta",'[2]Mapa final'!$AC$61="Moderado"),CONCATENATE("R9C",'[2]Mapa final'!$Q$61),"")</f>
        <v/>
      </c>
      <c r="Z14" s="190" t="str">
        <f>IF(AND('[2]Mapa final'!$AA$62="Muy Alta",'[2]Mapa final'!$AC$62="Moderado"),CONCATENATE("R9C",'[2]Mapa final'!$Q$62),"")</f>
        <v/>
      </c>
      <c r="AA14" s="191" t="str">
        <f>IF(AND('[2]Mapa final'!$AA$63="Muy Alta",'[2]Mapa final'!$AC$63="Moderado"),CONCATENATE("R9C",'[2]Mapa final'!$Q$63),"")</f>
        <v/>
      </c>
      <c r="AB14" s="189" t="str">
        <f>IF(AND('[2]Mapa final'!$AA$58="Muy Alta",'[2]Mapa final'!$AC$58="Mayor"),CONCATENATE("R9C",'[2]Mapa final'!$Q$58),"")</f>
        <v/>
      </c>
      <c r="AC14" s="190" t="str">
        <f>IF(AND('[2]Mapa final'!$AA$59="Muy Alta",'[2]Mapa final'!$AC$59="Mayor"),CONCATENATE("R9C",'[2]Mapa final'!$Q$59),"")</f>
        <v/>
      </c>
      <c r="AD14" s="190" t="str">
        <f>IF(AND('[2]Mapa final'!$AA$60="Muy Alta",'[2]Mapa final'!$AC$60="Mayor"),CONCATENATE("R9C",'[2]Mapa final'!$Q$60),"")</f>
        <v/>
      </c>
      <c r="AE14" s="190" t="str">
        <f>IF(AND('[2]Mapa final'!$AA$61="Muy Alta",'[2]Mapa final'!$AC$61="Mayor"),CONCATENATE("R9C",'[2]Mapa final'!$Q$61),"")</f>
        <v/>
      </c>
      <c r="AF14" s="190" t="str">
        <f>IF(AND('[2]Mapa final'!$AA$62="Muy Alta",'[2]Mapa final'!$AC$62="Mayor"),CONCATENATE("R9C",'[2]Mapa final'!$Q$62),"")</f>
        <v/>
      </c>
      <c r="AG14" s="191" t="str">
        <f>IF(AND('[2]Mapa final'!$AA$63="Muy Alta",'[2]Mapa final'!$AC$63="Mayor"),CONCATENATE("R9C",'[2]Mapa final'!$Q$63),"")</f>
        <v/>
      </c>
      <c r="AH14" s="192" t="str">
        <f>IF(AND('[2]Mapa final'!$AA$58="Muy Alta",'[2]Mapa final'!$AC$58="Catastrófico"),CONCATENATE("R9C",'[2]Mapa final'!$Q$58),"")</f>
        <v/>
      </c>
      <c r="AI14" s="193" t="str">
        <f>IF(AND('[2]Mapa final'!$AA$59="Muy Alta",'[2]Mapa final'!$AC$59="Catastrófico"),CONCATENATE("R9C",'[2]Mapa final'!$Q$59),"")</f>
        <v/>
      </c>
      <c r="AJ14" s="193" t="str">
        <f>IF(AND('[2]Mapa final'!$AA$60="Muy Alta",'[2]Mapa final'!$AC$60="Catastrófico"),CONCATENATE("R9C",'[2]Mapa final'!$Q$60),"")</f>
        <v/>
      </c>
      <c r="AK14" s="193" t="str">
        <f>IF(AND('[2]Mapa final'!$AA$61="Muy Alta",'[2]Mapa final'!$AC$61="Catastrófico"),CONCATENATE("R9C",'[2]Mapa final'!$Q$61),"")</f>
        <v/>
      </c>
      <c r="AL14" s="193" t="str">
        <f>IF(AND('[2]Mapa final'!$AA$62="Muy Alta",'[2]Mapa final'!$AC$62="Catastrófico"),CONCATENATE("R9C",'[2]Mapa final'!$Q$62),"")</f>
        <v/>
      </c>
      <c r="AM14" s="194" t="str">
        <f>IF(AND('[2]Mapa final'!$AA$63="Muy Alta",'[2]Mapa final'!$AC$63="Catastrófico"),CONCATENATE("R9C",'[2]Mapa final'!$Q$63),"")</f>
        <v/>
      </c>
      <c r="AN14" s="180"/>
      <c r="AO14" s="710"/>
      <c r="AP14" s="711"/>
      <c r="AQ14" s="711"/>
      <c r="AR14" s="711"/>
      <c r="AS14" s="711"/>
      <c r="AT14" s="712"/>
      <c r="AU14" s="180"/>
      <c r="AV14" s="180"/>
      <c r="AW14" s="180"/>
      <c r="AX14" s="180"/>
      <c r="AY14" s="180"/>
      <c r="AZ14" s="180"/>
      <c r="BA14" s="180"/>
      <c r="BB14" s="180"/>
      <c r="BC14" s="180"/>
      <c r="BD14" s="180"/>
      <c r="BE14" s="180"/>
      <c r="BF14" s="180"/>
      <c r="BG14" s="180"/>
      <c r="BH14" s="180"/>
      <c r="BI14" s="180"/>
      <c r="BJ14" s="180"/>
      <c r="BK14" s="180"/>
      <c r="BL14" s="180"/>
      <c r="BM14" s="180"/>
      <c r="BN14" s="180"/>
      <c r="BO14" s="180"/>
      <c r="BP14" s="180"/>
      <c r="BQ14" s="180"/>
      <c r="BR14" s="180"/>
      <c r="BS14" s="180"/>
      <c r="BT14" s="180"/>
      <c r="BU14" s="180"/>
      <c r="BV14" s="180"/>
      <c r="BW14" s="180"/>
      <c r="BX14" s="180"/>
    </row>
    <row r="15" spans="1:91" ht="15.75" customHeight="1" thickBot="1" x14ac:dyDescent="0.35">
      <c r="A15" s="180"/>
      <c r="B15" s="693"/>
      <c r="C15" s="693"/>
      <c r="D15" s="694"/>
      <c r="E15" s="701"/>
      <c r="F15" s="702"/>
      <c r="G15" s="702"/>
      <c r="H15" s="702"/>
      <c r="I15" s="703"/>
      <c r="J15" s="195" t="str">
        <f>IF(AND('[2]Mapa final'!$AA$64="Muy Alta",'[2]Mapa final'!$AC$64="Leve"),CONCATENATE("R10C",'[2]Mapa final'!$Q$64),"")</f>
        <v/>
      </c>
      <c r="K15" s="196" t="str">
        <f>IF(AND('[2]Mapa final'!$AA$65="Muy Alta",'[2]Mapa final'!$AC$65="Leve"),CONCATENATE("R10C",'[2]Mapa final'!$Q$65),"")</f>
        <v/>
      </c>
      <c r="L15" s="196" t="str">
        <f>IF(AND('[2]Mapa final'!$AA$66="Muy Alta",'[2]Mapa final'!$AC$66="Leve"),CONCATENATE("R10C",'[2]Mapa final'!$Q$66),"")</f>
        <v/>
      </c>
      <c r="M15" s="196" t="str">
        <f>IF(AND('[2]Mapa final'!$AA$67="Muy Alta",'[2]Mapa final'!$AC$67="Leve"),CONCATENATE("R10C",'[2]Mapa final'!$Q$67),"")</f>
        <v/>
      </c>
      <c r="N15" s="196" t="str">
        <f>IF(AND('[2]Mapa final'!$AA$68="Muy Alta",'[2]Mapa final'!$AC$68="Leve"),CONCATENATE("R10C",'[2]Mapa final'!$Q$68),"")</f>
        <v/>
      </c>
      <c r="O15" s="197" t="str">
        <f>IF(AND('[2]Mapa final'!$AA$69="Muy Alta",'[2]Mapa final'!$AC$69="Leve"),CONCATENATE("R10C",'[2]Mapa final'!$Q$69),"")</f>
        <v/>
      </c>
      <c r="P15" s="189" t="str">
        <f>IF(AND('[2]Mapa final'!$AA$64="Muy Alta",'[2]Mapa final'!$AC$64="Menor"),CONCATENATE("R10C",'[2]Mapa final'!$Q$64),"")</f>
        <v/>
      </c>
      <c r="Q15" s="190" t="str">
        <f>IF(AND('[2]Mapa final'!$AA$65="Muy Alta",'[2]Mapa final'!$AC$65="Menor"),CONCATENATE("R10C",'[2]Mapa final'!$Q$65),"")</f>
        <v/>
      </c>
      <c r="R15" s="190" t="str">
        <f>IF(AND('[2]Mapa final'!$AA$66="Muy Alta",'[2]Mapa final'!$AC$66="Menor"),CONCATENATE("R10C",'[2]Mapa final'!$Q$66),"")</f>
        <v/>
      </c>
      <c r="S15" s="190" t="str">
        <f>IF(AND('[2]Mapa final'!$AA$67="Muy Alta",'[2]Mapa final'!$AC$67="Menor"),CONCATENATE("R10C",'[2]Mapa final'!$Q$67),"")</f>
        <v/>
      </c>
      <c r="T15" s="190" t="str">
        <f>IF(AND('[2]Mapa final'!$AA$68="Muy Alta",'[2]Mapa final'!$AC$68="Menor"),CONCATENATE("R10C",'[2]Mapa final'!$Q$68),"")</f>
        <v/>
      </c>
      <c r="U15" s="191" t="str">
        <f>IF(AND('[2]Mapa final'!$AA$69="Muy Alta",'[2]Mapa final'!$AC$69="Menor"),CONCATENATE("R10C",'[2]Mapa final'!$Q$69),"")</f>
        <v/>
      </c>
      <c r="V15" s="195" t="str">
        <f>IF(AND('[2]Mapa final'!$AA$64="Muy Alta",'[2]Mapa final'!$AC$64="Moderado"),CONCATENATE("R10C",'[2]Mapa final'!$Q$64),"")</f>
        <v/>
      </c>
      <c r="W15" s="196" t="str">
        <f>IF(AND('[2]Mapa final'!$AA$65="Muy Alta",'[2]Mapa final'!$AC$65="Moderado"),CONCATENATE("R10C",'[2]Mapa final'!$Q$65),"")</f>
        <v/>
      </c>
      <c r="X15" s="196" t="str">
        <f>IF(AND('[2]Mapa final'!$AA$66="Muy Alta",'[2]Mapa final'!$AC$66="Moderado"),CONCATENATE("R10C",'[2]Mapa final'!$Q$66),"")</f>
        <v/>
      </c>
      <c r="Y15" s="196" t="str">
        <f>IF(AND('[2]Mapa final'!$AA$67="Muy Alta",'[2]Mapa final'!$AC$67="Moderado"),CONCATENATE("R10C",'[2]Mapa final'!$Q$67),"")</f>
        <v/>
      </c>
      <c r="Z15" s="196" t="str">
        <f>IF(AND('[2]Mapa final'!$AA$68="Muy Alta",'[2]Mapa final'!$AC$68="Moderado"),CONCATENATE("R10C",'[2]Mapa final'!$Q$68),"")</f>
        <v/>
      </c>
      <c r="AA15" s="197" t="str">
        <f>IF(AND('[2]Mapa final'!$AA$69="Muy Alta",'[2]Mapa final'!$AC$69="Moderado"),CONCATENATE("R10C",'[2]Mapa final'!$Q$69),"")</f>
        <v/>
      </c>
      <c r="AB15" s="189" t="str">
        <f>IF(AND('[2]Mapa final'!$AA$64="Muy Alta",'[2]Mapa final'!$AC$64="Mayor"),CONCATENATE("R10C",'[2]Mapa final'!$Q$64),"")</f>
        <v/>
      </c>
      <c r="AC15" s="190" t="str">
        <f>IF(AND('[2]Mapa final'!$AA$65="Muy Alta",'[2]Mapa final'!$AC$65="Mayor"),CONCATENATE("R10C",'[2]Mapa final'!$Q$65),"")</f>
        <v/>
      </c>
      <c r="AD15" s="190" t="str">
        <f>IF(AND('[2]Mapa final'!$AA$66="Muy Alta",'[2]Mapa final'!$AC$66="Mayor"),CONCATENATE("R10C",'[2]Mapa final'!$Q$66),"")</f>
        <v/>
      </c>
      <c r="AE15" s="190" t="str">
        <f>IF(AND('[2]Mapa final'!$AA$67="Muy Alta",'[2]Mapa final'!$AC$67="Mayor"),CONCATENATE("R10C",'[2]Mapa final'!$Q$67),"")</f>
        <v/>
      </c>
      <c r="AF15" s="190" t="str">
        <f>IF(AND('[2]Mapa final'!$AA$68="Muy Alta",'[2]Mapa final'!$AC$68="Mayor"),CONCATENATE("R10C",'[2]Mapa final'!$Q$68),"")</f>
        <v/>
      </c>
      <c r="AG15" s="191" t="str">
        <f>IF(AND('[2]Mapa final'!$AA$69="Muy Alta",'[2]Mapa final'!$AC$69="Mayor"),CONCATENATE("R10C",'[2]Mapa final'!$Q$69),"")</f>
        <v/>
      </c>
      <c r="AH15" s="198" t="str">
        <f>IF(AND('[2]Mapa final'!$AA$64="Muy Alta",'[2]Mapa final'!$AC$64="Catastrófico"),CONCATENATE("R10C",'[2]Mapa final'!$Q$64),"")</f>
        <v/>
      </c>
      <c r="AI15" s="199" t="str">
        <f>IF(AND('[2]Mapa final'!$AA$65="Muy Alta",'[2]Mapa final'!$AC$65="Catastrófico"),CONCATENATE("R10C",'[2]Mapa final'!$Q$65),"")</f>
        <v/>
      </c>
      <c r="AJ15" s="199" t="str">
        <f>IF(AND('[2]Mapa final'!$AA$66="Muy Alta",'[2]Mapa final'!$AC$66="Catastrófico"),CONCATENATE("R10C",'[2]Mapa final'!$Q$66),"")</f>
        <v/>
      </c>
      <c r="AK15" s="199" t="str">
        <f>IF(AND('[2]Mapa final'!$AA$67="Muy Alta",'[2]Mapa final'!$AC$67="Catastrófico"),CONCATENATE("R10C",'[2]Mapa final'!$Q$67),"")</f>
        <v/>
      </c>
      <c r="AL15" s="199" t="str">
        <f>IF(AND('[2]Mapa final'!$AA$68="Muy Alta",'[2]Mapa final'!$AC$68="Catastrófico"),CONCATENATE("R10C",'[2]Mapa final'!$Q$68),"")</f>
        <v/>
      </c>
      <c r="AM15" s="200" t="str">
        <f>IF(AND('[2]Mapa final'!$AA$69="Muy Alta",'[2]Mapa final'!$AC$69="Catastrófico"),CONCATENATE("R10C",'[2]Mapa final'!$Q$69),"")</f>
        <v/>
      </c>
      <c r="AN15" s="180"/>
      <c r="AO15" s="713"/>
      <c r="AP15" s="714"/>
      <c r="AQ15" s="714"/>
      <c r="AR15" s="714"/>
      <c r="AS15" s="714"/>
      <c r="AT15" s="715"/>
      <c r="AU15" s="180"/>
      <c r="AV15" s="180"/>
      <c r="AW15" s="180"/>
      <c r="AX15" s="180"/>
      <c r="AY15" s="180"/>
      <c r="AZ15" s="180"/>
      <c r="BA15" s="180"/>
      <c r="BB15" s="180"/>
      <c r="BC15" s="180"/>
      <c r="BD15" s="180"/>
      <c r="BE15" s="180"/>
      <c r="BF15" s="180"/>
      <c r="BG15" s="180"/>
      <c r="BH15" s="180"/>
      <c r="BI15" s="180"/>
      <c r="BJ15" s="180"/>
      <c r="BK15" s="180"/>
      <c r="BL15" s="180"/>
      <c r="BM15" s="180"/>
      <c r="BN15" s="180"/>
      <c r="BO15" s="180"/>
      <c r="BP15" s="180"/>
      <c r="BQ15" s="180"/>
      <c r="BR15" s="180"/>
      <c r="BS15" s="180"/>
      <c r="BT15" s="180"/>
      <c r="BU15" s="180"/>
      <c r="BV15" s="180"/>
      <c r="BW15" s="180"/>
      <c r="BX15" s="180"/>
    </row>
    <row r="16" spans="1:91" ht="15" customHeight="1" x14ac:dyDescent="0.3">
      <c r="A16" s="180"/>
      <c r="B16" s="693"/>
      <c r="C16" s="693"/>
      <c r="D16" s="694"/>
      <c r="E16" s="695" t="s">
        <v>147</v>
      </c>
      <c r="F16" s="696"/>
      <c r="G16" s="696"/>
      <c r="H16" s="696"/>
      <c r="I16" s="696"/>
      <c r="J16" s="201" t="str">
        <f>IF(AND('[2]Mapa final'!$AA$10="Alta",'[2]Mapa final'!$AC$10="Leve"),CONCATENATE("R1C",'[2]Mapa final'!$Q$10),"")</f>
        <v/>
      </c>
      <c r="K16" s="202" t="str">
        <f>IF(AND('[2]Mapa final'!$AA$11="Alta",'[2]Mapa final'!$AC$11="Leve"),CONCATENATE("R1C",'[2]Mapa final'!$Q$11),"")</f>
        <v/>
      </c>
      <c r="L16" s="202" t="str">
        <f>IF(AND('[2]Mapa final'!$AA$12="Alta",'[2]Mapa final'!$AC$12="Leve"),CONCATENATE("R1C",'[2]Mapa final'!$Q$12),"")</f>
        <v/>
      </c>
      <c r="M16" s="202" t="str">
        <f>IF(AND('[2]Mapa final'!$AA$13="Alta",'[2]Mapa final'!$AC$13="Leve"),CONCATENATE("R1C",'[2]Mapa final'!$Q$13),"")</f>
        <v/>
      </c>
      <c r="N16" s="202" t="str">
        <f>IF(AND('[2]Mapa final'!$AA$14="Alta",'[2]Mapa final'!$AC$14="Leve"),CONCATENATE("R1C",'[2]Mapa final'!$Q$14),"")</f>
        <v/>
      </c>
      <c r="O16" s="203" t="str">
        <f>IF(AND('[2]Mapa final'!$AA$15="Alta",'[2]Mapa final'!$AC$15="Leve"),CONCATENATE("R1C",'[2]Mapa final'!$Q$15),"")</f>
        <v/>
      </c>
      <c r="P16" s="201" t="str">
        <f>IF(AND('[2]Mapa final'!$AA$10="Alta",'[2]Mapa final'!$AC$10="Menor"),CONCATENATE("R1C",'[2]Mapa final'!$Q$10),"")</f>
        <v/>
      </c>
      <c r="Q16" s="202" t="str">
        <f>IF(AND('[2]Mapa final'!$AA$11="Alta",'[2]Mapa final'!$AC$11="Menor"),CONCATENATE("R1C",'[2]Mapa final'!$Q$11),"")</f>
        <v/>
      </c>
      <c r="R16" s="202" t="str">
        <f>IF(AND('[2]Mapa final'!$AA$12="Alta",'[2]Mapa final'!$AC$12="Menor"),CONCATENATE("R1C",'[2]Mapa final'!$Q$12),"")</f>
        <v/>
      </c>
      <c r="S16" s="202" t="str">
        <f>IF(AND('[2]Mapa final'!$AA$13="Alta",'[2]Mapa final'!$AC$13="Menor"),CONCATENATE("R1C",'[2]Mapa final'!$Q$13),"")</f>
        <v/>
      </c>
      <c r="T16" s="202" t="str">
        <f>IF(AND('[2]Mapa final'!$AA$14="Alta",'[2]Mapa final'!$AC$14="Menor"),CONCATENATE("R1C",'[2]Mapa final'!$Q$14),"")</f>
        <v/>
      </c>
      <c r="U16" s="203" t="str">
        <f>IF(AND('[2]Mapa final'!$AA$15="Alta",'[2]Mapa final'!$AC$15="Menor"),CONCATENATE("R1C",'[2]Mapa final'!$Q$15),"")</f>
        <v/>
      </c>
      <c r="V16" s="183" t="str">
        <f>IF(AND('[2]Mapa final'!$AA$10="Alta",'[2]Mapa final'!$AC$10="Moderado"),CONCATENATE("R1C",'[2]Mapa final'!$Q$10),"")</f>
        <v/>
      </c>
      <c r="W16" s="184" t="str">
        <f>IF(AND('[2]Mapa final'!$AA$11="Alta",'[2]Mapa final'!$AC$11="Moderado"),CONCATENATE("R1C",'[2]Mapa final'!$Q$11),"")</f>
        <v/>
      </c>
      <c r="X16" s="184" t="str">
        <f>IF(AND('[2]Mapa final'!$AA$12="Alta",'[2]Mapa final'!$AC$12="Moderado"),CONCATENATE("R1C",'[2]Mapa final'!$Q$12),"")</f>
        <v/>
      </c>
      <c r="Y16" s="184" t="str">
        <f>IF(AND('[2]Mapa final'!$AA$13="Alta",'[2]Mapa final'!$AC$13="Moderado"),CONCATENATE("R1C",'[2]Mapa final'!$Q$13),"")</f>
        <v/>
      </c>
      <c r="Z16" s="184" t="str">
        <f>IF(AND('[2]Mapa final'!$AA$14="Alta",'[2]Mapa final'!$AC$14="Moderado"),CONCATENATE("R1C",'[2]Mapa final'!$Q$14),"")</f>
        <v/>
      </c>
      <c r="AA16" s="185" t="str">
        <f>IF(AND('[2]Mapa final'!$AA$15="Alta",'[2]Mapa final'!$AC$15="Moderado"),CONCATENATE("R1C",'[2]Mapa final'!$Q$15),"")</f>
        <v/>
      </c>
      <c r="AB16" s="183" t="str">
        <f>IF(AND('[2]Mapa final'!$AA$10="Alta",'[2]Mapa final'!$AC$10="Mayor"),CONCATENATE("R1C",'[2]Mapa final'!$Q$10),"")</f>
        <v/>
      </c>
      <c r="AC16" s="184" t="str">
        <f>IF(AND('[2]Mapa final'!$AA$11="Alta",'[2]Mapa final'!$AC$11="Mayor"),CONCATENATE("R1C",'[2]Mapa final'!$Q$11),"")</f>
        <v/>
      </c>
      <c r="AD16" s="184" t="str">
        <f>IF(AND('[2]Mapa final'!$AA$12="Alta",'[2]Mapa final'!$AC$12="Mayor"),CONCATENATE("R1C",'[2]Mapa final'!$Q$12),"")</f>
        <v/>
      </c>
      <c r="AE16" s="184" t="str">
        <f>IF(AND('[2]Mapa final'!$AA$13="Alta",'[2]Mapa final'!$AC$13="Mayor"),CONCATENATE("R1C",'[2]Mapa final'!$Q$13),"")</f>
        <v/>
      </c>
      <c r="AF16" s="184" t="str">
        <f>IF(AND('[2]Mapa final'!$AA$14="Alta",'[2]Mapa final'!$AC$14="Mayor"),CONCATENATE("R1C",'[2]Mapa final'!$Q$14),"")</f>
        <v/>
      </c>
      <c r="AG16" s="185" t="str">
        <f>IF(AND('[2]Mapa final'!$AA$15="Alta",'[2]Mapa final'!$AC$15="Mayor"),CONCATENATE("R1C",'[2]Mapa final'!$Q$15),"")</f>
        <v/>
      </c>
      <c r="AH16" s="186" t="str">
        <f>IF(AND('[2]Mapa final'!$AA$10="Alta",'[2]Mapa final'!$AC$10="Catastrófico"),CONCATENATE("R1C",'[2]Mapa final'!$Q$10),"")</f>
        <v/>
      </c>
      <c r="AI16" s="187" t="str">
        <f>IF(AND('[2]Mapa final'!$AA$11="Alta",'[2]Mapa final'!$AC$11="Catastrófico"),CONCATENATE("R1C",'[2]Mapa final'!$Q$11),"")</f>
        <v/>
      </c>
      <c r="AJ16" s="187" t="str">
        <f>IF(AND('[2]Mapa final'!$AA$12="Alta",'[2]Mapa final'!$AC$12="Catastrófico"),CONCATENATE("R1C",'[2]Mapa final'!$Q$12),"")</f>
        <v/>
      </c>
      <c r="AK16" s="187" t="str">
        <f>IF(AND('[2]Mapa final'!$AA$13="Alta",'[2]Mapa final'!$AC$13="Catastrófico"),CONCATENATE("R1C",'[2]Mapa final'!$Q$13),"")</f>
        <v/>
      </c>
      <c r="AL16" s="187" t="str">
        <f>IF(AND('[2]Mapa final'!$AA$14="Alta",'[2]Mapa final'!$AC$14="Catastrófico"),CONCATENATE("R1C",'[2]Mapa final'!$Q$14),"")</f>
        <v/>
      </c>
      <c r="AM16" s="188" t="str">
        <f>IF(AND('[2]Mapa final'!$AA$15="Alta",'[2]Mapa final'!$AC$15="Catastrófico"),CONCATENATE("R1C",'[2]Mapa final'!$Q$15),"")</f>
        <v/>
      </c>
      <c r="AN16" s="180"/>
      <c r="AO16" s="717" t="s">
        <v>148</v>
      </c>
      <c r="AP16" s="718"/>
      <c r="AQ16" s="718"/>
      <c r="AR16" s="718"/>
      <c r="AS16" s="718"/>
      <c r="AT16" s="719"/>
      <c r="AU16" s="180"/>
      <c r="AV16" s="180"/>
      <c r="AW16" s="180"/>
      <c r="AX16" s="180"/>
      <c r="AY16" s="180"/>
      <c r="AZ16" s="180"/>
      <c r="BA16" s="180"/>
      <c r="BB16" s="180"/>
      <c r="BC16" s="180"/>
      <c r="BD16" s="180"/>
      <c r="BE16" s="180"/>
      <c r="BF16" s="180"/>
      <c r="BG16" s="180"/>
      <c r="BH16" s="180"/>
      <c r="BI16" s="180"/>
      <c r="BJ16" s="180"/>
      <c r="BK16" s="180"/>
      <c r="BL16" s="180"/>
      <c r="BM16" s="180"/>
      <c r="BN16" s="180"/>
      <c r="BO16" s="180"/>
      <c r="BP16" s="180"/>
      <c r="BQ16" s="180"/>
      <c r="BR16" s="180"/>
      <c r="BS16" s="180"/>
      <c r="BT16" s="180"/>
      <c r="BU16" s="180"/>
      <c r="BV16" s="180"/>
      <c r="BW16" s="180"/>
      <c r="BX16" s="180"/>
    </row>
    <row r="17" spans="1:76" ht="15" customHeight="1" x14ac:dyDescent="0.3">
      <c r="A17" s="180"/>
      <c r="B17" s="693"/>
      <c r="C17" s="693"/>
      <c r="D17" s="694"/>
      <c r="E17" s="716"/>
      <c r="F17" s="699"/>
      <c r="G17" s="699"/>
      <c r="H17" s="699"/>
      <c r="I17" s="699"/>
      <c r="J17" s="204" t="str">
        <f>IF(AND('[2]Mapa final'!$AA$16="Alta",'[2]Mapa final'!$AC$16="Leve"),CONCATENATE("R2C",'[2]Mapa final'!$Q$16),"")</f>
        <v/>
      </c>
      <c r="K17" s="205" t="str">
        <f>IF(AND('[2]Mapa final'!$AA$17="Alta",'[2]Mapa final'!$AC$17="Leve"),CONCATENATE("R2C",'[2]Mapa final'!$Q$17),"")</f>
        <v/>
      </c>
      <c r="L17" s="205" t="str">
        <f>IF(AND('[2]Mapa final'!$AA$18="Alta",'[2]Mapa final'!$AC$18="Leve"),CONCATENATE("R2C",'[2]Mapa final'!$Q$18),"")</f>
        <v/>
      </c>
      <c r="M17" s="205" t="str">
        <f>IF(AND('[2]Mapa final'!$AA$19="Alta",'[2]Mapa final'!$AC$19="Leve"),CONCATENATE("R2C",'[2]Mapa final'!$Q$19),"")</f>
        <v/>
      </c>
      <c r="N17" s="205" t="str">
        <f>IF(AND('[2]Mapa final'!$AA$20="Alta",'[2]Mapa final'!$AC$20="Leve"),CONCATENATE("R2C",'[2]Mapa final'!$Q$20),"")</f>
        <v/>
      </c>
      <c r="O17" s="206" t="str">
        <f>IF(AND('[2]Mapa final'!$AA$21="Alta",'[2]Mapa final'!$AC$21="Leve"),CONCATENATE("R2C",'[2]Mapa final'!$Q$21),"")</f>
        <v/>
      </c>
      <c r="P17" s="204" t="str">
        <f>IF(AND('[2]Mapa final'!$AA$16="Alta",'[2]Mapa final'!$AC$16="Menor"),CONCATENATE("R2C",'[2]Mapa final'!$Q$16),"")</f>
        <v/>
      </c>
      <c r="Q17" s="205" t="str">
        <f>IF(AND('[2]Mapa final'!$AA$17="Alta",'[2]Mapa final'!$AC$17="Menor"),CONCATENATE("R2C",'[2]Mapa final'!$Q$17),"")</f>
        <v/>
      </c>
      <c r="R17" s="205" t="str">
        <f>IF(AND('[2]Mapa final'!$AA$18="Alta",'[2]Mapa final'!$AC$18="Menor"),CONCATENATE("R2C",'[2]Mapa final'!$Q$18),"")</f>
        <v/>
      </c>
      <c r="S17" s="205" t="str">
        <f>IF(AND('[2]Mapa final'!$AA$19="Alta",'[2]Mapa final'!$AC$19="Menor"),CONCATENATE("R2C",'[2]Mapa final'!$Q$19),"")</f>
        <v/>
      </c>
      <c r="T17" s="205" t="str">
        <f>IF(AND('[2]Mapa final'!$AA$20="Alta",'[2]Mapa final'!$AC$20="Menor"),CONCATENATE("R2C",'[2]Mapa final'!$Q$20),"")</f>
        <v/>
      </c>
      <c r="U17" s="206" t="str">
        <f>IF(AND('[2]Mapa final'!$AA$21="Alta",'[2]Mapa final'!$AC$21="Menor"),CONCATENATE("R2C",'[2]Mapa final'!$Q$21),"")</f>
        <v/>
      </c>
      <c r="V17" s="189" t="str">
        <f>IF(AND('[2]Mapa final'!$AA$16="Alta",'[2]Mapa final'!$AC$16="Moderado"),CONCATENATE("R2C",'[2]Mapa final'!$Q$16),"")</f>
        <v/>
      </c>
      <c r="W17" s="190" t="str">
        <f>IF(AND('[2]Mapa final'!$AA$17="Alta",'[2]Mapa final'!$AC$17="Moderado"),CONCATENATE("R2C",'[2]Mapa final'!$Q$17),"")</f>
        <v/>
      </c>
      <c r="X17" s="190" t="str">
        <f>IF(AND('[2]Mapa final'!$AA$18="Alta",'[2]Mapa final'!$AC$18="Moderado"),CONCATENATE("R2C",'[2]Mapa final'!$Q$18),"")</f>
        <v/>
      </c>
      <c r="Y17" s="190" t="str">
        <f>IF(AND('[2]Mapa final'!$AA$19="Alta",'[2]Mapa final'!$AC$19="Moderado"),CONCATENATE("R2C",'[2]Mapa final'!$Q$19),"")</f>
        <v/>
      </c>
      <c r="Z17" s="190" t="str">
        <f>IF(AND('[2]Mapa final'!$AA$20="Alta",'[2]Mapa final'!$AC$20="Moderado"),CONCATENATE("R2C",'[2]Mapa final'!$Q$20),"")</f>
        <v/>
      </c>
      <c r="AA17" s="191" t="str">
        <f>IF(AND('[2]Mapa final'!$AA$21="Alta",'[2]Mapa final'!$AC$21="Moderado"),CONCATENATE("R2C",'[2]Mapa final'!$Q$21),"")</f>
        <v/>
      </c>
      <c r="AB17" s="189" t="str">
        <f>IF(AND('[2]Mapa final'!$AA$16="Alta",'[2]Mapa final'!$AC$16="Mayor"),CONCATENATE("R2C",'[2]Mapa final'!$Q$16),"")</f>
        <v/>
      </c>
      <c r="AC17" s="190" t="str">
        <f>IF(AND('[2]Mapa final'!$AA$17="Alta",'[2]Mapa final'!$AC$17="Mayor"),CONCATENATE("R2C",'[2]Mapa final'!$Q$17),"")</f>
        <v/>
      </c>
      <c r="AD17" s="190" t="str">
        <f>IF(AND('[2]Mapa final'!$AA$18="Alta",'[2]Mapa final'!$AC$18="Mayor"),CONCATENATE("R2C",'[2]Mapa final'!$Q$18),"")</f>
        <v/>
      </c>
      <c r="AE17" s="190" t="str">
        <f>IF(AND('[2]Mapa final'!$AA$19="Alta",'[2]Mapa final'!$AC$19="Mayor"),CONCATENATE("R2C",'[2]Mapa final'!$Q$19),"")</f>
        <v/>
      </c>
      <c r="AF17" s="190" t="str">
        <f>IF(AND('[2]Mapa final'!$AA$20="Alta",'[2]Mapa final'!$AC$20="Mayor"),CONCATENATE("R2C",'[2]Mapa final'!$Q$20),"")</f>
        <v/>
      </c>
      <c r="AG17" s="191" t="str">
        <f>IF(AND('[2]Mapa final'!$AA$21="Alta",'[2]Mapa final'!$AC$21="Mayor"),CONCATENATE("R2C",'[2]Mapa final'!$Q$21),"")</f>
        <v/>
      </c>
      <c r="AH17" s="192" t="str">
        <f>IF(AND('[2]Mapa final'!$AA$16="Alta",'[2]Mapa final'!$AC$16="Catastrófico"),CONCATENATE("R2C",'[2]Mapa final'!$Q$16),"")</f>
        <v/>
      </c>
      <c r="AI17" s="193" t="str">
        <f>IF(AND('[2]Mapa final'!$AA$17="Alta",'[2]Mapa final'!$AC$17="Catastrófico"),CONCATENATE("R2C",'[2]Mapa final'!$Q$17),"")</f>
        <v/>
      </c>
      <c r="AJ17" s="193" t="str">
        <f>IF(AND('[2]Mapa final'!$AA$18="Alta",'[2]Mapa final'!$AC$18="Catastrófico"),CONCATENATE("R2C",'[2]Mapa final'!$Q$18),"")</f>
        <v/>
      </c>
      <c r="AK17" s="193" t="str">
        <f>IF(AND('[2]Mapa final'!$AA$19="Alta",'[2]Mapa final'!$AC$19="Catastrófico"),CONCATENATE("R2C",'[2]Mapa final'!$Q$19),"")</f>
        <v/>
      </c>
      <c r="AL17" s="193" t="str">
        <f>IF(AND('[2]Mapa final'!$AA$20="Alta",'[2]Mapa final'!$AC$20="Catastrófico"),CONCATENATE("R2C",'[2]Mapa final'!$Q$20),"")</f>
        <v/>
      </c>
      <c r="AM17" s="194" t="str">
        <f>IF(AND('[2]Mapa final'!$AA$21="Alta",'[2]Mapa final'!$AC$21="Catastrófico"),CONCATENATE("R2C",'[2]Mapa final'!$Q$21),"")</f>
        <v/>
      </c>
      <c r="AN17" s="180"/>
      <c r="AO17" s="720"/>
      <c r="AP17" s="721"/>
      <c r="AQ17" s="721"/>
      <c r="AR17" s="721"/>
      <c r="AS17" s="721"/>
      <c r="AT17" s="722"/>
      <c r="AU17" s="180"/>
      <c r="AV17" s="180"/>
      <c r="AW17" s="180"/>
      <c r="AX17" s="180"/>
      <c r="AY17" s="180"/>
      <c r="AZ17" s="180"/>
      <c r="BA17" s="180"/>
      <c r="BB17" s="180"/>
      <c r="BC17" s="180"/>
      <c r="BD17" s="180"/>
      <c r="BE17" s="180"/>
      <c r="BF17" s="180"/>
      <c r="BG17" s="180"/>
      <c r="BH17" s="180"/>
      <c r="BI17" s="180"/>
      <c r="BJ17" s="180"/>
      <c r="BK17" s="180"/>
      <c r="BL17" s="180"/>
      <c r="BM17" s="180"/>
      <c r="BN17" s="180"/>
      <c r="BO17" s="180"/>
      <c r="BP17" s="180"/>
      <c r="BQ17" s="180"/>
      <c r="BR17" s="180"/>
      <c r="BS17" s="180"/>
      <c r="BT17" s="180"/>
      <c r="BU17" s="180"/>
      <c r="BV17" s="180"/>
      <c r="BW17" s="180"/>
      <c r="BX17" s="180"/>
    </row>
    <row r="18" spans="1:76" ht="15" customHeight="1" x14ac:dyDescent="0.3">
      <c r="A18" s="180"/>
      <c r="B18" s="693"/>
      <c r="C18" s="693"/>
      <c r="D18" s="694"/>
      <c r="E18" s="698"/>
      <c r="F18" s="699"/>
      <c r="G18" s="699"/>
      <c r="H18" s="699"/>
      <c r="I18" s="699"/>
      <c r="J18" s="204" t="str">
        <f>IF(AND('[2]Mapa final'!$AA$22="Alta",'[2]Mapa final'!$AC$22="Leve"),CONCATENATE("R3C",'[2]Mapa final'!$Q$22),"")</f>
        <v/>
      </c>
      <c r="K18" s="205" t="str">
        <f>IF(AND('[2]Mapa final'!$AA$23="Alta",'[2]Mapa final'!$AC$23="Leve"),CONCATENATE("R3C",'[2]Mapa final'!$Q$23),"")</f>
        <v/>
      </c>
      <c r="L18" s="205" t="str">
        <f>IF(AND('[2]Mapa final'!$AA$24="Alta",'[2]Mapa final'!$AC$24="Leve"),CONCATENATE("R3C",'[2]Mapa final'!$Q$24),"")</f>
        <v/>
      </c>
      <c r="M18" s="205" t="str">
        <f>IF(AND('[2]Mapa final'!$AA$25="Alta",'[2]Mapa final'!$AC$25="Leve"),CONCATENATE("R3C",'[2]Mapa final'!$Q$25),"")</f>
        <v/>
      </c>
      <c r="N18" s="205" t="str">
        <f>IF(AND('[2]Mapa final'!$AA$26="Alta",'[2]Mapa final'!$AC$26="Leve"),CONCATENATE("R3C",'[2]Mapa final'!$Q$26),"")</f>
        <v/>
      </c>
      <c r="O18" s="206" t="str">
        <f>IF(AND('[2]Mapa final'!$AA$27="Alta",'[2]Mapa final'!$AC$27="Leve"),CONCATENATE("R3C",'[2]Mapa final'!$Q$27),"")</f>
        <v/>
      </c>
      <c r="P18" s="204" t="str">
        <f>IF(AND('[2]Mapa final'!$AA$22="Alta",'[2]Mapa final'!$AC$22="Menor"),CONCATENATE("R3C",'[2]Mapa final'!$Q$22),"")</f>
        <v/>
      </c>
      <c r="Q18" s="205" t="str">
        <f>IF(AND('[2]Mapa final'!$AA$23="Alta",'[2]Mapa final'!$AC$23="Menor"),CONCATENATE("R3C",'[2]Mapa final'!$Q$23),"")</f>
        <v/>
      </c>
      <c r="R18" s="205" t="str">
        <f>IF(AND('[2]Mapa final'!$AA$24="Alta",'[2]Mapa final'!$AC$24="Menor"),CONCATENATE("R3C",'[2]Mapa final'!$Q$24),"")</f>
        <v/>
      </c>
      <c r="S18" s="205" t="str">
        <f>IF(AND('[2]Mapa final'!$AA$25="Alta",'[2]Mapa final'!$AC$25="Menor"),CONCATENATE("R3C",'[2]Mapa final'!$Q$25),"")</f>
        <v/>
      </c>
      <c r="T18" s="205" t="str">
        <f>IF(AND('[2]Mapa final'!$AA$26="Alta",'[2]Mapa final'!$AC$26="Menor"),CONCATENATE("R3C",'[2]Mapa final'!$Q$26),"")</f>
        <v/>
      </c>
      <c r="U18" s="206" t="str">
        <f>IF(AND('[2]Mapa final'!$AA$27="Alta",'[2]Mapa final'!$AC$27="Menor"),CONCATENATE("R3C",'[2]Mapa final'!$Q$27),"")</f>
        <v/>
      </c>
      <c r="V18" s="189" t="str">
        <f>IF(AND('[2]Mapa final'!$AA$22="Alta",'[2]Mapa final'!$AC$22="Moderado"),CONCATENATE("R3C",'[2]Mapa final'!$Q$22),"")</f>
        <v/>
      </c>
      <c r="W18" s="190" t="str">
        <f>IF(AND('[2]Mapa final'!$AA$23="Alta",'[2]Mapa final'!$AC$23="Moderado"),CONCATENATE("R3C",'[2]Mapa final'!$Q$23),"")</f>
        <v/>
      </c>
      <c r="X18" s="190" t="str">
        <f>IF(AND('[2]Mapa final'!$AA$24="Alta",'[2]Mapa final'!$AC$24="Moderado"),CONCATENATE("R3C",'[2]Mapa final'!$Q$24),"")</f>
        <v/>
      </c>
      <c r="Y18" s="190" t="str">
        <f>IF(AND('[2]Mapa final'!$AA$25="Alta",'[2]Mapa final'!$AC$25="Moderado"),CONCATENATE("R3C",'[2]Mapa final'!$Q$25),"")</f>
        <v/>
      </c>
      <c r="Z18" s="190" t="str">
        <f>IF(AND('[2]Mapa final'!$AA$26="Alta",'[2]Mapa final'!$AC$26="Moderado"),CONCATENATE("R3C",'[2]Mapa final'!$Q$26),"")</f>
        <v/>
      </c>
      <c r="AA18" s="191" t="str">
        <f>IF(AND('[2]Mapa final'!$AA$27="Alta",'[2]Mapa final'!$AC$27="Moderado"),CONCATENATE("R3C",'[2]Mapa final'!$Q$27),"")</f>
        <v/>
      </c>
      <c r="AB18" s="189" t="str">
        <f>IF(AND('[2]Mapa final'!$AA$22="Alta",'[2]Mapa final'!$AC$22="Mayor"),CONCATENATE("R3C",'[2]Mapa final'!$Q$22),"")</f>
        <v/>
      </c>
      <c r="AC18" s="190" t="str">
        <f>IF(AND('[2]Mapa final'!$AA$23="Alta",'[2]Mapa final'!$AC$23="Mayor"),CONCATENATE("R3C",'[2]Mapa final'!$Q$23),"")</f>
        <v/>
      </c>
      <c r="AD18" s="190" t="str">
        <f>IF(AND('[2]Mapa final'!$AA$24="Alta",'[2]Mapa final'!$AC$24="Mayor"),CONCATENATE("R3C",'[2]Mapa final'!$Q$24),"")</f>
        <v/>
      </c>
      <c r="AE18" s="190" t="str">
        <f>IF(AND('[2]Mapa final'!$AA$25="Alta",'[2]Mapa final'!$AC$25="Mayor"),CONCATENATE("R3C",'[2]Mapa final'!$Q$25),"")</f>
        <v/>
      </c>
      <c r="AF18" s="190" t="str">
        <f>IF(AND('[2]Mapa final'!$AA$26="Alta",'[2]Mapa final'!$AC$26="Mayor"),CONCATENATE("R3C",'[2]Mapa final'!$Q$26),"")</f>
        <v/>
      </c>
      <c r="AG18" s="191" t="str">
        <f>IF(AND('[2]Mapa final'!$AA$27="Alta",'[2]Mapa final'!$AC$27="Mayor"),CONCATENATE("R3C",'[2]Mapa final'!$Q$27),"")</f>
        <v/>
      </c>
      <c r="AH18" s="192" t="str">
        <f>IF(AND('[2]Mapa final'!$AA$22="Alta",'[2]Mapa final'!$AC$22="Catastrófico"),CONCATENATE("R3C",'[2]Mapa final'!$Q$22),"")</f>
        <v/>
      </c>
      <c r="AI18" s="193" t="str">
        <f>IF(AND('[2]Mapa final'!$AA$23="Alta",'[2]Mapa final'!$AC$23="Catastrófico"),CONCATENATE("R3C",'[2]Mapa final'!$Q$23),"")</f>
        <v/>
      </c>
      <c r="AJ18" s="193" t="str">
        <f>IF(AND('[2]Mapa final'!$AA$24="Alta",'[2]Mapa final'!$AC$24="Catastrófico"),CONCATENATE("R3C",'[2]Mapa final'!$Q$24),"")</f>
        <v/>
      </c>
      <c r="AK18" s="193" t="str">
        <f>IF(AND('[2]Mapa final'!$AA$25="Alta",'[2]Mapa final'!$AC$25="Catastrófico"),CONCATENATE("R3C",'[2]Mapa final'!$Q$25),"")</f>
        <v/>
      </c>
      <c r="AL18" s="193" t="str">
        <f>IF(AND('[2]Mapa final'!$AA$26="Alta",'[2]Mapa final'!$AC$26="Catastrófico"),CONCATENATE("R3C",'[2]Mapa final'!$Q$26),"")</f>
        <v/>
      </c>
      <c r="AM18" s="194" t="str">
        <f>IF(AND('[2]Mapa final'!$AA$27="Alta",'[2]Mapa final'!$AC$27="Catastrófico"),CONCATENATE("R3C",'[2]Mapa final'!$Q$27),"")</f>
        <v/>
      </c>
      <c r="AN18" s="180"/>
      <c r="AO18" s="720"/>
      <c r="AP18" s="721"/>
      <c r="AQ18" s="721"/>
      <c r="AR18" s="721"/>
      <c r="AS18" s="721"/>
      <c r="AT18" s="722"/>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0"/>
    </row>
    <row r="19" spans="1:76" ht="15" customHeight="1" x14ac:dyDescent="0.3">
      <c r="A19" s="180"/>
      <c r="B19" s="693"/>
      <c r="C19" s="693"/>
      <c r="D19" s="694"/>
      <c r="E19" s="698"/>
      <c r="F19" s="699"/>
      <c r="G19" s="699"/>
      <c r="H19" s="699"/>
      <c r="I19" s="699"/>
      <c r="J19" s="204" t="str">
        <f>IF(AND('[2]Mapa final'!$AA$28="Alta",'[2]Mapa final'!$AC$28="Leve"),CONCATENATE("R4C",'[2]Mapa final'!$Q$28),"")</f>
        <v/>
      </c>
      <c r="K19" s="205" t="str">
        <f>IF(AND('[2]Mapa final'!$AA$29="Alta",'[2]Mapa final'!$AC$29="Leve"),CONCATENATE("R4C",'[2]Mapa final'!$Q$29),"")</f>
        <v/>
      </c>
      <c r="L19" s="205" t="str">
        <f>IF(AND('[2]Mapa final'!$AA$30="Alta",'[2]Mapa final'!$AC$30="Leve"),CONCATENATE("R4C",'[2]Mapa final'!$Q$30),"")</f>
        <v/>
      </c>
      <c r="M19" s="205" t="str">
        <f>IF(AND('[2]Mapa final'!$AA$31="Alta",'[2]Mapa final'!$AC$31="Leve"),CONCATENATE("R4C",'[2]Mapa final'!$Q$31),"")</f>
        <v/>
      </c>
      <c r="N19" s="205" t="str">
        <f>IF(AND('[2]Mapa final'!$AA$32="Alta",'[2]Mapa final'!$AC$32="Leve"),CONCATENATE("R4C",'[2]Mapa final'!$Q$32),"")</f>
        <v/>
      </c>
      <c r="O19" s="206" t="str">
        <f>IF(AND('[2]Mapa final'!$AA$33="Alta",'[2]Mapa final'!$AC$33="Leve"),CONCATENATE("R4C",'[2]Mapa final'!$Q$33),"")</f>
        <v/>
      </c>
      <c r="P19" s="204" t="str">
        <f>IF(AND('[2]Mapa final'!$AA$28="Alta",'[2]Mapa final'!$AC$28="Menor"),CONCATENATE("R4C",'[2]Mapa final'!$Q$28),"")</f>
        <v/>
      </c>
      <c r="Q19" s="205" t="str">
        <f>IF(AND('[2]Mapa final'!$AA$29="Alta",'[2]Mapa final'!$AC$29="Menor"),CONCATENATE("R4C",'[2]Mapa final'!$Q$29),"")</f>
        <v/>
      </c>
      <c r="R19" s="205" t="str">
        <f>IF(AND('[2]Mapa final'!$AA$30="Alta",'[2]Mapa final'!$AC$30="Menor"),CONCATENATE("R4C",'[2]Mapa final'!$Q$30),"")</f>
        <v/>
      </c>
      <c r="S19" s="205" t="str">
        <f>IF(AND('[2]Mapa final'!$AA$31="Alta",'[2]Mapa final'!$AC$31="Menor"),CONCATENATE("R4C",'[2]Mapa final'!$Q$31),"")</f>
        <v/>
      </c>
      <c r="T19" s="205" t="str">
        <f>IF(AND('[2]Mapa final'!$AA$32="Alta",'[2]Mapa final'!$AC$32="Menor"),CONCATENATE("R4C",'[2]Mapa final'!$Q$32),"")</f>
        <v/>
      </c>
      <c r="U19" s="206" t="str">
        <f>IF(AND('[2]Mapa final'!$AA$33="Alta",'[2]Mapa final'!$AC$33="Menor"),CONCATENATE("R4C",'[2]Mapa final'!$Q$33),"")</f>
        <v/>
      </c>
      <c r="V19" s="189" t="str">
        <f>IF(AND('[2]Mapa final'!$AA$28="Alta",'[2]Mapa final'!$AC$28="Moderado"),CONCATENATE("R4C",'[2]Mapa final'!$Q$28),"")</f>
        <v/>
      </c>
      <c r="W19" s="190" t="str">
        <f>IF(AND('[2]Mapa final'!$AA$29="Alta",'[2]Mapa final'!$AC$29="Moderado"),CONCATENATE("R4C",'[2]Mapa final'!$Q$29),"")</f>
        <v/>
      </c>
      <c r="X19" s="190" t="str">
        <f>IF(AND('[2]Mapa final'!$AA$30="Alta",'[2]Mapa final'!$AC$30="Moderado"),CONCATENATE("R4C",'[2]Mapa final'!$Q$30),"")</f>
        <v/>
      </c>
      <c r="Y19" s="190" t="str">
        <f>IF(AND('[2]Mapa final'!$AA$31="Alta",'[2]Mapa final'!$AC$31="Moderado"),CONCATENATE("R4C",'[2]Mapa final'!$Q$31),"")</f>
        <v/>
      </c>
      <c r="Z19" s="190" t="str">
        <f>IF(AND('[2]Mapa final'!$AA$32="Alta",'[2]Mapa final'!$AC$32="Moderado"),CONCATENATE("R4C",'[2]Mapa final'!$Q$32),"")</f>
        <v/>
      </c>
      <c r="AA19" s="191" t="str">
        <f>IF(AND('[2]Mapa final'!$AA$33="Alta",'[2]Mapa final'!$AC$33="Moderado"),CONCATENATE("R4C",'[2]Mapa final'!$Q$33),"")</f>
        <v/>
      </c>
      <c r="AB19" s="189" t="str">
        <f>IF(AND('[2]Mapa final'!$AA$28="Alta",'[2]Mapa final'!$AC$28="Mayor"),CONCATENATE("R4C",'[2]Mapa final'!$Q$28),"")</f>
        <v/>
      </c>
      <c r="AC19" s="190" t="str">
        <f>IF(AND('[2]Mapa final'!$AA$29="Alta",'[2]Mapa final'!$AC$29="Mayor"),CONCATENATE("R4C",'[2]Mapa final'!$Q$29),"")</f>
        <v/>
      </c>
      <c r="AD19" s="190" t="str">
        <f>IF(AND('[2]Mapa final'!$AA$30="Alta",'[2]Mapa final'!$AC$30="Mayor"),CONCATENATE("R4C",'[2]Mapa final'!$Q$30),"")</f>
        <v/>
      </c>
      <c r="AE19" s="190" t="str">
        <f>IF(AND('[2]Mapa final'!$AA$31="Alta",'[2]Mapa final'!$AC$31="Mayor"),CONCATENATE("R4C",'[2]Mapa final'!$Q$31),"")</f>
        <v/>
      </c>
      <c r="AF19" s="190" t="str">
        <f>IF(AND('[2]Mapa final'!$AA$32="Alta",'[2]Mapa final'!$AC$32="Mayor"),CONCATENATE("R4C",'[2]Mapa final'!$Q$32),"")</f>
        <v/>
      </c>
      <c r="AG19" s="191" t="str">
        <f>IF(AND('[2]Mapa final'!$AA$33="Alta",'[2]Mapa final'!$AC$33="Mayor"),CONCATENATE("R4C",'[2]Mapa final'!$Q$33),"")</f>
        <v/>
      </c>
      <c r="AH19" s="192" t="str">
        <f>IF(AND('[2]Mapa final'!$AA$28="Alta",'[2]Mapa final'!$AC$28="Catastrófico"),CONCATENATE("R4C",'[2]Mapa final'!$Q$28),"")</f>
        <v/>
      </c>
      <c r="AI19" s="193" t="str">
        <f>IF(AND('[2]Mapa final'!$AA$29="Alta",'[2]Mapa final'!$AC$29="Catastrófico"),CONCATENATE("R4C",'[2]Mapa final'!$Q$29),"")</f>
        <v/>
      </c>
      <c r="AJ19" s="193" t="str">
        <f>IF(AND('[2]Mapa final'!$AA$30="Alta",'[2]Mapa final'!$AC$30="Catastrófico"),CONCATENATE("R4C",'[2]Mapa final'!$Q$30),"")</f>
        <v/>
      </c>
      <c r="AK19" s="193" t="str">
        <f>IF(AND('[2]Mapa final'!$AA$31="Alta",'[2]Mapa final'!$AC$31="Catastrófico"),CONCATENATE("R4C",'[2]Mapa final'!$Q$31),"")</f>
        <v/>
      </c>
      <c r="AL19" s="193" t="str">
        <f>IF(AND('[2]Mapa final'!$AA$32="Alta",'[2]Mapa final'!$AC$32="Catastrófico"),CONCATENATE("R4C",'[2]Mapa final'!$Q$32),"")</f>
        <v/>
      </c>
      <c r="AM19" s="194" t="str">
        <f>IF(AND('[2]Mapa final'!$AA$33="Alta",'[2]Mapa final'!$AC$33="Catastrófico"),CONCATENATE("R4C",'[2]Mapa final'!$Q$33),"")</f>
        <v/>
      </c>
      <c r="AN19" s="180"/>
      <c r="AO19" s="720"/>
      <c r="AP19" s="721"/>
      <c r="AQ19" s="721"/>
      <c r="AR19" s="721"/>
      <c r="AS19" s="721"/>
      <c r="AT19" s="722"/>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180"/>
      <c r="BX19" s="180"/>
    </row>
    <row r="20" spans="1:76" ht="15" customHeight="1" x14ac:dyDescent="0.3">
      <c r="A20" s="180"/>
      <c r="B20" s="693"/>
      <c r="C20" s="693"/>
      <c r="D20" s="694"/>
      <c r="E20" s="698"/>
      <c r="F20" s="699"/>
      <c r="G20" s="699"/>
      <c r="H20" s="699"/>
      <c r="I20" s="699"/>
      <c r="J20" s="204" t="str">
        <f>IF(AND('[2]Mapa final'!$AA$34="Alta",'[2]Mapa final'!$AC$34="Leve"),CONCATENATE("R5C",'[2]Mapa final'!$Q$34),"")</f>
        <v/>
      </c>
      <c r="K20" s="205" t="str">
        <f>IF(AND('[2]Mapa final'!$AA$35="Alta",'[2]Mapa final'!$AC$35="Leve"),CONCATENATE("R5C",'[2]Mapa final'!$Q$35),"")</f>
        <v/>
      </c>
      <c r="L20" s="205" t="str">
        <f>IF(AND('[2]Mapa final'!$AA$36="Alta",'[2]Mapa final'!$AC$36="Leve"),CONCATENATE("R5C",'[2]Mapa final'!$Q$36),"")</f>
        <v/>
      </c>
      <c r="M20" s="205" t="str">
        <f>IF(AND('[2]Mapa final'!$AA$37="Alta",'[2]Mapa final'!$AC$37="Leve"),CONCATENATE("R5C",'[2]Mapa final'!$Q$37),"")</f>
        <v/>
      </c>
      <c r="N20" s="205" t="str">
        <f>IF(AND('[2]Mapa final'!$AA$38="Alta",'[2]Mapa final'!$AC$38="Leve"),CONCATENATE("R5C",'[2]Mapa final'!$Q$38),"")</f>
        <v/>
      </c>
      <c r="O20" s="206" t="str">
        <f>IF(AND('[2]Mapa final'!$AA$39="Alta",'[2]Mapa final'!$AC$39="Leve"),CONCATENATE("R5C",'[2]Mapa final'!$Q$39),"")</f>
        <v/>
      </c>
      <c r="P20" s="204" t="str">
        <f>IF(AND('[2]Mapa final'!$AA$34="Alta",'[2]Mapa final'!$AC$34="Menor"),CONCATENATE("R5C",'[2]Mapa final'!$Q$34),"")</f>
        <v/>
      </c>
      <c r="Q20" s="205" t="str">
        <f>IF(AND('[2]Mapa final'!$AA$35="Alta",'[2]Mapa final'!$AC$35="Menor"),CONCATENATE("R5C",'[2]Mapa final'!$Q$35),"")</f>
        <v/>
      </c>
      <c r="R20" s="205" t="str">
        <f>IF(AND('[2]Mapa final'!$AA$36="Alta",'[2]Mapa final'!$AC$36="Menor"),CONCATENATE("R5C",'[2]Mapa final'!$Q$36),"")</f>
        <v/>
      </c>
      <c r="S20" s="205" t="str">
        <f>IF(AND('[2]Mapa final'!$AA$37="Alta",'[2]Mapa final'!$AC$37="Menor"),CONCATENATE("R5C",'[2]Mapa final'!$Q$37),"")</f>
        <v/>
      </c>
      <c r="T20" s="205" t="str">
        <f>IF(AND('[2]Mapa final'!$AA$38="Alta",'[2]Mapa final'!$AC$38="Menor"),CONCATENATE("R5C",'[2]Mapa final'!$Q$38),"")</f>
        <v/>
      </c>
      <c r="U20" s="206" t="str">
        <f>IF(AND('[2]Mapa final'!$AA$39="Alta",'[2]Mapa final'!$AC$39="Menor"),CONCATENATE("R5C",'[2]Mapa final'!$Q$39),"")</f>
        <v/>
      </c>
      <c r="V20" s="189" t="str">
        <f>IF(AND('[2]Mapa final'!$AA$34="Alta",'[2]Mapa final'!$AC$34="Moderado"),CONCATENATE("R5C",'[2]Mapa final'!$Q$34),"")</f>
        <v/>
      </c>
      <c r="W20" s="190" t="str">
        <f>IF(AND('[2]Mapa final'!$AA$35="Alta",'[2]Mapa final'!$AC$35="Moderado"),CONCATENATE("R5C",'[2]Mapa final'!$Q$35),"")</f>
        <v/>
      </c>
      <c r="X20" s="190" t="str">
        <f>IF(AND('[2]Mapa final'!$AA$36="Alta",'[2]Mapa final'!$AC$36="Moderado"),CONCATENATE("R5C",'[2]Mapa final'!$Q$36),"")</f>
        <v/>
      </c>
      <c r="Y20" s="190" t="str">
        <f>IF(AND('[2]Mapa final'!$AA$37="Alta",'[2]Mapa final'!$AC$37="Moderado"),CONCATENATE("R5C",'[2]Mapa final'!$Q$37),"")</f>
        <v/>
      </c>
      <c r="Z20" s="190" t="str">
        <f>IF(AND('[2]Mapa final'!$AA$38="Alta",'[2]Mapa final'!$AC$38="Moderado"),CONCATENATE("R5C",'[2]Mapa final'!$Q$38),"")</f>
        <v/>
      </c>
      <c r="AA20" s="191" t="str">
        <f>IF(AND('[2]Mapa final'!$AA$39="Alta",'[2]Mapa final'!$AC$39="Moderado"),CONCATENATE("R5C",'[2]Mapa final'!$Q$39),"")</f>
        <v/>
      </c>
      <c r="AB20" s="189" t="str">
        <f>IF(AND('[2]Mapa final'!$AA$34="Alta",'[2]Mapa final'!$AC$34="Mayor"),CONCATENATE("R5C",'[2]Mapa final'!$Q$34),"")</f>
        <v/>
      </c>
      <c r="AC20" s="190" t="str">
        <f>IF(AND('[2]Mapa final'!$AA$35="Alta",'[2]Mapa final'!$AC$35="Mayor"),CONCATENATE("R5C",'[2]Mapa final'!$Q$35),"")</f>
        <v/>
      </c>
      <c r="AD20" s="190" t="str">
        <f>IF(AND('[2]Mapa final'!$AA$36="Alta",'[2]Mapa final'!$AC$36="Mayor"),CONCATENATE("R5C",'[2]Mapa final'!$Q$36),"")</f>
        <v/>
      </c>
      <c r="AE20" s="190" t="str">
        <f>IF(AND('[2]Mapa final'!$AA$37="Alta",'[2]Mapa final'!$AC$37="Mayor"),CONCATENATE("R5C",'[2]Mapa final'!$Q$37),"")</f>
        <v/>
      </c>
      <c r="AF20" s="190" t="str">
        <f>IF(AND('[2]Mapa final'!$AA$38="Alta",'[2]Mapa final'!$AC$38="Mayor"),CONCATENATE("R5C",'[2]Mapa final'!$Q$38),"")</f>
        <v/>
      </c>
      <c r="AG20" s="191" t="str">
        <f>IF(AND('[2]Mapa final'!$AA$39="Alta",'[2]Mapa final'!$AC$39="Mayor"),CONCATENATE("R5C",'[2]Mapa final'!$Q$39),"")</f>
        <v/>
      </c>
      <c r="AH20" s="192" t="str">
        <f>IF(AND('[2]Mapa final'!$AA$34="Alta",'[2]Mapa final'!$AC$34="Catastrófico"),CONCATENATE("R5C",'[2]Mapa final'!$Q$34),"")</f>
        <v/>
      </c>
      <c r="AI20" s="193" t="str">
        <f>IF(AND('[2]Mapa final'!$AA$35="Alta",'[2]Mapa final'!$AC$35="Catastrófico"),CONCATENATE("R5C",'[2]Mapa final'!$Q$35),"")</f>
        <v/>
      </c>
      <c r="AJ20" s="193" t="str">
        <f>IF(AND('[2]Mapa final'!$AA$36="Alta",'[2]Mapa final'!$AC$36="Catastrófico"),CONCATENATE("R5C",'[2]Mapa final'!$Q$36),"")</f>
        <v/>
      </c>
      <c r="AK20" s="193" t="str">
        <f>IF(AND('[2]Mapa final'!$AA$37="Alta",'[2]Mapa final'!$AC$37="Catastrófico"),CONCATENATE("R5C",'[2]Mapa final'!$Q$37),"")</f>
        <v/>
      </c>
      <c r="AL20" s="193" t="str">
        <f>IF(AND('[2]Mapa final'!$AA$38="Alta",'[2]Mapa final'!$AC$38="Catastrófico"),CONCATENATE("R5C",'[2]Mapa final'!$Q$38),"")</f>
        <v/>
      </c>
      <c r="AM20" s="194" t="str">
        <f>IF(AND('[2]Mapa final'!$AA$39="Alta",'[2]Mapa final'!$AC$39="Catastrófico"),CONCATENATE("R5C",'[2]Mapa final'!$Q$39),"")</f>
        <v/>
      </c>
      <c r="AN20" s="180"/>
      <c r="AO20" s="720"/>
      <c r="AP20" s="721"/>
      <c r="AQ20" s="721"/>
      <c r="AR20" s="721"/>
      <c r="AS20" s="721"/>
      <c r="AT20" s="722"/>
      <c r="AU20" s="180"/>
      <c r="AV20" s="180"/>
      <c r="AW20" s="180"/>
      <c r="AX20" s="180"/>
      <c r="AY20" s="180"/>
      <c r="AZ20" s="180"/>
      <c r="BA20" s="180"/>
      <c r="BB20" s="180"/>
      <c r="BC20" s="180"/>
      <c r="BD20" s="180"/>
      <c r="BE20" s="180"/>
      <c r="BF20" s="180"/>
      <c r="BG20" s="180"/>
      <c r="BH20" s="180"/>
      <c r="BI20" s="180"/>
      <c r="BJ20" s="180"/>
      <c r="BK20" s="180"/>
      <c r="BL20" s="180"/>
      <c r="BM20" s="180"/>
      <c r="BN20" s="180"/>
      <c r="BO20" s="180"/>
      <c r="BP20" s="180"/>
      <c r="BQ20" s="180"/>
      <c r="BR20" s="180"/>
      <c r="BS20" s="180"/>
      <c r="BT20" s="180"/>
      <c r="BU20" s="180"/>
      <c r="BV20" s="180"/>
      <c r="BW20" s="180"/>
      <c r="BX20" s="180"/>
    </row>
    <row r="21" spans="1:76" ht="15" customHeight="1" x14ac:dyDescent="0.3">
      <c r="A21" s="180"/>
      <c r="B21" s="693"/>
      <c r="C21" s="693"/>
      <c r="D21" s="694"/>
      <c r="E21" s="698"/>
      <c r="F21" s="699"/>
      <c r="G21" s="699"/>
      <c r="H21" s="699"/>
      <c r="I21" s="699"/>
      <c r="J21" s="204" t="str">
        <f>IF(AND('[2]Mapa final'!$AA$40="Alta",'[2]Mapa final'!$AC$40="Leve"),CONCATENATE("R6C",'[2]Mapa final'!$Q$40),"")</f>
        <v/>
      </c>
      <c r="K21" s="205" t="str">
        <f>IF(AND('[2]Mapa final'!$AA$41="Alta",'[2]Mapa final'!$AC$41="Leve"),CONCATENATE("R6C",'[2]Mapa final'!$Q$41),"")</f>
        <v/>
      </c>
      <c r="L21" s="205" t="str">
        <f>IF(AND('[2]Mapa final'!$AA$42="Alta",'[2]Mapa final'!$AC$42="Leve"),CONCATENATE("R6C",'[2]Mapa final'!$Q$42),"")</f>
        <v/>
      </c>
      <c r="M21" s="205" t="str">
        <f>IF(AND('[2]Mapa final'!$AA$43="Alta",'[2]Mapa final'!$AC$43="Leve"),CONCATENATE("R6C",'[2]Mapa final'!$Q$43),"")</f>
        <v/>
      </c>
      <c r="N21" s="205" t="str">
        <f>IF(AND('[2]Mapa final'!$AA$44="Alta",'[2]Mapa final'!$AC$44="Leve"),CONCATENATE("R6C",'[2]Mapa final'!$Q$44),"")</f>
        <v/>
      </c>
      <c r="O21" s="206" t="str">
        <f>IF(AND('[2]Mapa final'!$AA$45="Alta",'[2]Mapa final'!$AC$45="Leve"),CONCATENATE("R6C",'[2]Mapa final'!$Q$45),"")</f>
        <v/>
      </c>
      <c r="P21" s="204" t="str">
        <f>IF(AND('[2]Mapa final'!$AA$40="Alta",'[2]Mapa final'!$AC$40="Menor"),CONCATENATE("R6C",'[2]Mapa final'!$Q$40),"")</f>
        <v/>
      </c>
      <c r="Q21" s="205" t="str">
        <f>IF(AND('[2]Mapa final'!$AA$41="Alta",'[2]Mapa final'!$AC$41="Menor"),CONCATENATE("R6C",'[2]Mapa final'!$Q$41),"")</f>
        <v/>
      </c>
      <c r="R21" s="205" t="str">
        <f>IF(AND('[2]Mapa final'!$AA$42="Alta",'[2]Mapa final'!$AC$42="Menor"),CONCATENATE("R6C",'[2]Mapa final'!$Q$42),"")</f>
        <v/>
      </c>
      <c r="S21" s="205" t="str">
        <f>IF(AND('[2]Mapa final'!$AA$43="Alta",'[2]Mapa final'!$AC$43="Menor"),CONCATENATE("R6C",'[2]Mapa final'!$Q$43),"")</f>
        <v/>
      </c>
      <c r="T21" s="205" t="str">
        <f>IF(AND('[2]Mapa final'!$AA$44="Alta",'[2]Mapa final'!$AC$44="Menor"),CONCATENATE("R6C",'[2]Mapa final'!$Q$44),"")</f>
        <v/>
      </c>
      <c r="U21" s="206" t="str">
        <f>IF(AND('[2]Mapa final'!$AA$45="Alta",'[2]Mapa final'!$AC$45="Menor"),CONCATENATE("R6C",'[2]Mapa final'!$Q$45),"")</f>
        <v/>
      </c>
      <c r="V21" s="189" t="str">
        <f>IF(AND('[2]Mapa final'!$AA$40="Alta",'[2]Mapa final'!$AC$40="Moderado"),CONCATENATE("R6C",'[2]Mapa final'!$Q$40),"")</f>
        <v/>
      </c>
      <c r="W21" s="190" t="str">
        <f>IF(AND('[2]Mapa final'!$AA$41="Alta",'[2]Mapa final'!$AC$41="Moderado"),CONCATENATE("R6C",'[2]Mapa final'!$Q$41),"")</f>
        <v/>
      </c>
      <c r="X21" s="190" t="str">
        <f>IF(AND('[2]Mapa final'!$AA$42="Alta",'[2]Mapa final'!$AC$42="Moderado"),CONCATENATE("R6C",'[2]Mapa final'!$Q$42),"")</f>
        <v/>
      </c>
      <c r="Y21" s="190" t="str">
        <f>IF(AND('[2]Mapa final'!$AA$43="Alta",'[2]Mapa final'!$AC$43="Moderado"),CONCATENATE("R6C",'[2]Mapa final'!$Q$43),"")</f>
        <v/>
      </c>
      <c r="Z21" s="190" t="str">
        <f>IF(AND('[2]Mapa final'!$AA$44="Alta",'[2]Mapa final'!$AC$44="Moderado"),CONCATENATE("R6C",'[2]Mapa final'!$Q$44),"")</f>
        <v/>
      </c>
      <c r="AA21" s="191" t="str">
        <f>IF(AND('[2]Mapa final'!$AA$45="Alta",'[2]Mapa final'!$AC$45="Moderado"),CONCATENATE("R6C",'[2]Mapa final'!$Q$45),"")</f>
        <v/>
      </c>
      <c r="AB21" s="189" t="str">
        <f>IF(AND('[2]Mapa final'!$AA$40="Alta",'[2]Mapa final'!$AC$40="Mayor"),CONCATENATE("R6C",'[2]Mapa final'!$Q$40),"")</f>
        <v/>
      </c>
      <c r="AC21" s="190" t="str">
        <f>IF(AND('[2]Mapa final'!$AA$41="Alta",'[2]Mapa final'!$AC$41="Mayor"),CONCATENATE("R6C",'[2]Mapa final'!$Q$41),"")</f>
        <v/>
      </c>
      <c r="AD21" s="190" t="str">
        <f>IF(AND('[2]Mapa final'!$AA$42="Alta",'[2]Mapa final'!$AC$42="Mayor"),CONCATENATE("R6C",'[2]Mapa final'!$Q$42),"")</f>
        <v/>
      </c>
      <c r="AE21" s="190" t="str">
        <f>IF(AND('[2]Mapa final'!$AA$43="Alta",'[2]Mapa final'!$AC$43="Mayor"),CONCATENATE("R6C",'[2]Mapa final'!$Q$43),"")</f>
        <v/>
      </c>
      <c r="AF21" s="190" t="str">
        <f>IF(AND('[2]Mapa final'!$AA$44="Alta",'[2]Mapa final'!$AC$44="Mayor"),CONCATENATE("R6C",'[2]Mapa final'!$Q$44),"")</f>
        <v/>
      </c>
      <c r="AG21" s="191" t="str">
        <f>IF(AND('[2]Mapa final'!$AA$45="Alta",'[2]Mapa final'!$AC$45="Mayor"),CONCATENATE("R6C",'[2]Mapa final'!$Q$45),"")</f>
        <v/>
      </c>
      <c r="AH21" s="192" t="str">
        <f>IF(AND('[2]Mapa final'!$AA$40="Alta",'[2]Mapa final'!$AC$40="Catastrófico"),CONCATENATE("R6C",'[2]Mapa final'!$Q$40),"")</f>
        <v/>
      </c>
      <c r="AI21" s="193" t="str">
        <f>IF(AND('[2]Mapa final'!$AA$41="Alta",'[2]Mapa final'!$AC$41="Catastrófico"),CONCATENATE("R6C",'[2]Mapa final'!$Q$41),"")</f>
        <v/>
      </c>
      <c r="AJ21" s="193" t="str">
        <f>IF(AND('[2]Mapa final'!$AA$42="Alta",'[2]Mapa final'!$AC$42="Catastrófico"),CONCATENATE("R6C",'[2]Mapa final'!$Q$42),"")</f>
        <v/>
      </c>
      <c r="AK21" s="193" t="str">
        <f>IF(AND('[2]Mapa final'!$AA$43="Alta",'[2]Mapa final'!$AC$43="Catastrófico"),CONCATENATE("R6C",'[2]Mapa final'!$Q$43),"")</f>
        <v/>
      </c>
      <c r="AL21" s="193" t="str">
        <f>IF(AND('[2]Mapa final'!$AA$44="Alta",'[2]Mapa final'!$AC$44="Catastrófico"),CONCATENATE("R6C",'[2]Mapa final'!$Q$44),"")</f>
        <v/>
      </c>
      <c r="AM21" s="194" t="str">
        <f>IF(AND('[2]Mapa final'!$AA$45="Alta",'[2]Mapa final'!$AC$45="Catastrófico"),CONCATENATE("R6C",'[2]Mapa final'!$Q$45),"")</f>
        <v/>
      </c>
      <c r="AN21" s="180"/>
      <c r="AO21" s="720"/>
      <c r="AP21" s="721"/>
      <c r="AQ21" s="721"/>
      <c r="AR21" s="721"/>
      <c r="AS21" s="721"/>
      <c r="AT21" s="722"/>
      <c r="AU21" s="180"/>
      <c r="AV21" s="180"/>
      <c r="AW21" s="180"/>
      <c r="AX21" s="180"/>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c r="BV21" s="180"/>
      <c r="BW21" s="180"/>
      <c r="BX21" s="180"/>
    </row>
    <row r="22" spans="1:76" ht="15" customHeight="1" x14ac:dyDescent="0.3">
      <c r="A22" s="180"/>
      <c r="B22" s="693"/>
      <c r="C22" s="693"/>
      <c r="D22" s="694"/>
      <c r="E22" s="698"/>
      <c r="F22" s="699"/>
      <c r="G22" s="699"/>
      <c r="H22" s="699"/>
      <c r="I22" s="699"/>
      <c r="J22" s="204" t="str">
        <f>IF(AND('[2]Mapa final'!$AA$46="Alta",'[2]Mapa final'!$AC$46="Leve"),CONCATENATE("R7C",'[2]Mapa final'!$Q$46),"")</f>
        <v/>
      </c>
      <c r="K22" s="205" t="str">
        <f>IF(AND('[2]Mapa final'!$AA$47="Alta",'[2]Mapa final'!$AC$47="Leve"),CONCATENATE("R7C",'[2]Mapa final'!$Q$47),"")</f>
        <v/>
      </c>
      <c r="L22" s="205" t="str">
        <f>IF(AND('[2]Mapa final'!$AA$48="Alta",'[2]Mapa final'!$AC$48="Leve"),CONCATENATE("R7C",'[2]Mapa final'!$Q$48),"")</f>
        <v/>
      </c>
      <c r="M22" s="205" t="str">
        <f>IF(AND('[2]Mapa final'!$AA$49="Alta",'[2]Mapa final'!$AC$49="Leve"),CONCATENATE("R7C",'[2]Mapa final'!$Q$49),"")</f>
        <v/>
      </c>
      <c r="N22" s="205" t="str">
        <f>IF(AND('[2]Mapa final'!$AA$50="Alta",'[2]Mapa final'!$AC$50="Leve"),CONCATENATE("R7C",'[2]Mapa final'!$Q$50),"")</f>
        <v/>
      </c>
      <c r="O22" s="206" t="str">
        <f>IF(AND('[2]Mapa final'!$AA$51="Alta",'[2]Mapa final'!$AC$51="Leve"),CONCATENATE("R7C",'[2]Mapa final'!$Q$51),"")</f>
        <v/>
      </c>
      <c r="P22" s="204" t="str">
        <f>IF(AND('[2]Mapa final'!$AA$46="Alta",'[2]Mapa final'!$AC$46="Menor"),CONCATENATE("R7C",'[2]Mapa final'!$Q$46),"")</f>
        <v/>
      </c>
      <c r="Q22" s="205" t="str">
        <f>IF(AND('[2]Mapa final'!$AA$47="Alta",'[2]Mapa final'!$AC$47="Menor"),CONCATENATE("R7C",'[2]Mapa final'!$Q$47),"")</f>
        <v/>
      </c>
      <c r="R22" s="205" t="str">
        <f>IF(AND('[2]Mapa final'!$AA$48="Alta",'[2]Mapa final'!$AC$48="Menor"),CONCATENATE("R7C",'[2]Mapa final'!$Q$48),"")</f>
        <v/>
      </c>
      <c r="S22" s="205" t="str">
        <f>IF(AND('[2]Mapa final'!$AA$49="Alta",'[2]Mapa final'!$AC$49="Menor"),CONCATENATE("R7C",'[2]Mapa final'!$Q$49),"")</f>
        <v/>
      </c>
      <c r="T22" s="205" t="str">
        <f>IF(AND('[2]Mapa final'!$AA$50="Alta",'[2]Mapa final'!$AC$50="Menor"),CONCATENATE("R7C",'[2]Mapa final'!$Q$50),"")</f>
        <v/>
      </c>
      <c r="U22" s="206" t="str">
        <f>IF(AND('[2]Mapa final'!$AA$51="Alta",'[2]Mapa final'!$AC$51="Menor"),CONCATENATE("R7C",'[2]Mapa final'!$Q$51),"")</f>
        <v/>
      </c>
      <c r="V22" s="189" t="str">
        <f>IF(AND('[2]Mapa final'!$AA$46="Alta",'[2]Mapa final'!$AC$46="Moderado"),CONCATENATE("R7C",'[2]Mapa final'!$Q$46),"")</f>
        <v/>
      </c>
      <c r="W22" s="190" t="str">
        <f>IF(AND('[2]Mapa final'!$AA$47="Alta",'[2]Mapa final'!$AC$47="Moderado"),CONCATENATE("R7C",'[2]Mapa final'!$Q$47),"")</f>
        <v/>
      </c>
      <c r="X22" s="190" t="str">
        <f>IF(AND('[2]Mapa final'!$AA$48="Alta",'[2]Mapa final'!$AC$48="Moderado"),CONCATENATE("R7C",'[2]Mapa final'!$Q$48),"")</f>
        <v/>
      </c>
      <c r="Y22" s="190" t="str">
        <f>IF(AND('[2]Mapa final'!$AA$49="Alta",'[2]Mapa final'!$AC$49="Moderado"),CONCATENATE("R7C",'[2]Mapa final'!$Q$49),"")</f>
        <v/>
      </c>
      <c r="Z22" s="190" t="str">
        <f>IF(AND('[2]Mapa final'!$AA$50="Alta",'[2]Mapa final'!$AC$50="Moderado"),CONCATENATE("R7C",'[2]Mapa final'!$Q$50),"")</f>
        <v/>
      </c>
      <c r="AA22" s="191" t="str">
        <f>IF(AND('[2]Mapa final'!$AA$51="Alta",'[2]Mapa final'!$AC$51="Moderado"),CONCATENATE("R7C",'[2]Mapa final'!$Q$51),"")</f>
        <v/>
      </c>
      <c r="AB22" s="189" t="str">
        <f>IF(AND('[2]Mapa final'!$AA$46="Alta",'[2]Mapa final'!$AC$46="Mayor"),CONCATENATE("R7C",'[2]Mapa final'!$Q$46),"")</f>
        <v/>
      </c>
      <c r="AC22" s="190" t="str">
        <f>IF(AND('[2]Mapa final'!$AA$47="Alta",'[2]Mapa final'!$AC$47="Mayor"),CONCATENATE("R7C",'[2]Mapa final'!$Q$47),"")</f>
        <v/>
      </c>
      <c r="AD22" s="190" t="str">
        <f>IF(AND('[2]Mapa final'!$AA$48="Alta",'[2]Mapa final'!$AC$48="Mayor"),CONCATENATE("R7C",'[2]Mapa final'!$Q$48),"")</f>
        <v/>
      </c>
      <c r="AE22" s="190" t="str">
        <f>IF(AND('[2]Mapa final'!$AA$49="Alta",'[2]Mapa final'!$AC$49="Mayor"),CONCATENATE("R7C",'[2]Mapa final'!$Q$49),"")</f>
        <v/>
      </c>
      <c r="AF22" s="190" t="str">
        <f>IF(AND('[2]Mapa final'!$AA$50="Alta",'[2]Mapa final'!$AC$50="Mayor"),CONCATENATE("R7C",'[2]Mapa final'!$Q$50),"")</f>
        <v/>
      </c>
      <c r="AG22" s="191" t="str">
        <f>IF(AND('[2]Mapa final'!$AA$51="Alta",'[2]Mapa final'!$AC$51="Mayor"),CONCATENATE("R7C",'[2]Mapa final'!$Q$51),"")</f>
        <v/>
      </c>
      <c r="AH22" s="192" t="str">
        <f>IF(AND('[2]Mapa final'!$AA$46="Alta",'[2]Mapa final'!$AC$46="Catastrófico"),CONCATENATE("R7C",'[2]Mapa final'!$Q$46),"")</f>
        <v/>
      </c>
      <c r="AI22" s="193" t="str">
        <f>IF(AND('[2]Mapa final'!$AA$47="Alta",'[2]Mapa final'!$AC$47="Catastrófico"),CONCATENATE("R7C",'[2]Mapa final'!$Q$47),"")</f>
        <v/>
      </c>
      <c r="AJ22" s="193" t="str">
        <f>IF(AND('[2]Mapa final'!$AA$48="Alta",'[2]Mapa final'!$AC$48="Catastrófico"),CONCATENATE("R7C",'[2]Mapa final'!$Q$48),"")</f>
        <v/>
      </c>
      <c r="AK22" s="193" t="str">
        <f>IF(AND('[2]Mapa final'!$AA$49="Alta",'[2]Mapa final'!$AC$49="Catastrófico"),CONCATENATE("R7C",'[2]Mapa final'!$Q$49),"")</f>
        <v/>
      </c>
      <c r="AL22" s="193" t="str">
        <f>IF(AND('[2]Mapa final'!$AA$50="Alta",'[2]Mapa final'!$AC$50="Catastrófico"),CONCATENATE("R7C",'[2]Mapa final'!$Q$50),"")</f>
        <v/>
      </c>
      <c r="AM22" s="194" t="str">
        <f>IF(AND('[2]Mapa final'!$AA$51="Alta",'[2]Mapa final'!$AC$51="Catastrófico"),CONCATENATE("R7C",'[2]Mapa final'!$Q$51),"")</f>
        <v/>
      </c>
      <c r="AN22" s="180"/>
      <c r="AO22" s="720"/>
      <c r="AP22" s="721"/>
      <c r="AQ22" s="721"/>
      <c r="AR22" s="721"/>
      <c r="AS22" s="721"/>
      <c r="AT22" s="722"/>
      <c r="AU22" s="180"/>
      <c r="AV22" s="180"/>
      <c r="AW22" s="180"/>
      <c r="AX22" s="180"/>
      <c r="AY22" s="180"/>
      <c r="AZ22" s="180"/>
      <c r="BA22" s="180"/>
      <c r="BB22" s="180"/>
      <c r="BC22" s="180"/>
      <c r="BD22" s="180"/>
      <c r="BE22" s="180"/>
      <c r="BF22" s="180"/>
      <c r="BG22" s="180"/>
      <c r="BH22" s="180"/>
      <c r="BI22" s="180"/>
      <c r="BJ22" s="180"/>
      <c r="BK22" s="180"/>
      <c r="BL22" s="180"/>
      <c r="BM22" s="180"/>
      <c r="BN22" s="180"/>
      <c r="BO22" s="180"/>
      <c r="BP22" s="180"/>
      <c r="BQ22" s="180"/>
      <c r="BR22" s="180"/>
      <c r="BS22" s="180"/>
      <c r="BT22" s="180"/>
      <c r="BU22" s="180"/>
      <c r="BV22" s="180"/>
      <c r="BW22" s="180"/>
      <c r="BX22" s="180"/>
    </row>
    <row r="23" spans="1:76" ht="15" customHeight="1" x14ac:dyDescent="0.3">
      <c r="A23" s="180"/>
      <c r="B23" s="693"/>
      <c r="C23" s="693"/>
      <c r="D23" s="694"/>
      <c r="E23" s="698"/>
      <c r="F23" s="699"/>
      <c r="G23" s="699"/>
      <c r="H23" s="699"/>
      <c r="I23" s="699"/>
      <c r="J23" s="204" t="str">
        <f>IF(AND('[2]Mapa final'!$AA$52="Alta",'[2]Mapa final'!$AC$52="Leve"),CONCATENATE("R8C",'[2]Mapa final'!$Q$52),"")</f>
        <v/>
      </c>
      <c r="K23" s="205" t="str">
        <f>IF(AND('[2]Mapa final'!$AA$53="Alta",'[2]Mapa final'!$AC$53="Leve"),CONCATENATE("R8C",'[2]Mapa final'!$Q$53),"")</f>
        <v/>
      </c>
      <c r="L23" s="205" t="str">
        <f>IF(AND('[2]Mapa final'!$AA$54="Alta",'[2]Mapa final'!$AC$54="Leve"),CONCATENATE("R8C",'[2]Mapa final'!$Q$54),"")</f>
        <v/>
      </c>
      <c r="M23" s="205" t="str">
        <f>IF(AND('[2]Mapa final'!$AA$55="Alta",'[2]Mapa final'!$AC$55="Leve"),CONCATENATE("R8C",'[2]Mapa final'!$Q$55),"")</f>
        <v/>
      </c>
      <c r="N23" s="205" t="str">
        <f>IF(AND('[2]Mapa final'!$AA$56="Alta",'[2]Mapa final'!$AC$56="Leve"),CONCATENATE("R8C",'[2]Mapa final'!$Q$56),"")</f>
        <v/>
      </c>
      <c r="O23" s="206" t="str">
        <f>IF(AND('[2]Mapa final'!$AA$57="Alta",'[2]Mapa final'!$AC$57="Leve"),CONCATENATE("R8C",'[2]Mapa final'!$Q$57),"")</f>
        <v/>
      </c>
      <c r="P23" s="204" t="str">
        <f>IF(AND('[2]Mapa final'!$AA$52="Alta",'[2]Mapa final'!$AC$52="Menor"),CONCATENATE("R8C",'[2]Mapa final'!$Q$52),"")</f>
        <v/>
      </c>
      <c r="Q23" s="205" t="str">
        <f>IF(AND('[2]Mapa final'!$AA$53="Alta",'[2]Mapa final'!$AC$53="Menor"),CONCATENATE("R8C",'[2]Mapa final'!$Q$53),"")</f>
        <v/>
      </c>
      <c r="R23" s="205" t="str">
        <f>IF(AND('[2]Mapa final'!$AA$54="Alta",'[2]Mapa final'!$AC$54="Menor"),CONCATENATE("R8C",'[2]Mapa final'!$Q$54),"")</f>
        <v/>
      </c>
      <c r="S23" s="205" t="str">
        <f>IF(AND('[2]Mapa final'!$AA$55="Alta",'[2]Mapa final'!$AC$55="Menor"),CONCATENATE("R8C",'[2]Mapa final'!$Q$55),"")</f>
        <v/>
      </c>
      <c r="T23" s="205" t="str">
        <f>IF(AND('[2]Mapa final'!$AA$56="Alta",'[2]Mapa final'!$AC$56="Menor"),CONCATENATE("R8C",'[2]Mapa final'!$Q$56),"")</f>
        <v/>
      </c>
      <c r="U23" s="206" t="str">
        <f>IF(AND('[2]Mapa final'!$AA$57="Alta",'[2]Mapa final'!$AC$57="Menor"),CONCATENATE("R8C",'[2]Mapa final'!$Q$57),"")</f>
        <v/>
      </c>
      <c r="V23" s="189" t="str">
        <f>IF(AND('[2]Mapa final'!$AA$52="Alta",'[2]Mapa final'!$AC$52="Moderado"),CONCATENATE("R8C",'[2]Mapa final'!$Q$52),"")</f>
        <v/>
      </c>
      <c r="W23" s="190" t="str">
        <f>IF(AND('[2]Mapa final'!$AA$53="Alta",'[2]Mapa final'!$AC$53="Moderado"),CONCATENATE("R8C",'[2]Mapa final'!$Q$53),"")</f>
        <v/>
      </c>
      <c r="X23" s="190" t="str">
        <f>IF(AND('[2]Mapa final'!$AA$54="Alta",'[2]Mapa final'!$AC$54="Moderado"),CONCATENATE("R8C",'[2]Mapa final'!$Q$54),"")</f>
        <v/>
      </c>
      <c r="Y23" s="190" t="str">
        <f>IF(AND('[2]Mapa final'!$AA$55="Alta",'[2]Mapa final'!$AC$55="Moderado"),CONCATENATE("R8C",'[2]Mapa final'!$Q$55),"")</f>
        <v/>
      </c>
      <c r="Z23" s="190" t="str">
        <f>IF(AND('[2]Mapa final'!$AA$56="Alta",'[2]Mapa final'!$AC$56="Moderado"),CONCATENATE("R8C",'[2]Mapa final'!$Q$56),"")</f>
        <v/>
      </c>
      <c r="AA23" s="191" t="str">
        <f>IF(AND('[2]Mapa final'!$AA$57="Alta",'[2]Mapa final'!$AC$57="Moderado"),CONCATENATE("R8C",'[2]Mapa final'!$Q$57),"")</f>
        <v/>
      </c>
      <c r="AB23" s="189" t="str">
        <f>IF(AND('[2]Mapa final'!$AA$52="Alta",'[2]Mapa final'!$AC$52="Mayor"),CONCATENATE("R8C",'[2]Mapa final'!$Q$52),"")</f>
        <v/>
      </c>
      <c r="AC23" s="190" t="str">
        <f>IF(AND('[2]Mapa final'!$AA$53="Alta",'[2]Mapa final'!$AC$53="Mayor"),CONCATENATE("R8C",'[2]Mapa final'!$Q$53),"")</f>
        <v/>
      </c>
      <c r="AD23" s="190" t="str">
        <f>IF(AND('[2]Mapa final'!$AA$54="Alta",'[2]Mapa final'!$AC$54="Mayor"),CONCATENATE("R8C",'[2]Mapa final'!$Q$54),"")</f>
        <v/>
      </c>
      <c r="AE23" s="190" t="str">
        <f>IF(AND('[2]Mapa final'!$AA$55="Alta",'[2]Mapa final'!$AC$55="Mayor"),CONCATENATE("R8C",'[2]Mapa final'!$Q$55),"")</f>
        <v/>
      </c>
      <c r="AF23" s="190" t="str">
        <f>IF(AND('[2]Mapa final'!$AA$56="Alta",'[2]Mapa final'!$AC$56="Mayor"),CONCATENATE("R8C",'[2]Mapa final'!$Q$56),"")</f>
        <v/>
      </c>
      <c r="AG23" s="191" t="str">
        <f>IF(AND('[2]Mapa final'!$AA$57="Alta",'[2]Mapa final'!$AC$57="Mayor"),CONCATENATE("R8C",'[2]Mapa final'!$Q$57),"")</f>
        <v/>
      </c>
      <c r="AH23" s="192" t="str">
        <f>IF(AND('[2]Mapa final'!$AA$52="Alta",'[2]Mapa final'!$AC$52="Catastrófico"),CONCATENATE("R8C",'[2]Mapa final'!$Q$52),"")</f>
        <v/>
      </c>
      <c r="AI23" s="193" t="str">
        <f>IF(AND('[2]Mapa final'!$AA$53="Alta",'[2]Mapa final'!$AC$53="Catastrófico"),CONCATENATE("R8C",'[2]Mapa final'!$Q$53),"")</f>
        <v/>
      </c>
      <c r="AJ23" s="193" t="str">
        <f>IF(AND('[2]Mapa final'!$AA$54="Alta",'[2]Mapa final'!$AC$54="Catastrófico"),CONCATENATE("R8C",'[2]Mapa final'!$Q$54),"")</f>
        <v/>
      </c>
      <c r="AK23" s="193" t="str">
        <f>IF(AND('[2]Mapa final'!$AA$55="Alta",'[2]Mapa final'!$AC$55="Catastrófico"),CONCATENATE("R8C",'[2]Mapa final'!$Q$55),"")</f>
        <v/>
      </c>
      <c r="AL23" s="193" t="str">
        <f>IF(AND('[2]Mapa final'!$AA$56="Alta",'[2]Mapa final'!$AC$56="Catastrófico"),CONCATENATE("R8C",'[2]Mapa final'!$Q$56),"")</f>
        <v/>
      </c>
      <c r="AM23" s="194" t="str">
        <f>IF(AND('[2]Mapa final'!$AA$57="Alta",'[2]Mapa final'!$AC$57="Catastrófico"),CONCATENATE("R8C",'[2]Mapa final'!$Q$57),"")</f>
        <v/>
      </c>
      <c r="AN23" s="180"/>
      <c r="AO23" s="720"/>
      <c r="AP23" s="721"/>
      <c r="AQ23" s="721"/>
      <c r="AR23" s="721"/>
      <c r="AS23" s="721"/>
      <c r="AT23" s="722"/>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c r="BV23" s="180"/>
      <c r="BW23" s="180"/>
      <c r="BX23" s="180"/>
    </row>
    <row r="24" spans="1:76" ht="15" customHeight="1" x14ac:dyDescent="0.3">
      <c r="A24" s="180"/>
      <c r="B24" s="693"/>
      <c r="C24" s="693"/>
      <c r="D24" s="694"/>
      <c r="E24" s="698"/>
      <c r="F24" s="699"/>
      <c r="G24" s="699"/>
      <c r="H24" s="699"/>
      <c r="I24" s="699"/>
      <c r="J24" s="204" t="str">
        <f>IF(AND('[2]Mapa final'!$AA$58="Alta",'[2]Mapa final'!$AC$58="Leve"),CONCATENATE("R9C",'[2]Mapa final'!$Q$58),"")</f>
        <v/>
      </c>
      <c r="K24" s="205" t="str">
        <f>IF(AND('[2]Mapa final'!$AA$59="Alta",'[2]Mapa final'!$AC$59="Leve"),CONCATENATE("R9C",'[2]Mapa final'!$Q$59),"")</f>
        <v/>
      </c>
      <c r="L24" s="205" t="str">
        <f>IF(AND('[2]Mapa final'!$AA$60="Alta",'[2]Mapa final'!$AC$60="Leve"),CONCATENATE("R9C",'[2]Mapa final'!$Q$60),"")</f>
        <v/>
      </c>
      <c r="M24" s="205" t="str">
        <f>IF(AND('[2]Mapa final'!$AA$61="Alta",'[2]Mapa final'!$AC$61="Leve"),CONCATENATE("R9C",'[2]Mapa final'!$Q$61),"")</f>
        <v/>
      </c>
      <c r="N24" s="205" t="str">
        <f>IF(AND('[2]Mapa final'!$AA$62="Alta",'[2]Mapa final'!$AC$62="Leve"),CONCATENATE("R9C",'[2]Mapa final'!$Q$62),"")</f>
        <v/>
      </c>
      <c r="O24" s="206" t="str">
        <f>IF(AND('[2]Mapa final'!$AA$63="Alta",'[2]Mapa final'!$AC$63="Leve"),CONCATENATE("R9C",'[2]Mapa final'!$Q$63),"")</f>
        <v/>
      </c>
      <c r="P24" s="204" t="str">
        <f>IF(AND('[2]Mapa final'!$AA$58="Alta",'[2]Mapa final'!$AC$58="Menor"),CONCATENATE("R9C",'[2]Mapa final'!$Q$58),"")</f>
        <v/>
      </c>
      <c r="Q24" s="205" t="str">
        <f>IF(AND('[2]Mapa final'!$AA$59="Alta",'[2]Mapa final'!$AC$59="Menor"),CONCATENATE("R9C",'[2]Mapa final'!$Q$59),"")</f>
        <v/>
      </c>
      <c r="R24" s="205" t="str">
        <f>IF(AND('[2]Mapa final'!$AA$60="Alta",'[2]Mapa final'!$AC$60="Menor"),CONCATENATE("R9C",'[2]Mapa final'!$Q$60),"")</f>
        <v/>
      </c>
      <c r="S24" s="205" t="str">
        <f>IF(AND('[2]Mapa final'!$AA$61="Alta",'[2]Mapa final'!$AC$61="Menor"),CONCATENATE("R9C",'[2]Mapa final'!$Q$61),"")</f>
        <v/>
      </c>
      <c r="T24" s="205" t="str">
        <f>IF(AND('[2]Mapa final'!$AA$62="Alta",'[2]Mapa final'!$AC$62="Menor"),CONCATENATE("R9C",'[2]Mapa final'!$Q$62),"")</f>
        <v/>
      </c>
      <c r="U24" s="206" t="str">
        <f>IF(AND('[2]Mapa final'!$AA$63="Alta",'[2]Mapa final'!$AC$63="Menor"),CONCATENATE("R9C",'[2]Mapa final'!$Q$63),"")</f>
        <v/>
      </c>
      <c r="V24" s="189" t="str">
        <f>IF(AND('[2]Mapa final'!$AA$58="Alta",'[2]Mapa final'!$AC$58="Moderado"),CONCATENATE("R9C",'[2]Mapa final'!$Q$58),"")</f>
        <v/>
      </c>
      <c r="W24" s="190" t="str">
        <f>IF(AND('[2]Mapa final'!$AA$59="Alta",'[2]Mapa final'!$AC$59="Moderado"),CONCATENATE("R9C",'[2]Mapa final'!$Q$59),"")</f>
        <v/>
      </c>
      <c r="X24" s="190" t="str">
        <f>IF(AND('[2]Mapa final'!$AA$60="Alta",'[2]Mapa final'!$AC$60="Moderado"),CONCATENATE("R9C",'[2]Mapa final'!$Q$60),"")</f>
        <v/>
      </c>
      <c r="Y24" s="190" t="str">
        <f>IF(AND('[2]Mapa final'!$AA$61="Alta",'[2]Mapa final'!$AC$61="Moderado"),CONCATENATE("R9C",'[2]Mapa final'!$Q$61),"")</f>
        <v/>
      </c>
      <c r="Z24" s="190" t="str">
        <f>IF(AND('[2]Mapa final'!$AA$62="Alta",'[2]Mapa final'!$AC$62="Moderado"),CONCATENATE("R9C",'[2]Mapa final'!$Q$62),"")</f>
        <v/>
      </c>
      <c r="AA24" s="191" t="str">
        <f>IF(AND('[2]Mapa final'!$AA$63="Alta",'[2]Mapa final'!$AC$63="Moderado"),CONCATENATE("R9C",'[2]Mapa final'!$Q$63),"")</f>
        <v/>
      </c>
      <c r="AB24" s="189" t="str">
        <f>IF(AND('[2]Mapa final'!$AA$58="Alta",'[2]Mapa final'!$AC$58="Mayor"),CONCATENATE("R9C",'[2]Mapa final'!$Q$58),"")</f>
        <v/>
      </c>
      <c r="AC24" s="190" t="str">
        <f>IF(AND('[2]Mapa final'!$AA$59="Alta",'[2]Mapa final'!$AC$59="Mayor"),CONCATENATE("R9C",'[2]Mapa final'!$Q$59),"")</f>
        <v/>
      </c>
      <c r="AD24" s="190" t="str">
        <f>IF(AND('[2]Mapa final'!$AA$60="Alta",'[2]Mapa final'!$AC$60="Mayor"),CONCATENATE("R9C",'[2]Mapa final'!$Q$60),"")</f>
        <v/>
      </c>
      <c r="AE24" s="190" t="str">
        <f>IF(AND('[2]Mapa final'!$AA$61="Alta",'[2]Mapa final'!$AC$61="Mayor"),CONCATENATE("R9C",'[2]Mapa final'!$Q$61),"")</f>
        <v/>
      </c>
      <c r="AF24" s="190" t="str">
        <f>IF(AND('[2]Mapa final'!$AA$62="Alta",'[2]Mapa final'!$AC$62="Mayor"),CONCATENATE("R9C",'[2]Mapa final'!$Q$62),"")</f>
        <v/>
      </c>
      <c r="AG24" s="191" t="str">
        <f>IF(AND('[2]Mapa final'!$AA$63="Alta",'[2]Mapa final'!$AC$63="Mayor"),CONCATENATE("R9C",'[2]Mapa final'!$Q$63),"")</f>
        <v/>
      </c>
      <c r="AH24" s="192" t="str">
        <f>IF(AND('[2]Mapa final'!$AA$58="Alta",'[2]Mapa final'!$AC$58="Catastrófico"),CONCATENATE("R9C",'[2]Mapa final'!$Q$58),"")</f>
        <v/>
      </c>
      <c r="AI24" s="193" t="str">
        <f>IF(AND('[2]Mapa final'!$AA$59="Alta",'[2]Mapa final'!$AC$59="Catastrófico"),CONCATENATE("R9C",'[2]Mapa final'!$Q$59),"")</f>
        <v/>
      </c>
      <c r="AJ24" s="193" t="str">
        <f>IF(AND('[2]Mapa final'!$AA$60="Alta",'[2]Mapa final'!$AC$60="Catastrófico"),CONCATENATE("R9C",'[2]Mapa final'!$Q$60),"")</f>
        <v/>
      </c>
      <c r="AK24" s="193" t="str">
        <f>IF(AND('[2]Mapa final'!$AA$61="Alta",'[2]Mapa final'!$AC$61="Catastrófico"),CONCATENATE("R9C",'[2]Mapa final'!$Q$61),"")</f>
        <v/>
      </c>
      <c r="AL24" s="193" t="str">
        <f>IF(AND('[2]Mapa final'!$AA$62="Alta",'[2]Mapa final'!$AC$62="Catastrófico"),CONCATENATE("R9C",'[2]Mapa final'!$Q$62),"")</f>
        <v/>
      </c>
      <c r="AM24" s="194" t="str">
        <f>IF(AND('[2]Mapa final'!$AA$63="Alta",'[2]Mapa final'!$AC$63="Catastrófico"),CONCATENATE("R9C",'[2]Mapa final'!$Q$63),"")</f>
        <v/>
      </c>
      <c r="AN24" s="180"/>
      <c r="AO24" s="720"/>
      <c r="AP24" s="721"/>
      <c r="AQ24" s="721"/>
      <c r="AR24" s="721"/>
      <c r="AS24" s="721"/>
      <c r="AT24" s="722"/>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row>
    <row r="25" spans="1:76" ht="15.75" customHeight="1" thickBot="1" x14ac:dyDescent="0.35">
      <c r="A25" s="180"/>
      <c r="B25" s="693"/>
      <c r="C25" s="693"/>
      <c r="D25" s="694"/>
      <c r="E25" s="701"/>
      <c r="F25" s="702"/>
      <c r="G25" s="702"/>
      <c r="H25" s="702"/>
      <c r="I25" s="702"/>
      <c r="J25" s="207" t="str">
        <f>IF(AND('[2]Mapa final'!$AA$64="Alta",'[2]Mapa final'!$AC$64="Leve"),CONCATENATE("R10C",'[2]Mapa final'!$Q$64),"")</f>
        <v/>
      </c>
      <c r="K25" s="208" t="str">
        <f>IF(AND('[2]Mapa final'!$AA$65="Alta",'[2]Mapa final'!$AC$65="Leve"),CONCATENATE("R10C",'[2]Mapa final'!$Q$65),"")</f>
        <v/>
      </c>
      <c r="L25" s="208" t="str">
        <f>IF(AND('[2]Mapa final'!$AA$66="Alta",'[2]Mapa final'!$AC$66="Leve"),CONCATENATE("R10C",'[2]Mapa final'!$Q$66),"")</f>
        <v/>
      </c>
      <c r="M25" s="208" t="str">
        <f>IF(AND('[2]Mapa final'!$AA$67="Alta",'[2]Mapa final'!$AC$67="Leve"),CONCATENATE("R10C",'[2]Mapa final'!$Q$67),"")</f>
        <v/>
      </c>
      <c r="N25" s="208" t="str">
        <f>IF(AND('[2]Mapa final'!$AA$68="Alta",'[2]Mapa final'!$AC$68="Leve"),CONCATENATE("R10C",'[2]Mapa final'!$Q$68),"")</f>
        <v/>
      </c>
      <c r="O25" s="209" t="str">
        <f>IF(AND('[2]Mapa final'!$AA$69="Alta",'[2]Mapa final'!$AC$69="Leve"),CONCATENATE("R10C",'[2]Mapa final'!$Q$69),"")</f>
        <v/>
      </c>
      <c r="P25" s="207" t="str">
        <f>IF(AND('[2]Mapa final'!$AA$64="Alta",'[2]Mapa final'!$AC$64="Menor"),CONCATENATE("R10C",'[2]Mapa final'!$Q$64),"")</f>
        <v/>
      </c>
      <c r="Q25" s="208" t="str">
        <f>IF(AND('[2]Mapa final'!$AA$65="Alta",'[2]Mapa final'!$AC$65="Menor"),CONCATENATE("R10C",'[2]Mapa final'!$Q$65),"")</f>
        <v/>
      </c>
      <c r="R25" s="208" t="str">
        <f>IF(AND('[2]Mapa final'!$AA$66="Alta",'[2]Mapa final'!$AC$66="Menor"),CONCATENATE("R10C",'[2]Mapa final'!$Q$66),"")</f>
        <v/>
      </c>
      <c r="S25" s="208" t="str">
        <f>IF(AND('[2]Mapa final'!$AA$67="Alta",'[2]Mapa final'!$AC$67="Menor"),CONCATENATE("R10C",'[2]Mapa final'!$Q$67),"")</f>
        <v/>
      </c>
      <c r="T25" s="208" t="str">
        <f>IF(AND('[2]Mapa final'!$AA$68="Alta",'[2]Mapa final'!$AC$68="Menor"),CONCATENATE("R10C",'[2]Mapa final'!$Q$68),"")</f>
        <v/>
      </c>
      <c r="U25" s="209" t="str">
        <f>IF(AND('[2]Mapa final'!$AA$69="Alta",'[2]Mapa final'!$AC$69="Menor"),CONCATENATE("R10C",'[2]Mapa final'!$Q$69),"")</f>
        <v/>
      </c>
      <c r="V25" s="195" t="str">
        <f>IF(AND('[2]Mapa final'!$AA$64="Alta",'[2]Mapa final'!$AC$64="Moderado"),CONCATENATE("R10C",'[2]Mapa final'!$Q$64),"")</f>
        <v/>
      </c>
      <c r="W25" s="196" t="str">
        <f>IF(AND('[2]Mapa final'!$AA$65="Alta",'[2]Mapa final'!$AC$65="Moderado"),CONCATENATE("R10C",'[2]Mapa final'!$Q$65),"")</f>
        <v/>
      </c>
      <c r="X25" s="196" t="str">
        <f>IF(AND('[2]Mapa final'!$AA$66="Alta",'[2]Mapa final'!$AC$66="Moderado"),CONCATENATE("R10C",'[2]Mapa final'!$Q$66),"")</f>
        <v/>
      </c>
      <c r="Y25" s="196" t="str">
        <f>IF(AND('[2]Mapa final'!$AA$67="Alta",'[2]Mapa final'!$AC$67="Moderado"),CONCATENATE("R10C",'[2]Mapa final'!$Q$67),"")</f>
        <v/>
      </c>
      <c r="Z25" s="196" t="str">
        <f>IF(AND('[2]Mapa final'!$AA$68="Alta",'[2]Mapa final'!$AC$68="Moderado"),CONCATENATE("R10C",'[2]Mapa final'!$Q$68),"")</f>
        <v/>
      </c>
      <c r="AA25" s="197" t="str">
        <f>IF(AND('[2]Mapa final'!$AA$69="Alta",'[2]Mapa final'!$AC$69="Moderado"),CONCATENATE("R10C",'[2]Mapa final'!$Q$69),"")</f>
        <v/>
      </c>
      <c r="AB25" s="195" t="str">
        <f>IF(AND('[2]Mapa final'!$AA$64="Alta",'[2]Mapa final'!$AC$64="Mayor"),CONCATENATE("R10C",'[2]Mapa final'!$Q$64),"")</f>
        <v/>
      </c>
      <c r="AC25" s="196" t="str">
        <f>IF(AND('[2]Mapa final'!$AA$65="Alta",'[2]Mapa final'!$AC$65="Mayor"),CONCATENATE("R10C",'[2]Mapa final'!$Q$65),"")</f>
        <v/>
      </c>
      <c r="AD25" s="196" t="str">
        <f>IF(AND('[2]Mapa final'!$AA$66="Alta",'[2]Mapa final'!$AC$66="Mayor"),CONCATENATE("R10C",'[2]Mapa final'!$Q$66),"")</f>
        <v/>
      </c>
      <c r="AE25" s="196" t="str">
        <f>IF(AND('[2]Mapa final'!$AA$67="Alta",'[2]Mapa final'!$AC$67="Mayor"),CONCATENATE("R10C",'[2]Mapa final'!$Q$67),"")</f>
        <v/>
      </c>
      <c r="AF25" s="196" t="str">
        <f>IF(AND('[2]Mapa final'!$AA$68="Alta",'[2]Mapa final'!$AC$68="Mayor"),CONCATENATE("R10C",'[2]Mapa final'!$Q$68),"")</f>
        <v/>
      </c>
      <c r="AG25" s="197" t="str">
        <f>IF(AND('[2]Mapa final'!$AA$69="Alta",'[2]Mapa final'!$AC$69="Mayor"),CONCATENATE("R10C",'[2]Mapa final'!$Q$69),"")</f>
        <v/>
      </c>
      <c r="AH25" s="198" t="str">
        <f>IF(AND('[2]Mapa final'!$AA$64="Alta",'[2]Mapa final'!$AC$64="Catastrófico"),CONCATENATE("R10C",'[2]Mapa final'!$Q$64),"")</f>
        <v/>
      </c>
      <c r="AI25" s="199" t="str">
        <f>IF(AND('[2]Mapa final'!$AA$65="Alta",'[2]Mapa final'!$AC$65="Catastrófico"),CONCATENATE("R10C",'[2]Mapa final'!$Q$65),"")</f>
        <v/>
      </c>
      <c r="AJ25" s="199" t="str">
        <f>IF(AND('[2]Mapa final'!$AA$66="Alta",'[2]Mapa final'!$AC$66="Catastrófico"),CONCATENATE("R10C",'[2]Mapa final'!$Q$66),"")</f>
        <v/>
      </c>
      <c r="AK25" s="199" t="str">
        <f>IF(AND('[2]Mapa final'!$AA$67="Alta",'[2]Mapa final'!$AC$67="Catastrófico"),CONCATENATE("R10C",'[2]Mapa final'!$Q$67),"")</f>
        <v/>
      </c>
      <c r="AL25" s="199" t="str">
        <f>IF(AND('[2]Mapa final'!$AA$68="Alta",'[2]Mapa final'!$AC$68="Catastrófico"),CONCATENATE("R10C",'[2]Mapa final'!$Q$68),"")</f>
        <v/>
      </c>
      <c r="AM25" s="200" t="str">
        <f>IF(AND('[2]Mapa final'!$AA$69="Alta",'[2]Mapa final'!$AC$69="Catastrófico"),CONCATENATE("R10C",'[2]Mapa final'!$Q$69),"")</f>
        <v/>
      </c>
      <c r="AN25" s="180"/>
      <c r="AO25" s="723"/>
      <c r="AP25" s="724"/>
      <c r="AQ25" s="724"/>
      <c r="AR25" s="724"/>
      <c r="AS25" s="724"/>
      <c r="AT25" s="725"/>
      <c r="AU25" s="180"/>
      <c r="AV25" s="180"/>
      <c r="AW25" s="180"/>
      <c r="AX25" s="180"/>
      <c r="AY25" s="180"/>
      <c r="AZ25" s="180"/>
      <c r="BA25" s="180"/>
      <c r="BB25" s="180"/>
      <c r="BC25" s="180"/>
      <c r="BD25" s="180"/>
      <c r="BE25" s="180"/>
      <c r="BF25" s="180"/>
      <c r="BG25" s="180"/>
      <c r="BH25" s="180"/>
      <c r="BI25" s="180"/>
      <c r="BJ25" s="180"/>
      <c r="BK25" s="180"/>
      <c r="BL25" s="180"/>
      <c r="BM25" s="180"/>
      <c r="BN25" s="180"/>
      <c r="BO25" s="180"/>
      <c r="BP25" s="180"/>
      <c r="BQ25" s="180"/>
      <c r="BR25" s="180"/>
      <c r="BS25" s="180"/>
      <c r="BT25" s="180"/>
      <c r="BU25" s="180"/>
      <c r="BV25" s="180"/>
      <c r="BW25" s="180"/>
      <c r="BX25" s="180"/>
    </row>
    <row r="26" spans="1:76" ht="15" customHeight="1" x14ac:dyDescent="0.3">
      <c r="A26" s="180"/>
      <c r="B26" s="693"/>
      <c r="C26" s="693"/>
      <c r="D26" s="694"/>
      <c r="E26" s="695" t="s">
        <v>149</v>
      </c>
      <c r="F26" s="696"/>
      <c r="G26" s="696"/>
      <c r="H26" s="696"/>
      <c r="I26" s="697"/>
      <c r="J26" s="201" t="str">
        <f>IF(AND('[2]Mapa final'!$AA$10="Media",'[2]Mapa final'!$AC$10="Leve"),CONCATENATE("R1C",'[2]Mapa final'!$Q$10),"")</f>
        <v/>
      </c>
      <c r="K26" s="202" t="str">
        <f>IF(AND('[2]Mapa final'!$AA$11="Media",'[2]Mapa final'!$AC$11="Leve"),CONCATENATE("R1C",'[2]Mapa final'!$Q$11),"")</f>
        <v/>
      </c>
      <c r="L26" s="202" t="str">
        <f>IF(AND('[2]Mapa final'!$AA$12="Media",'[2]Mapa final'!$AC$12="Leve"),CONCATENATE("R1C",'[2]Mapa final'!$Q$12),"")</f>
        <v/>
      </c>
      <c r="M26" s="202" t="str">
        <f>IF(AND('[2]Mapa final'!$AA$13="Media",'[2]Mapa final'!$AC$13="Leve"),CONCATENATE("R1C",'[2]Mapa final'!$Q$13),"")</f>
        <v/>
      </c>
      <c r="N26" s="202" t="str">
        <f>IF(AND('[2]Mapa final'!$AA$14="Media",'[2]Mapa final'!$AC$14="Leve"),CONCATENATE("R1C",'[2]Mapa final'!$Q$14),"")</f>
        <v/>
      </c>
      <c r="O26" s="203" t="str">
        <f>IF(AND('[2]Mapa final'!$AA$15="Media",'[2]Mapa final'!$AC$15="Leve"),CONCATENATE("R1C",'[2]Mapa final'!$Q$15),"")</f>
        <v/>
      </c>
      <c r="P26" s="201" t="str">
        <f>IF(AND('[2]Mapa final'!$AA$10="Media",'[2]Mapa final'!$AC$10="Menor"),CONCATENATE("R1C",'[2]Mapa final'!$Q$10),"")</f>
        <v/>
      </c>
      <c r="Q26" s="202" t="str">
        <f>IF(AND('[2]Mapa final'!$AA$11="Media",'[2]Mapa final'!$AC$11="Menor"),CONCATENATE("R1C",'[2]Mapa final'!$Q$11),"")</f>
        <v/>
      </c>
      <c r="R26" s="202" t="str">
        <f>IF(AND('[2]Mapa final'!$AA$12="Media",'[2]Mapa final'!$AC$12="Menor"),CONCATENATE("R1C",'[2]Mapa final'!$Q$12),"")</f>
        <v/>
      </c>
      <c r="S26" s="202" t="str">
        <f>IF(AND('[2]Mapa final'!$AA$13="Media",'[2]Mapa final'!$AC$13="Menor"),CONCATENATE("R1C",'[2]Mapa final'!$Q$13),"")</f>
        <v/>
      </c>
      <c r="T26" s="202" t="str">
        <f>IF(AND('[2]Mapa final'!$AA$14="Media",'[2]Mapa final'!$AC$14="Menor"),CONCATENATE("R1C",'[2]Mapa final'!$Q$14),"")</f>
        <v/>
      </c>
      <c r="U26" s="203" t="str">
        <f>IF(AND('[2]Mapa final'!$AA$15="Media",'[2]Mapa final'!$AC$15="Menor"),CONCATENATE("R1C",'[2]Mapa final'!$Q$15),"")</f>
        <v/>
      </c>
      <c r="V26" s="201" t="str">
        <f>IF(AND('[2]Mapa final'!$AA$10="Media",'[2]Mapa final'!$AC$10="Moderado"),CONCATENATE("R1C",'[2]Mapa final'!$Q$10),"")</f>
        <v/>
      </c>
      <c r="W26" s="202" t="str">
        <f>IF(AND('[2]Mapa final'!$AA$11="Media",'[2]Mapa final'!$AC$11="Moderado"),CONCATENATE("R1C",'[2]Mapa final'!$Q$11),"")</f>
        <v/>
      </c>
      <c r="X26" s="202" t="str">
        <f>IF(AND('[2]Mapa final'!$AA$12="Media",'[2]Mapa final'!$AC$12="Moderado"),CONCATENATE("R1C",'[2]Mapa final'!$Q$12),"")</f>
        <v/>
      </c>
      <c r="Y26" s="202" t="str">
        <f>IF(AND('[2]Mapa final'!$AA$13="Media",'[2]Mapa final'!$AC$13="Moderado"),CONCATENATE("R1C",'[2]Mapa final'!$Q$13),"")</f>
        <v/>
      </c>
      <c r="Z26" s="202" t="str">
        <f>IF(AND('[2]Mapa final'!$AA$14="Media",'[2]Mapa final'!$AC$14="Moderado"),CONCATENATE("R1C",'[2]Mapa final'!$Q$14),"")</f>
        <v/>
      </c>
      <c r="AA26" s="203" t="str">
        <f>IF(AND('[2]Mapa final'!$AA$15="Media",'[2]Mapa final'!$AC$15="Moderado"),CONCATENATE("R1C",'[2]Mapa final'!$Q$15),"")</f>
        <v/>
      </c>
      <c r="AB26" s="183" t="str">
        <f>IF(AND('[2]Mapa final'!$AA$10="Media",'[2]Mapa final'!$AC$10="Mayor"),CONCATENATE("R1C",'[2]Mapa final'!$Q$10),"")</f>
        <v/>
      </c>
      <c r="AC26" s="184" t="str">
        <f>IF(AND('[2]Mapa final'!$AA$11="Media",'[2]Mapa final'!$AC$11="Mayor"),CONCATENATE("R1C",'[2]Mapa final'!$Q$11),"")</f>
        <v/>
      </c>
      <c r="AD26" s="184" t="str">
        <f>IF(AND('[2]Mapa final'!$AA$12="Media",'[2]Mapa final'!$AC$12="Mayor"),CONCATENATE("R1C",'[2]Mapa final'!$Q$12),"")</f>
        <v/>
      </c>
      <c r="AE26" s="184" t="str">
        <f>IF(AND('[2]Mapa final'!$AA$13="Media",'[2]Mapa final'!$AC$13="Mayor"),CONCATENATE("R1C",'[2]Mapa final'!$Q$13),"")</f>
        <v/>
      </c>
      <c r="AF26" s="184" t="str">
        <f>IF(AND('[2]Mapa final'!$AA$14="Media",'[2]Mapa final'!$AC$14="Mayor"),CONCATENATE("R1C",'[2]Mapa final'!$Q$14),"")</f>
        <v/>
      </c>
      <c r="AG26" s="185" t="str">
        <f>IF(AND('[2]Mapa final'!$AA$15="Media",'[2]Mapa final'!$AC$15="Mayor"),CONCATENATE("R1C",'[2]Mapa final'!$Q$15),"")</f>
        <v/>
      </c>
      <c r="AH26" s="186" t="str">
        <f>IF(AND('[2]Mapa final'!$AA$10="Media",'[2]Mapa final'!$AC$10="Catastrófico"),CONCATENATE("R1C",'[2]Mapa final'!$Q$10),"")</f>
        <v/>
      </c>
      <c r="AI26" s="187" t="str">
        <f>IF(AND('[2]Mapa final'!$AA$11="Media",'[2]Mapa final'!$AC$11="Catastrófico"),CONCATENATE("R1C",'[2]Mapa final'!$Q$11),"")</f>
        <v/>
      </c>
      <c r="AJ26" s="187" t="str">
        <f>IF(AND('[2]Mapa final'!$AA$12="Media",'[2]Mapa final'!$AC$12="Catastrófico"),CONCATENATE("R1C",'[2]Mapa final'!$Q$12),"")</f>
        <v/>
      </c>
      <c r="AK26" s="187" t="str">
        <f>IF(AND('[2]Mapa final'!$AA$13="Media",'[2]Mapa final'!$AC$13="Catastrófico"),CONCATENATE("R1C",'[2]Mapa final'!$Q$13),"")</f>
        <v/>
      </c>
      <c r="AL26" s="187" t="str">
        <f>IF(AND('[2]Mapa final'!$AA$14="Media",'[2]Mapa final'!$AC$14="Catastrófico"),CONCATENATE("R1C",'[2]Mapa final'!$Q$14),"")</f>
        <v/>
      </c>
      <c r="AM26" s="188" t="str">
        <f>IF(AND('[2]Mapa final'!$AA$15="Media",'[2]Mapa final'!$AC$15="Catastrófico"),CONCATENATE("R1C",'[2]Mapa final'!$Q$15),"")</f>
        <v/>
      </c>
      <c r="AN26" s="180"/>
      <c r="AO26" s="726" t="s">
        <v>150</v>
      </c>
      <c r="AP26" s="727"/>
      <c r="AQ26" s="727"/>
      <c r="AR26" s="727"/>
      <c r="AS26" s="727"/>
      <c r="AT26" s="728"/>
      <c r="AU26" s="180"/>
      <c r="AV26" s="180"/>
      <c r="AW26" s="180"/>
      <c r="AX26" s="180"/>
      <c r="AY26" s="180"/>
      <c r="AZ26" s="180"/>
      <c r="BA26" s="180"/>
      <c r="BB26" s="180"/>
      <c r="BC26" s="180"/>
      <c r="BD26" s="180"/>
      <c r="BE26" s="180"/>
      <c r="BF26" s="180"/>
      <c r="BG26" s="180"/>
      <c r="BH26" s="180"/>
      <c r="BI26" s="180"/>
      <c r="BJ26" s="180"/>
      <c r="BK26" s="180"/>
      <c r="BL26" s="180"/>
      <c r="BM26" s="180"/>
      <c r="BN26" s="180"/>
      <c r="BO26" s="180"/>
      <c r="BP26" s="180"/>
      <c r="BQ26" s="180"/>
      <c r="BR26" s="180"/>
      <c r="BS26" s="180"/>
      <c r="BT26" s="180"/>
      <c r="BU26" s="180"/>
      <c r="BV26" s="180"/>
      <c r="BW26" s="180"/>
      <c r="BX26" s="180"/>
    </row>
    <row r="27" spans="1:76" ht="15" customHeight="1" x14ac:dyDescent="0.3">
      <c r="A27" s="180"/>
      <c r="B27" s="693"/>
      <c r="C27" s="693"/>
      <c r="D27" s="694"/>
      <c r="E27" s="716"/>
      <c r="F27" s="699"/>
      <c r="G27" s="699"/>
      <c r="H27" s="699"/>
      <c r="I27" s="700"/>
      <c r="J27" s="204" t="str">
        <f>IF(AND('[2]Mapa final'!$AA$16="Media",'[2]Mapa final'!$AC$16="Leve"),CONCATENATE("R2C",'[2]Mapa final'!$Q$16),"")</f>
        <v/>
      </c>
      <c r="K27" s="205" t="str">
        <f>IF(AND('[2]Mapa final'!$AA$17="Media",'[2]Mapa final'!$AC$17="Leve"),CONCATENATE("R2C",'[2]Mapa final'!$Q$17),"")</f>
        <v/>
      </c>
      <c r="L27" s="205" t="str">
        <f>IF(AND('[2]Mapa final'!$AA$18="Media",'[2]Mapa final'!$AC$18="Leve"),CONCATENATE("R2C",'[2]Mapa final'!$Q$18),"")</f>
        <v/>
      </c>
      <c r="M27" s="205" t="str">
        <f>IF(AND('[2]Mapa final'!$AA$19="Media",'[2]Mapa final'!$AC$19="Leve"),CONCATENATE("R2C",'[2]Mapa final'!$Q$19),"")</f>
        <v/>
      </c>
      <c r="N27" s="205" t="str">
        <f>IF(AND('[2]Mapa final'!$AA$20="Media",'[2]Mapa final'!$AC$20="Leve"),CONCATENATE("R2C",'[2]Mapa final'!$Q$20),"")</f>
        <v/>
      </c>
      <c r="O27" s="206" t="str">
        <f>IF(AND('[2]Mapa final'!$AA$21="Media",'[2]Mapa final'!$AC$21="Leve"),CONCATENATE("R2C",'[2]Mapa final'!$Q$21),"")</f>
        <v/>
      </c>
      <c r="P27" s="204" t="str">
        <f>IF(AND('[2]Mapa final'!$AA$16="Media",'[2]Mapa final'!$AC$16="Menor"),CONCATENATE("R2C",'[2]Mapa final'!$Q$16),"")</f>
        <v/>
      </c>
      <c r="Q27" s="205" t="str">
        <f>IF(AND('[2]Mapa final'!$AA$17="Media",'[2]Mapa final'!$AC$17="Menor"),CONCATENATE("R2C",'[2]Mapa final'!$Q$17),"")</f>
        <v/>
      </c>
      <c r="R27" s="205" t="str">
        <f>IF(AND('[2]Mapa final'!$AA$18="Media",'[2]Mapa final'!$AC$18="Menor"),CONCATENATE("R2C",'[2]Mapa final'!$Q$18),"")</f>
        <v/>
      </c>
      <c r="S27" s="205" t="str">
        <f>IF(AND('[2]Mapa final'!$AA$19="Media",'[2]Mapa final'!$AC$19="Menor"),CONCATENATE("R2C",'[2]Mapa final'!$Q$19),"")</f>
        <v/>
      </c>
      <c r="T27" s="205" t="str">
        <f>IF(AND('[2]Mapa final'!$AA$20="Media",'[2]Mapa final'!$AC$20="Menor"),CONCATENATE("R2C",'[2]Mapa final'!$Q$20),"")</f>
        <v/>
      </c>
      <c r="U27" s="206" t="str">
        <f>IF(AND('[2]Mapa final'!$AA$21="Media",'[2]Mapa final'!$AC$21="Menor"),CONCATENATE("R2C",'[2]Mapa final'!$Q$21),"")</f>
        <v/>
      </c>
      <c r="V27" s="204" t="str">
        <f>IF(AND('[2]Mapa final'!$AA$16="Media",'[2]Mapa final'!$AC$16="Moderado"),CONCATENATE("R2C",'[2]Mapa final'!$Q$16),"")</f>
        <v/>
      </c>
      <c r="W27" s="205" t="str">
        <f>IF(AND('[2]Mapa final'!$AA$17="Media",'[2]Mapa final'!$AC$17="Moderado"),CONCATENATE("R2C",'[2]Mapa final'!$Q$17),"")</f>
        <v/>
      </c>
      <c r="X27" s="205" t="str">
        <f>IF(AND('[2]Mapa final'!$AA$18="Media",'[2]Mapa final'!$AC$18="Moderado"),CONCATENATE("R2C",'[2]Mapa final'!$Q$18),"")</f>
        <v/>
      </c>
      <c r="Y27" s="205" t="str">
        <f>IF(AND('[2]Mapa final'!$AA$19="Media",'[2]Mapa final'!$AC$19="Moderado"),CONCATENATE("R2C",'[2]Mapa final'!$Q$19),"")</f>
        <v/>
      </c>
      <c r="Z27" s="205" t="str">
        <f>IF(AND('[2]Mapa final'!$AA$20="Media",'[2]Mapa final'!$AC$20="Moderado"),CONCATENATE("R2C",'[2]Mapa final'!$Q$20),"")</f>
        <v/>
      </c>
      <c r="AA27" s="206" t="str">
        <f>IF(AND('[2]Mapa final'!$AA$21="Media",'[2]Mapa final'!$AC$21="Moderado"),CONCATENATE("R2C",'[2]Mapa final'!$Q$21),"")</f>
        <v/>
      </c>
      <c r="AB27" s="189" t="str">
        <f>IF(AND('[2]Mapa final'!$AA$16="Media",'[2]Mapa final'!$AC$16="Mayor"),CONCATENATE("R2C",'[2]Mapa final'!$Q$16),"")</f>
        <v/>
      </c>
      <c r="AC27" s="190" t="str">
        <f>IF(AND('[2]Mapa final'!$AA$17="Media",'[2]Mapa final'!$AC$17="Mayor"),CONCATENATE("R2C",'[2]Mapa final'!$Q$17),"")</f>
        <v/>
      </c>
      <c r="AD27" s="190" t="str">
        <f>IF(AND('[2]Mapa final'!$AA$18="Media",'[2]Mapa final'!$AC$18="Mayor"),CONCATENATE("R2C",'[2]Mapa final'!$Q$18),"")</f>
        <v/>
      </c>
      <c r="AE27" s="190" t="str">
        <f>IF(AND('[2]Mapa final'!$AA$19="Media",'[2]Mapa final'!$AC$19="Mayor"),CONCATENATE("R2C",'[2]Mapa final'!$Q$19),"")</f>
        <v/>
      </c>
      <c r="AF27" s="190" t="str">
        <f>IF(AND('[2]Mapa final'!$AA$20="Media",'[2]Mapa final'!$AC$20="Mayor"),CONCATENATE("R2C",'[2]Mapa final'!$Q$20),"")</f>
        <v/>
      </c>
      <c r="AG27" s="191" t="str">
        <f>IF(AND('[2]Mapa final'!$AA$21="Media",'[2]Mapa final'!$AC$21="Mayor"),CONCATENATE("R2C",'[2]Mapa final'!$Q$21),"")</f>
        <v/>
      </c>
      <c r="AH27" s="192" t="str">
        <f>IF(AND('[2]Mapa final'!$AA$16="Media",'[2]Mapa final'!$AC$16="Catastrófico"),CONCATENATE("R2C",'[2]Mapa final'!$Q$16),"")</f>
        <v/>
      </c>
      <c r="AI27" s="193" t="str">
        <f>IF(AND('[2]Mapa final'!$AA$17="Media",'[2]Mapa final'!$AC$17="Catastrófico"),CONCATENATE("R2C",'[2]Mapa final'!$Q$17),"")</f>
        <v/>
      </c>
      <c r="AJ27" s="193" t="str">
        <f>IF(AND('[2]Mapa final'!$AA$18="Media",'[2]Mapa final'!$AC$18="Catastrófico"),CONCATENATE("R2C",'[2]Mapa final'!$Q$18),"")</f>
        <v/>
      </c>
      <c r="AK27" s="193" t="str">
        <f>IF(AND('[2]Mapa final'!$AA$19="Media",'[2]Mapa final'!$AC$19="Catastrófico"),CONCATENATE("R2C",'[2]Mapa final'!$Q$19),"")</f>
        <v/>
      </c>
      <c r="AL27" s="193" t="str">
        <f>IF(AND('[2]Mapa final'!$AA$20="Media",'[2]Mapa final'!$AC$20="Catastrófico"),CONCATENATE("R2C",'[2]Mapa final'!$Q$20),"")</f>
        <v/>
      </c>
      <c r="AM27" s="194" t="str">
        <f>IF(AND('[2]Mapa final'!$AA$21="Media",'[2]Mapa final'!$AC$21="Catastrófico"),CONCATENATE("R2C",'[2]Mapa final'!$Q$21),"")</f>
        <v/>
      </c>
      <c r="AN27" s="180"/>
      <c r="AO27" s="729"/>
      <c r="AP27" s="730"/>
      <c r="AQ27" s="730"/>
      <c r="AR27" s="730"/>
      <c r="AS27" s="730"/>
      <c r="AT27" s="731"/>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c r="BW27" s="180"/>
      <c r="BX27" s="180"/>
    </row>
    <row r="28" spans="1:76" ht="15" customHeight="1" x14ac:dyDescent="0.3">
      <c r="A28" s="180"/>
      <c r="B28" s="693"/>
      <c r="C28" s="693"/>
      <c r="D28" s="694"/>
      <c r="E28" s="698"/>
      <c r="F28" s="699"/>
      <c r="G28" s="699"/>
      <c r="H28" s="699"/>
      <c r="I28" s="700"/>
      <c r="J28" s="204" t="str">
        <f>IF(AND('[2]Mapa final'!$AA$22="Media",'[2]Mapa final'!$AC$22="Leve"),CONCATENATE("R3C",'[2]Mapa final'!$Q$22),"")</f>
        <v/>
      </c>
      <c r="K28" s="205" t="str">
        <f>IF(AND('[2]Mapa final'!$AA$23="Media",'[2]Mapa final'!$AC$23="Leve"),CONCATENATE("R3C",'[2]Mapa final'!$Q$23),"")</f>
        <v/>
      </c>
      <c r="L28" s="205" t="str">
        <f>IF(AND('[2]Mapa final'!$AA$24="Media",'[2]Mapa final'!$AC$24="Leve"),CONCATENATE("R3C",'[2]Mapa final'!$Q$24),"")</f>
        <v/>
      </c>
      <c r="M28" s="205" t="str">
        <f>IF(AND('[2]Mapa final'!$AA$25="Media",'[2]Mapa final'!$AC$25="Leve"),CONCATENATE("R3C",'[2]Mapa final'!$Q$25),"")</f>
        <v/>
      </c>
      <c r="N28" s="205" t="str">
        <f>IF(AND('[2]Mapa final'!$AA$26="Media",'[2]Mapa final'!$AC$26="Leve"),CONCATENATE("R3C",'[2]Mapa final'!$Q$26),"")</f>
        <v/>
      </c>
      <c r="O28" s="206" t="str">
        <f>IF(AND('[2]Mapa final'!$AA$27="Media",'[2]Mapa final'!$AC$27="Leve"),CONCATENATE("R3C",'[2]Mapa final'!$Q$27),"")</f>
        <v/>
      </c>
      <c r="P28" s="204" t="str">
        <f>IF(AND('[2]Mapa final'!$AA$22="Media",'[2]Mapa final'!$AC$22="Menor"),CONCATENATE("R3C",'[2]Mapa final'!$Q$22),"")</f>
        <v/>
      </c>
      <c r="Q28" s="205" t="str">
        <f>IF(AND('[2]Mapa final'!$AA$23="Media",'[2]Mapa final'!$AC$23="Menor"),CONCATENATE("R3C",'[2]Mapa final'!$Q$23),"")</f>
        <v/>
      </c>
      <c r="R28" s="205" t="str">
        <f>IF(AND('[2]Mapa final'!$AA$24="Media",'[2]Mapa final'!$AC$24="Menor"),CONCATENATE("R3C",'[2]Mapa final'!$Q$24),"")</f>
        <v/>
      </c>
      <c r="S28" s="205" t="str">
        <f>IF(AND('[2]Mapa final'!$AA$25="Media",'[2]Mapa final'!$AC$25="Menor"),CONCATENATE("R3C",'[2]Mapa final'!$Q$25),"")</f>
        <v/>
      </c>
      <c r="T28" s="205" t="str">
        <f>IF(AND('[2]Mapa final'!$AA$26="Media",'[2]Mapa final'!$AC$26="Menor"),CONCATENATE("R3C",'[2]Mapa final'!$Q$26),"")</f>
        <v/>
      </c>
      <c r="U28" s="206" t="str">
        <f>IF(AND('[2]Mapa final'!$AA$27="Media",'[2]Mapa final'!$AC$27="Menor"),CONCATENATE("R3C",'[2]Mapa final'!$Q$27),"")</f>
        <v/>
      </c>
      <c r="V28" s="204" t="str">
        <f>IF(AND('[2]Mapa final'!$AA$22="Media",'[2]Mapa final'!$AC$22="Moderado"),CONCATENATE("R3C",'[2]Mapa final'!$Q$22),"")</f>
        <v/>
      </c>
      <c r="W28" s="205" t="str">
        <f>IF(AND('[2]Mapa final'!$AA$23="Media",'[2]Mapa final'!$AC$23="Moderado"),CONCATENATE("R3C",'[2]Mapa final'!$Q$23),"")</f>
        <v/>
      </c>
      <c r="X28" s="205" t="str">
        <f>IF(AND('[2]Mapa final'!$AA$24="Media",'[2]Mapa final'!$AC$24="Moderado"),CONCATENATE("R3C",'[2]Mapa final'!$Q$24),"")</f>
        <v/>
      </c>
      <c r="Y28" s="205" t="str">
        <f>IF(AND('[2]Mapa final'!$AA$25="Media",'[2]Mapa final'!$AC$25="Moderado"),CONCATENATE("R3C",'[2]Mapa final'!$Q$25),"")</f>
        <v/>
      </c>
      <c r="Z28" s="205" t="str">
        <f>IF(AND('[2]Mapa final'!$AA$26="Media",'[2]Mapa final'!$AC$26="Moderado"),CONCATENATE("R3C",'[2]Mapa final'!$Q$26),"")</f>
        <v/>
      </c>
      <c r="AA28" s="206" t="str">
        <f>IF(AND('[2]Mapa final'!$AA$27="Media",'[2]Mapa final'!$AC$27="Moderado"),CONCATENATE("R3C",'[2]Mapa final'!$Q$27),"")</f>
        <v/>
      </c>
      <c r="AB28" s="189" t="str">
        <f>IF(AND('[2]Mapa final'!$AA$22="Media",'[2]Mapa final'!$AC$22="Mayor"),CONCATENATE("R3C",'[2]Mapa final'!$Q$22),"")</f>
        <v/>
      </c>
      <c r="AC28" s="190" t="str">
        <f>IF(AND('[2]Mapa final'!$AA$23="Media",'[2]Mapa final'!$AC$23="Mayor"),CONCATENATE("R3C",'[2]Mapa final'!$Q$23),"")</f>
        <v/>
      </c>
      <c r="AD28" s="190" t="str">
        <f>IF(AND('[2]Mapa final'!$AA$24="Media",'[2]Mapa final'!$AC$24="Mayor"),CONCATENATE("R3C",'[2]Mapa final'!$Q$24),"")</f>
        <v/>
      </c>
      <c r="AE28" s="190" t="str">
        <f>IF(AND('[2]Mapa final'!$AA$25="Media",'[2]Mapa final'!$AC$25="Mayor"),CONCATENATE("R3C",'[2]Mapa final'!$Q$25),"")</f>
        <v/>
      </c>
      <c r="AF28" s="190" t="str">
        <f>IF(AND('[2]Mapa final'!$AA$26="Media",'[2]Mapa final'!$AC$26="Mayor"),CONCATENATE("R3C",'[2]Mapa final'!$Q$26),"")</f>
        <v/>
      </c>
      <c r="AG28" s="191" t="str">
        <f>IF(AND('[2]Mapa final'!$AA$27="Media",'[2]Mapa final'!$AC$27="Mayor"),CONCATENATE("R3C",'[2]Mapa final'!$Q$27),"")</f>
        <v/>
      </c>
      <c r="AH28" s="192" t="str">
        <f>IF(AND('[2]Mapa final'!$AA$22="Media",'[2]Mapa final'!$AC$22="Catastrófico"),CONCATENATE("R3C",'[2]Mapa final'!$Q$22),"")</f>
        <v/>
      </c>
      <c r="AI28" s="193" t="str">
        <f>IF(AND('[2]Mapa final'!$AA$23="Media",'[2]Mapa final'!$AC$23="Catastrófico"),CONCATENATE("R3C",'[2]Mapa final'!$Q$23),"")</f>
        <v/>
      </c>
      <c r="AJ28" s="193" t="str">
        <f>IF(AND('[2]Mapa final'!$AA$24="Media",'[2]Mapa final'!$AC$24="Catastrófico"),CONCATENATE("R3C",'[2]Mapa final'!$Q$24),"")</f>
        <v/>
      </c>
      <c r="AK28" s="193" t="str">
        <f>IF(AND('[2]Mapa final'!$AA$25="Media",'[2]Mapa final'!$AC$25="Catastrófico"),CONCATENATE("R3C",'[2]Mapa final'!$Q$25),"")</f>
        <v/>
      </c>
      <c r="AL28" s="193" t="str">
        <f>IF(AND('[2]Mapa final'!$AA$26="Media",'[2]Mapa final'!$AC$26="Catastrófico"),CONCATENATE("R3C",'[2]Mapa final'!$Q$26),"")</f>
        <v/>
      </c>
      <c r="AM28" s="194" t="str">
        <f>IF(AND('[2]Mapa final'!$AA$27="Media",'[2]Mapa final'!$AC$27="Catastrófico"),CONCATENATE("R3C",'[2]Mapa final'!$Q$27),"")</f>
        <v/>
      </c>
      <c r="AN28" s="180"/>
      <c r="AO28" s="729"/>
      <c r="AP28" s="730"/>
      <c r="AQ28" s="730"/>
      <c r="AR28" s="730"/>
      <c r="AS28" s="730"/>
      <c r="AT28" s="731"/>
      <c r="AU28" s="180"/>
      <c r="AV28" s="180"/>
      <c r="AW28" s="180"/>
      <c r="AX28" s="180"/>
      <c r="AY28" s="180"/>
      <c r="AZ28" s="180"/>
      <c r="BA28" s="180"/>
      <c r="BB28" s="180"/>
      <c r="BC28" s="180"/>
      <c r="BD28" s="180"/>
      <c r="BE28" s="180"/>
      <c r="BF28" s="180"/>
      <c r="BG28" s="180"/>
      <c r="BH28" s="180"/>
      <c r="BI28" s="180"/>
      <c r="BJ28" s="180"/>
      <c r="BK28" s="180"/>
      <c r="BL28" s="180"/>
      <c r="BM28" s="180"/>
      <c r="BN28" s="180"/>
      <c r="BO28" s="180"/>
      <c r="BP28" s="180"/>
      <c r="BQ28" s="180"/>
      <c r="BR28" s="180"/>
      <c r="BS28" s="180"/>
      <c r="BT28" s="180"/>
      <c r="BU28" s="180"/>
      <c r="BV28" s="180"/>
      <c r="BW28" s="180"/>
      <c r="BX28" s="180"/>
    </row>
    <row r="29" spans="1:76" ht="15" customHeight="1" x14ac:dyDescent="0.3">
      <c r="A29" s="180"/>
      <c r="B29" s="693"/>
      <c r="C29" s="693"/>
      <c r="D29" s="694"/>
      <c r="E29" s="698"/>
      <c r="F29" s="699"/>
      <c r="G29" s="699"/>
      <c r="H29" s="699"/>
      <c r="I29" s="700"/>
      <c r="J29" s="204" t="str">
        <f>IF(AND('[2]Mapa final'!$AA$28="Media",'[2]Mapa final'!$AC$28="Leve"),CONCATENATE("R4C",'[2]Mapa final'!$Q$28),"")</f>
        <v/>
      </c>
      <c r="K29" s="205" t="str">
        <f>IF(AND('[2]Mapa final'!$AA$29="Media",'[2]Mapa final'!$AC$29="Leve"),CONCATENATE("R4C",'[2]Mapa final'!$Q$29),"")</f>
        <v/>
      </c>
      <c r="L29" s="205" t="str">
        <f>IF(AND('[2]Mapa final'!$AA$30="Media",'[2]Mapa final'!$AC$30="Leve"),CONCATENATE("R4C",'[2]Mapa final'!$Q$30),"")</f>
        <v/>
      </c>
      <c r="M29" s="205" t="str">
        <f>IF(AND('[2]Mapa final'!$AA$31="Media",'[2]Mapa final'!$AC$31="Leve"),CONCATENATE("R4C",'[2]Mapa final'!$Q$31),"")</f>
        <v/>
      </c>
      <c r="N29" s="205" t="str">
        <f>IF(AND('[2]Mapa final'!$AA$32="Media",'[2]Mapa final'!$AC$32="Leve"),CONCATENATE("R4C",'[2]Mapa final'!$Q$32),"")</f>
        <v/>
      </c>
      <c r="O29" s="206" t="str">
        <f>IF(AND('[2]Mapa final'!$AA$33="Media",'[2]Mapa final'!$AC$33="Leve"),CONCATENATE("R4C",'[2]Mapa final'!$Q$33),"")</f>
        <v/>
      </c>
      <c r="P29" s="204" t="str">
        <f>IF(AND('[2]Mapa final'!$AA$28="Media",'[2]Mapa final'!$AC$28="Menor"),CONCATENATE("R4C",'[2]Mapa final'!$Q$28),"")</f>
        <v/>
      </c>
      <c r="Q29" s="205" t="str">
        <f>IF(AND('[2]Mapa final'!$AA$29="Media",'[2]Mapa final'!$AC$29="Menor"),CONCATENATE("R4C",'[2]Mapa final'!$Q$29),"")</f>
        <v/>
      </c>
      <c r="R29" s="205" t="str">
        <f>IF(AND('[2]Mapa final'!$AA$30="Media",'[2]Mapa final'!$AC$30="Menor"),CONCATENATE("R4C",'[2]Mapa final'!$Q$30),"")</f>
        <v/>
      </c>
      <c r="S29" s="205" t="str">
        <f>IF(AND('[2]Mapa final'!$AA$31="Media",'[2]Mapa final'!$AC$31="Menor"),CONCATENATE("R4C",'[2]Mapa final'!$Q$31),"")</f>
        <v/>
      </c>
      <c r="T29" s="205" t="str">
        <f>IF(AND('[2]Mapa final'!$AA$32="Media",'[2]Mapa final'!$AC$32="Menor"),CONCATENATE("R4C",'[2]Mapa final'!$Q$32),"")</f>
        <v/>
      </c>
      <c r="U29" s="206" t="str">
        <f>IF(AND('[2]Mapa final'!$AA$33="Media",'[2]Mapa final'!$AC$33="Menor"),CONCATENATE("R4C",'[2]Mapa final'!$Q$33),"")</f>
        <v/>
      </c>
      <c r="V29" s="204" t="str">
        <f>IF(AND('[2]Mapa final'!$AA$28="Media",'[2]Mapa final'!$AC$28="Moderado"),CONCATENATE("R4C",'[2]Mapa final'!$Q$28),"")</f>
        <v/>
      </c>
      <c r="W29" s="205" t="str">
        <f>IF(AND('[2]Mapa final'!$AA$29="Media",'[2]Mapa final'!$AC$29="Moderado"),CONCATENATE("R4C",'[2]Mapa final'!$Q$29),"")</f>
        <v/>
      </c>
      <c r="X29" s="205" t="str">
        <f>IF(AND('[2]Mapa final'!$AA$30="Media",'[2]Mapa final'!$AC$30="Moderado"),CONCATENATE("R4C",'[2]Mapa final'!$Q$30),"")</f>
        <v/>
      </c>
      <c r="Y29" s="205" t="str">
        <f>IF(AND('[2]Mapa final'!$AA$31="Media",'[2]Mapa final'!$AC$31="Moderado"),CONCATENATE("R4C",'[2]Mapa final'!$Q$31),"")</f>
        <v/>
      </c>
      <c r="Z29" s="205" t="str">
        <f>IF(AND('[2]Mapa final'!$AA$32="Media",'[2]Mapa final'!$AC$32="Moderado"),CONCATENATE("R4C",'[2]Mapa final'!$Q$32),"")</f>
        <v/>
      </c>
      <c r="AA29" s="206" t="str">
        <f>IF(AND('[2]Mapa final'!$AA$33="Media",'[2]Mapa final'!$AC$33="Moderado"),CONCATENATE("R4C",'[2]Mapa final'!$Q$33),"")</f>
        <v/>
      </c>
      <c r="AB29" s="189" t="str">
        <f>IF(AND('[2]Mapa final'!$AA$28="Media",'[2]Mapa final'!$AC$28="Mayor"),CONCATENATE("R4C",'[2]Mapa final'!$Q$28),"")</f>
        <v/>
      </c>
      <c r="AC29" s="190" t="str">
        <f>IF(AND('[2]Mapa final'!$AA$29="Media",'[2]Mapa final'!$AC$29="Mayor"),CONCATENATE("R4C",'[2]Mapa final'!$Q$29),"")</f>
        <v/>
      </c>
      <c r="AD29" s="190" t="str">
        <f>IF(AND('[2]Mapa final'!$AA$30="Media",'[2]Mapa final'!$AC$30="Mayor"),CONCATENATE("R4C",'[2]Mapa final'!$Q$30),"")</f>
        <v/>
      </c>
      <c r="AE29" s="190" t="str">
        <f>IF(AND('[2]Mapa final'!$AA$31="Media",'[2]Mapa final'!$AC$31="Mayor"),CONCATENATE("R4C",'[2]Mapa final'!$Q$31),"")</f>
        <v/>
      </c>
      <c r="AF29" s="190" t="str">
        <f>IF(AND('[2]Mapa final'!$AA$32="Media",'[2]Mapa final'!$AC$32="Mayor"),CONCATENATE("R4C",'[2]Mapa final'!$Q$32),"")</f>
        <v/>
      </c>
      <c r="AG29" s="191" t="str">
        <f>IF(AND('[2]Mapa final'!$AA$33="Media",'[2]Mapa final'!$AC$33="Mayor"),CONCATENATE("R4C",'[2]Mapa final'!$Q$33),"")</f>
        <v/>
      </c>
      <c r="AH29" s="192" t="str">
        <f>IF(AND('[2]Mapa final'!$AA$28="Media",'[2]Mapa final'!$AC$28="Catastrófico"),CONCATENATE("R4C",'[2]Mapa final'!$Q$28),"")</f>
        <v/>
      </c>
      <c r="AI29" s="193" t="str">
        <f>IF(AND('[2]Mapa final'!$AA$29="Media",'[2]Mapa final'!$AC$29="Catastrófico"),CONCATENATE("R4C",'[2]Mapa final'!$Q$29),"")</f>
        <v/>
      </c>
      <c r="AJ29" s="193" t="str">
        <f>IF(AND('[2]Mapa final'!$AA$30="Media",'[2]Mapa final'!$AC$30="Catastrófico"),CONCATENATE("R4C",'[2]Mapa final'!$Q$30),"")</f>
        <v/>
      </c>
      <c r="AK29" s="193" t="str">
        <f>IF(AND('[2]Mapa final'!$AA$31="Media",'[2]Mapa final'!$AC$31="Catastrófico"),CONCATENATE("R4C",'[2]Mapa final'!$Q$31),"")</f>
        <v/>
      </c>
      <c r="AL29" s="193" t="str">
        <f>IF(AND('[2]Mapa final'!$AA$32="Media",'[2]Mapa final'!$AC$32="Catastrófico"),CONCATENATE("R4C",'[2]Mapa final'!$Q$32),"")</f>
        <v/>
      </c>
      <c r="AM29" s="194" t="str">
        <f>IF(AND('[2]Mapa final'!$AA$33="Media",'[2]Mapa final'!$AC$33="Catastrófico"),CONCATENATE("R4C",'[2]Mapa final'!$Q$33),"")</f>
        <v/>
      </c>
      <c r="AN29" s="180"/>
      <c r="AO29" s="729"/>
      <c r="AP29" s="730"/>
      <c r="AQ29" s="730"/>
      <c r="AR29" s="730"/>
      <c r="AS29" s="730"/>
      <c r="AT29" s="731"/>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row>
    <row r="30" spans="1:76" ht="15" customHeight="1" x14ac:dyDescent="0.3">
      <c r="A30" s="180"/>
      <c r="B30" s="693"/>
      <c r="C30" s="693"/>
      <c r="D30" s="694"/>
      <c r="E30" s="698"/>
      <c r="F30" s="699"/>
      <c r="G30" s="699"/>
      <c r="H30" s="699"/>
      <c r="I30" s="700"/>
      <c r="J30" s="204" t="str">
        <f>IF(AND('[2]Mapa final'!$AA$34="Media",'[2]Mapa final'!$AC$34="Leve"),CONCATENATE("R5C",'[2]Mapa final'!$Q$34),"")</f>
        <v/>
      </c>
      <c r="K30" s="205" t="str">
        <f>IF(AND('[2]Mapa final'!$AA$35="Media",'[2]Mapa final'!$AC$35="Leve"),CONCATENATE("R5C",'[2]Mapa final'!$Q$35),"")</f>
        <v/>
      </c>
      <c r="L30" s="205" t="str">
        <f>IF(AND('[2]Mapa final'!$AA$36="Media",'[2]Mapa final'!$AC$36="Leve"),CONCATENATE("R5C",'[2]Mapa final'!$Q$36),"")</f>
        <v/>
      </c>
      <c r="M30" s="205" t="str">
        <f>IF(AND('[2]Mapa final'!$AA$37="Media",'[2]Mapa final'!$AC$37="Leve"),CONCATENATE("R5C",'[2]Mapa final'!$Q$37),"")</f>
        <v/>
      </c>
      <c r="N30" s="205" t="str">
        <f>IF(AND('[2]Mapa final'!$AA$38="Media",'[2]Mapa final'!$AC$38="Leve"),CONCATENATE("R5C",'[2]Mapa final'!$Q$38),"")</f>
        <v/>
      </c>
      <c r="O30" s="206" t="str">
        <f>IF(AND('[2]Mapa final'!$AA$39="Media",'[2]Mapa final'!$AC$39="Leve"),CONCATENATE("R5C",'[2]Mapa final'!$Q$39),"")</f>
        <v/>
      </c>
      <c r="P30" s="204" t="str">
        <f>IF(AND('[2]Mapa final'!$AA$34="Media",'[2]Mapa final'!$AC$34="Menor"),CONCATENATE("R5C",'[2]Mapa final'!$Q$34),"")</f>
        <v/>
      </c>
      <c r="Q30" s="205" t="str">
        <f>IF(AND('[2]Mapa final'!$AA$35="Media",'[2]Mapa final'!$AC$35="Menor"),CONCATENATE("R5C",'[2]Mapa final'!$Q$35),"")</f>
        <v/>
      </c>
      <c r="R30" s="205" t="str">
        <f>IF(AND('[2]Mapa final'!$AA$36="Media",'[2]Mapa final'!$AC$36="Menor"),CONCATENATE("R5C",'[2]Mapa final'!$Q$36),"")</f>
        <v/>
      </c>
      <c r="S30" s="205" t="str">
        <f>IF(AND('[2]Mapa final'!$AA$37="Media",'[2]Mapa final'!$AC$37="Menor"),CONCATENATE("R5C",'[2]Mapa final'!$Q$37),"")</f>
        <v/>
      </c>
      <c r="T30" s="205" t="str">
        <f>IF(AND('[2]Mapa final'!$AA$38="Media",'[2]Mapa final'!$AC$38="Menor"),CONCATENATE("R5C",'[2]Mapa final'!$Q$38),"")</f>
        <v/>
      </c>
      <c r="U30" s="206" t="str">
        <f>IF(AND('[2]Mapa final'!$AA$39="Media",'[2]Mapa final'!$AC$39="Menor"),CONCATENATE("R5C",'[2]Mapa final'!$Q$39),"")</f>
        <v/>
      </c>
      <c r="V30" s="204" t="str">
        <f>IF(AND('[2]Mapa final'!$AA$34="Media",'[2]Mapa final'!$AC$34="Moderado"),CONCATENATE("R5C",'[2]Mapa final'!$Q$34),"")</f>
        <v/>
      </c>
      <c r="W30" s="205" t="str">
        <f>IF(AND('[2]Mapa final'!$AA$35="Media",'[2]Mapa final'!$AC$35="Moderado"),CONCATENATE("R5C",'[2]Mapa final'!$Q$35),"")</f>
        <v/>
      </c>
      <c r="X30" s="205" t="str">
        <f>IF(AND('[2]Mapa final'!$AA$36="Media",'[2]Mapa final'!$AC$36="Moderado"),CONCATENATE("R5C",'[2]Mapa final'!$Q$36),"")</f>
        <v/>
      </c>
      <c r="Y30" s="205" t="str">
        <f>IF(AND('[2]Mapa final'!$AA$37="Media",'[2]Mapa final'!$AC$37="Moderado"),CONCATENATE("R5C",'[2]Mapa final'!$Q$37),"")</f>
        <v/>
      </c>
      <c r="Z30" s="205" t="str">
        <f>IF(AND('[2]Mapa final'!$AA$38="Media",'[2]Mapa final'!$AC$38="Moderado"),CONCATENATE("R5C",'[2]Mapa final'!$Q$38),"")</f>
        <v/>
      </c>
      <c r="AA30" s="206" t="str">
        <f>IF(AND('[2]Mapa final'!$AA$39="Media",'[2]Mapa final'!$AC$39="Moderado"),CONCATENATE("R5C",'[2]Mapa final'!$Q$39),"")</f>
        <v/>
      </c>
      <c r="AB30" s="189" t="str">
        <f>IF(AND('[2]Mapa final'!$AA$34="Media",'[2]Mapa final'!$AC$34="Mayor"),CONCATENATE("R5C",'[2]Mapa final'!$Q$34),"")</f>
        <v/>
      </c>
      <c r="AC30" s="190" t="str">
        <f>IF(AND('[2]Mapa final'!$AA$35="Media",'[2]Mapa final'!$AC$35="Mayor"),CONCATENATE("R5C",'[2]Mapa final'!$Q$35),"")</f>
        <v/>
      </c>
      <c r="AD30" s="190" t="str">
        <f>IF(AND('[2]Mapa final'!$AA$36="Media",'[2]Mapa final'!$AC$36="Mayor"),CONCATENATE("R5C",'[2]Mapa final'!$Q$36),"")</f>
        <v/>
      </c>
      <c r="AE30" s="190" t="str">
        <f>IF(AND('[2]Mapa final'!$AA$37="Media",'[2]Mapa final'!$AC$37="Mayor"),CONCATENATE("R5C",'[2]Mapa final'!$Q$37),"")</f>
        <v/>
      </c>
      <c r="AF30" s="190" t="str">
        <f>IF(AND('[2]Mapa final'!$AA$38="Media",'[2]Mapa final'!$AC$38="Mayor"),CONCATENATE("R5C",'[2]Mapa final'!$Q$38),"")</f>
        <v/>
      </c>
      <c r="AG30" s="191" t="str">
        <f>IF(AND('[2]Mapa final'!$AA$39="Media",'[2]Mapa final'!$AC$39="Mayor"),CONCATENATE("R5C",'[2]Mapa final'!$Q$39),"")</f>
        <v/>
      </c>
      <c r="AH30" s="192" t="str">
        <f>IF(AND('[2]Mapa final'!$AA$34="Media",'[2]Mapa final'!$AC$34="Catastrófico"),CONCATENATE("R5C",'[2]Mapa final'!$Q$34),"")</f>
        <v/>
      </c>
      <c r="AI30" s="193" t="str">
        <f>IF(AND('[2]Mapa final'!$AA$35="Media",'[2]Mapa final'!$AC$35="Catastrófico"),CONCATENATE("R5C",'[2]Mapa final'!$Q$35),"")</f>
        <v/>
      </c>
      <c r="AJ30" s="193" t="str">
        <f>IF(AND('[2]Mapa final'!$AA$36="Media",'[2]Mapa final'!$AC$36="Catastrófico"),CONCATENATE("R5C",'[2]Mapa final'!$Q$36),"")</f>
        <v/>
      </c>
      <c r="AK30" s="193" t="str">
        <f>IF(AND('[2]Mapa final'!$AA$37="Media",'[2]Mapa final'!$AC$37="Catastrófico"),CONCATENATE("R5C",'[2]Mapa final'!$Q$37),"")</f>
        <v/>
      </c>
      <c r="AL30" s="193" t="str">
        <f>IF(AND('[2]Mapa final'!$AA$38="Media",'[2]Mapa final'!$AC$38="Catastrófico"),CONCATENATE("R5C",'[2]Mapa final'!$Q$38),"")</f>
        <v/>
      </c>
      <c r="AM30" s="194" t="str">
        <f>IF(AND('[2]Mapa final'!$AA$39="Media",'[2]Mapa final'!$AC$39="Catastrófico"),CONCATENATE("R5C",'[2]Mapa final'!$Q$39),"")</f>
        <v/>
      </c>
      <c r="AN30" s="180"/>
      <c r="AO30" s="729"/>
      <c r="AP30" s="730"/>
      <c r="AQ30" s="730"/>
      <c r="AR30" s="730"/>
      <c r="AS30" s="730"/>
      <c r="AT30" s="731"/>
      <c r="AU30" s="180"/>
      <c r="AV30" s="180"/>
      <c r="AW30" s="180"/>
      <c r="AX30" s="180"/>
      <c r="AY30" s="180"/>
      <c r="AZ30" s="180"/>
      <c r="BA30" s="180"/>
      <c r="BB30" s="180"/>
      <c r="BC30" s="180"/>
      <c r="BD30" s="180"/>
      <c r="BE30" s="180"/>
      <c r="BF30" s="180"/>
      <c r="BG30" s="180"/>
      <c r="BH30" s="180"/>
      <c r="BI30" s="180"/>
      <c r="BJ30" s="180"/>
      <c r="BK30" s="180"/>
      <c r="BL30" s="180"/>
      <c r="BM30" s="180"/>
      <c r="BN30" s="180"/>
      <c r="BO30" s="180"/>
      <c r="BP30" s="180"/>
      <c r="BQ30" s="180"/>
      <c r="BR30" s="180"/>
      <c r="BS30" s="180"/>
      <c r="BT30" s="180"/>
      <c r="BU30" s="180"/>
      <c r="BV30" s="180"/>
      <c r="BW30" s="180"/>
      <c r="BX30" s="180"/>
    </row>
    <row r="31" spans="1:76" ht="15" customHeight="1" x14ac:dyDescent="0.3">
      <c r="A31" s="180"/>
      <c r="B31" s="693"/>
      <c r="C31" s="693"/>
      <c r="D31" s="694"/>
      <c r="E31" s="698"/>
      <c r="F31" s="699"/>
      <c r="G31" s="699"/>
      <c r="H31" s="699"/>
      <c r="I31" s="700"/>
      <c r="J31" s="204" t="str">
        <f>IF(AND('[2]Mapa final'!$AA$40="Media",'[2]Mapa final'!$AC$40="Leve"),CONCATENATE("R6C",'[2]Mapa final'!$Q$40),"")</f>
        <v/>
      </c>
      <c r="K31" s="205" t="str">
        <f>IF(AND('[2]Mapa final'!$AA$41="Media",'[2]Mapa final'!$AC$41="Leve"),CONCATENATE("R6C",'[2]Mapa final'!$Q$41),"")</f>
        <v/>
      </c>
      <c r="L31" s="205" t="str">
        <f>IF(AND('[2]Mapa final'!$AA$42="Media",'[2]Mapa final'!$AC$42="Leve"),CONCATENATE("R6C",'[2]Mapa final'!$Q$42),"")</f>
        <v/>
      </c>
      <c r="M31" s="205" t="str">
        <f>IF(AND('[2]Mapa final'!$AA$43="Media",'[2]Mapa final'!$AC$43="Leve"),CONCATENATE("R6C",'[2]Mapa final'!$Q$43),"")</f>
        <v/>
      </c>
      <c r="N31" s="205" t="str">
        <f>IF(AND('[2]Mapa final'!$AA$44="Media",'[2]Mapa final'!$AC$44="Leve"),CONCATENATE("R6C",'[2]Mapa final'!$Q$44),"")</f>
        <v/>
      </c>
      <c r="O31" s="206" t="str">
        <f>IF(AND('[2]Mapa final'!$AA$45="Media",'[2]Mapa final'!$AC$45="Leve"),CONCATENATE("R6C",'[2]Mapa final'!$Q$45),"")</f>
        <v/>
      </c>
      <c r="P31" s="204" t="str">
        <f>IF(AND('[2]Mapa final'!$AA$40="Media",'[2]Mapa final'!$AC$40="Menor"),CONCATENATE("R6C",'[2]Mapa final'!$Q$40),"")</f>
        <v/>
      </c>
      <c r="Q31" s="205" t="str">
        <f>IF(AND('[2]Mapa final'!$AA$41="Media",'[2]Mapa final'!$AC$41="Menor"),CONCATENATE("R6C",'[2]Mapa final'!$Q$41),"")</f>
        <v/>
      </c>
      <c r="R31" s="205" t="str">
        <f>IF(AND('[2]Mapa final'!$AA$42="Media",'[2]Mapa final'!$AC$42="Menor"),CONCATENATE("R6C",'[2]Mapa final'!$Q$42),"")</f>
        <v/>
      </c>
      <c r="S31" s="205" t="str">
        <f>IF(AND('[2]Mapa final'!$AA$43="Media",'[2]Mapa final'!$AC$43="Menor"),CONCATENATE("R6C",'[2]Mapa final'!$Q$43),"")</f>
        <v/>
      </c>
      <c r="T31" s="205" t="str">
        <f>IF(AND('[2]Mapa final'!$AA$44="Media",'[2]Mapa final'!$AC$44="Menor"),CONCATENATE("R6C",'[2]Mapa final'!$Q$44),"")</f>
        <v/>
      </c>
      <c r="U31" s="206" t="str">
        <f>IF(AND('[2]Mapa final'!$AA$45="Media",'[2]Mapa final'!$AC$45="Menor"),CONCATENATE("R6C",'[2]Mapa final'!$Q$45),"")</f>
        <v/>
      </c>
      <c r="V31" s="204" t="str">
        <f>IF(AND('[2]Mapa final'!$AA$40="Media",'[2]Mapa final'!$AC$40="Moderado"),CONCATENATE("R6C",'[2]Mapa final'!$Q$40),"")</f>
        <v/>
      </c>
      <c r="W31" s="205" t="str">
        <f>IF(AND('[2]Mapa final'!$AA$41="Media",'[2]Mapa final'!$AC$41="Moderado"),CONCATENATE("R6C",'[2]Mapa final'!$Q$41),"")</f>
        <v/>
      </c>
      <c r="X31" s="205" t="str">
        <f>IF(AND('[2]Mapa final'!$AA$42="Media",'[2]Mapa final'!$AC$42="Moderado"),CONCATENATE("R6C",'[2]Mapa final'!$Q$42),"")</f>
        <v/>
      </c>
      <c r="Y31" s="205" t="str">
        <f>IF(AND('[2]Mapa final'!$AA$43="Media",'[2]Mapa final'!$AC$43="Moderado"),CONCATENATE("R6C",'[2]Mapa final'!$Q$43),"")</f>
        <v/>
      </c>
      <c r="Z31" s="205" t="str">
        <f>IF(AND('[2]Mapa final'!$AA$44="Media",'[2]Mapa final'!$AC$44="Moderado"),CONCATENATE("R6C",'[2]Mapa final'!$Q$44),"")</f>
        <v/>
      </c>
      <c r="AA31" s="206" t="str">
        <f>IF(AND('[2]Mapa final'!$AA$45="Media",'[2]Mapa final'!$AC$45="Moderado"),CONCATENATE("R6C",'[2]Mapa final'!$Q$45),"")</f>
        <v/>
      </c>
      <c r="AB31" s="189" t="str">
        <f>IF(AND('[2]Mapa final'!$AA$40="Media",'[2]Mapa final'!$AC$40="Mayor"),CONCATENATE("R6C",'[2]Mapa final'!$Q$40),"")</f>
        <v/>
      </c>
      <c r="AC31" s="190" t="str">
        <f>IF(AND('[2]Mapa final'!$AA$41="Media",'[2]Mapa final'!$AC$41="Mayor"),CONCATENATE("R6C",'[2]Mapa final'!$Q$41),"")</f>
        <v/>
      </c>
      <c r="AD31" s="190" t="str">
        <f>IF(AND('[2]Mapa final'!$AA$42="Media",'[2]Mapa final'!$AC$42="Mayor"),CONCATENATE("R6C",'[2]Mapa final'!$Q$42),"")</f>
        <v/>
      </c>
      <c r="AE31" s="190" t="str">
        <f>IF(AND('[2]Mapa final'!$AA$43="Media",'[2]Mapa final'!$AC$43="Mayor"),CONCATENATE("R6C",'[2]Mapa final'!$Q$43),"")</f>
        <v/>
      </c>
      <c r="AF31" s="190" t="str">
        <f>IF(AND('[2]Mapa final'!$AA$44="Media",'[2]Mapa final'!$AC$44="Mayor"),CONCATENATE("R6C",'[2]Mapa final'!$Q$44),"")</f>
        <v/>
      </c>
      <c r="AG31" s="191" t="str">
        <f>IF(AND('[2]Mapa final'!$AA$45="Media",'[2]Mapa final'!$AC$45="Mayor"),CONCATENATE("R6C",'[2]Mapa final'!$Q$45),"")</f>
        <v/>
      </c>
      <c r="AH31" s="192" t="str">
        <f>IF(AND('[2]Mapa final'!$AA$40="Media",'[2]Mapa final'!$AC$40="Catastrófico"),CONCATENATE("R6C",'[2]Mapa final'!$Q$40),"")</f>
        <v/>
      </c>
      <c r="AI31" s="193" t="str">
        <f>IF(AND('[2]Mapa final'!$AA$41="Media",'[2]Mapa final'!$AC$41="Catastrófico"),CONCATENATE("R6C",'[2]Mapa final'!$Q$41),"")</f>
        <v/>
      </c>
      <c r="AJ31" s="193" t="str">
        <f>IF(AND('[2]Mapa final'!$AA$42="Media",'[2]Mapa final'!$AC$42="Catastrófico"),CONCATENATE("R6C",'[2]Mapa final'!$Q$42),"")</f>
        <v/>
      </c>
      <c r="AK31" s="193" t="str">
        <f>IF(AND('[2]Mapa final'!$AA$43="Media",'[2]Mapa final'!$AC$43="Catastrófico"),CONCATENATE("R6C",'[2]Mapa final'!$Q$43),"")</f>
        <v/>
      </c>
      <c r="AL31" s="193" t="str">
        <f>IF(AND('[2]Mapa final'!$AA$44="Media",'[2]Mapa final'!$AC$44="Catastrófico"),CONCATENATE("R6C",'[2]Mapa final'!$Q$44),"")</f>
        <v/>
      </c>
      <c r="AM31" s="194" t="str">
        <f>IF(AND('[2]Mapa final'!$AA$45="Media",'[2]Mapa final'!$AC$45="Catastrófico"),CONCATENATE("R6C",'[2]Mapa final'!$Q$45),"")</f>
        <v/>
      </c>
      <c r="AN31" s="180"/>
      <c r="AO31" s="729"/>
      <c r="AP31" s="730"/>
      <c r="AQ31" s="730"/>
      <c r="AR31" s="730"/>
      <c r="AS31" s="730"/>
      <c r="AT31" s="731"/>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c r="BS31" s="180"/>
      <c r="BT31" s="180"/>
      <c r="BU31" s="180"/>
      <c r="BV31" s="180"/>
      <c r="BW31" s="180"/>
      <c r="BX31" s="180"/>
    </row>
    <row r="32" spans="1:76" ht="15" customHeight="1" x14ac:dyDescent="0.3">
      <c r="A32" s="180"/>
      <c r="B32" s="693"/>
      <c r="C32" s="693"/>
      <c r="D32" s="694"/>
      <c r="E32" s="698"/>
      <c r="F32" s="699"/>
      <c r="G32" s="699"/>
      <c r="H32" s="699"/>
      <c r="I32" s="700"/>
      <c r="J32" s="204" t="str">
        <f>IF(AND('[2]Mapa final'!$AA$46="Media",'[2]Mapa final'!$AC$46="Leve"),CONCATENATE("R7C",'[2]Mapa final'!$Q$46),"")</f>
        <v/>
      </c>
      <c r="K32" s="205" t="str">
        <f>IF(AND('[2]Mapa final'!$AA$47="Media",'[2]Mapa final'!$AC$47="Leve"),CONCATENATE("R7C",'[2]Mapa final'!$Q$47),"")</f>
        <v/>
      </c>
      <c r="L32" s="205" t="str">
        <f>IF(AND('[2]Mapa final'!$AA$48="Media",'[2]Mapa final'!$AC$48="Leve"),CONCATENATE("R7C",'[2]Mapa final'!$Q$48),"")</f>
        <v/>
      </c>
      <c r="M32" s="205" t="str">
        <f>IF(AND('[2]Mapa final'!$AA$49="Media",'[2]Mapa final'!$AC$49="Leve"),CONCATENATE("R7C",'[2]Mapa final'!$Q$49),"")</f>
        <v/>
      </c>
      <c r="N32" s="205" t="str">
        <f>IF(AND('[2]Mapa final'!$AA$50="Media",'[2]Mapa final'!$AC$50="Leve"),CONCATENATE("R7C",'[2]Mapa final'!$Q$50),"")</f>
        <v/>
      </c>
      <c r="O32" s="206" t="str">
        <f>IF(AND('[2]Mapa final'!$AA$51="Media",'[2]Mapa final'!$AC$51="Leve"),CONCATENATE("R7C",'[2]Mapa final'!$Q$51),"")</f>
        <v/>
      </c>
      <c r="P32" s="204" t="str">
        <f>IF(AND('[2]Mapa final'!$AA$46="Media",'[2]Mapa final'!$AC$46="Menor"),CONCATENATE("R7C",'[2]Mapa final'!$Q$46),"")</f>
        <v/>
      </c>
      <c r="Q32" s="205" t="str">
        <f>IF(AND('[2]Mapa final'!$AA$47="Media",'[2]Mapa final'!$AC$47="Menor"),CONCATENATE("R7C",'[2]Mapa final'!$Q$47),"")</f>
        <v/>
      </c>
      <c r="R32" s="205" t="str">
        <f>IF(AND('[2]Mapa final'!$AA$48="Media",'[2]Mapa final'!$AC$48="Menor"),CONCATENATE("R7C",'[2]Mapa final'!$Q$48),"")</f>
        <v/>
      </c>
      <c r="S32" s="205" t="str">
        <f>IF(AND('[2]Mapa final'!$AA$49="Media",'[2]Mapa final'!$AC$49="Menor"),CONCATENATE("R7C",'[2]Mapa final'!$Q$49),"")</f>
        <v/>
      </c>
      <c r="T32" s="205" t="str">
        <f>IF(AND('[2]Mapa final'!$AA$50="Media",'[2]Mapa final'!$AC$50="Menor"),CONCATENATE("R7C",'[2]Mapa final'!$Q$50),"")</f>
        <v/>
      </c>
      <c r="U32" s="206" t="str">
        <f>IF(AND('[2]Mapa final'!$AA$51="Media",'[2]Mapa final'!$AC$51="Menor"),CONCATENATE("R7C",'[2]Mapa final'!$Q$51),"")</f>
        <v/>
      </c>
      <c r="V32" s="204" t="str">
        <f>IF(AND('[2]Mapa final'!$AA$46="Media",'[2]Mapa final'!$AC$46="Moderado"),CONCATENATE("R7C",'[2]Mapa final'!$Q$46),"")</f>
        <v/>
      </c>
      <c r="W32" s="205" t="str">
        <f>IF(AND('[2]Mapa final'!$AA$47="Media",'[2]Mapa final'!$AC$47="Moderado"),CONCATENATE("R7C",'[2]Mapa final'!$Q$47),"")</f>
        <v/>
      </c>
      <c r="X32" s="205" t="str">
        <f>IF(AND('[2]Mapa final'!$AA$48="Media",'[2]Mapa final'!$AC$48="Moderado"),CONCATENATE("R7C",'[2]Mapa final'!$Q$48),"")</f>
        <v/>
      </c>
      <c r="Y32" s="205" t="str">
        <f>IF(AND('[2]Mapa final'!$AA$49="Media",'[2]Mapa final'!$AC$49="Moderado"),CONCATENATE("R7C",'[2]Mapa final'!$Q$49),"")</f>
        <v/>
      </c>
      <c r="Z32" s="205" t="str">
        <f>IF(AND('[2]Mapa final'!$AA$50="Media",'[2]Mapa final'!$AC$50="Moderado"),CONCATENATE("R7C",'[2]Mapa final'!$Q$50),"")</f>
        <v/>
      </c>
      <c r="AA32" s="206" t="str">
        <f>IF(AND('[2]Mapa final'!$AA$51="Media",'[2]Mapa final'!$AC$51="Moderado"),CONCATENATE("R7C",'[2]Mapa final'!$Q$51),"")</f>
        <v/>
      </c>
      <c r="AB32" s="189" t="str">
        <f>IF(AND('[2]Mapa final'!$AA$46="Media",'[2]Mapa final'!$AC$46="Mayor"),CONCATENATE("R7C",'[2]Mapa final'!$Q$46),"")</f>
        <v/>
      </c>
      <c r="AC32" s="190" t="str">
        <f>IF(AND('[2]Mapa final'!$AA$47="Media",'[2]Mapa final'!$AC$47="Mayor"),CONCATENATE("R7C",'[2]Mapa final'!$Q$47),"")</f>
        <v/>
      </c>
      <c r="AD32" s="190" t="str">
        <f>IF(AND('[2]Mapa final'!$AA$48="Media",'[2]Mapa final'!$AC$48="Mayor"),CONCATENATE("R7C",'[2]Mapa final'!$Q$48),"")</f>
        <v/>
      </c>
      <c r="AE32" s="190" t="str">
        <f>IF(AND('[2]Mapa final'!$AA$49="Media",'[2]Mapa final'!$AC$49="Mayor"),CONCATENATE("R7C",'[2]Mapa final'!$Q$49),"")</f>
        <v/>
      </c>
      <c r="AF32" s="190" t="str">
        <f>IF(AND('[2]Mapa final'!$AA$50="Media",'[2]Mapa final'!$AC$50="Mayor"),CONCATENATE("R7C",'[2]Mapa final'!$Q$50),"")</f>
        <v/>
      </c>
      <c r="AG32" s="191" t="str">
        <f>IF(AND('[2]Mapa final'!$AA$51="Media",'[2]Mapa final'!$AC$51="Mayor"),CONCATENATE("R7C",'[2]Mapa final'!$Q$51),"")</f>
        <v/>
      </c>
      <c r="AH32" s="192" t="str">
        <f>IF(AND('[2]Mapa final'!$AA$46="Media",'[2]Mapa final'!$AC$46="Catastrófico"),CONCATENATE("R7C",'[2]Mapa final'!$Q$46),"")</f>
        <v/>
      </c>
      <c r="AI32" s="193" t="str">
        <f>IF(AND('[2]Mapa final'!$AA$47="Media",'[2]Mapa final'!$AC$47="Catastrófico"),CONCATENATE("R7C",'[2]Mapa final'!$Q$47),"")</f>
        <v/>
      </c>
      <c r="AJ32" s="193" t="str">
        <f>IF(AND('[2]Mapa final'!$AA$48="Media",'[2]Mapa final'!$AC$48="Catastrófico"),CONCATENATE("R7C",'[2]Mapa final'!$Q$48),"")</f>
        <v/>
      </c>
      <c r="AK32" s="193" t="str">
        <f>IF(AND('[2]Mapa final'!$AA$49="Media",'[2]Mapa final'!$AC$49="Catastrófico"),CONCATENATE("R7C",'[2]Mapa final'!$Q$49),"")</f>
        <v/>
      </c>
      <c r="AL32" s="193" t="str">
        <f>IF(AND('[2]Mapa final'!$AA$50="Media",'[2]Mapa final'!$AC$50="Catastrófico"),CONCATENATE("R7C",'[2]Mapa final'!$Q$50),"")</f>
        <v/>
      </c>
      <c r="AM32" s="194" t="str">
        <f>IF(AND('[2]Mapa final'!$AA$51="Media",'[2]Mapa final'!$AC$51="Catastrófico"),CONCATENATE("R7C",'[2]Mapa final'!$Q$51),"")</f>
        <v/>
      </c>
      <c r="AN32" s="180"/>
      <c r="AO32" s="729"/>
      <c r="AP32" s="730"/>
      <c r="AQ32" s="730"/>
      <c r="AR32" s="730"/>
      <c r="AS32" s="730"/>
      <c r="AT32" s="731"/>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R32" s="180"/>
      <c r="BS32" s="180"/>
      <c r="BT32" s="180"/>
      <c r="BU32" s="180"/>
      <c r="BV32" s="180"/>
      <c r="BW32" s="180"/>
      <c r="BX32" s="180"/>
    </row>
    <row r="33" spans="1:80" ht="15" customHeight="1" x14ac:dyDescent="0.3">
      <c r="A33" s="180"/>
      <c r="B33" s="693"/>
      <c r="C33" s="693"/>
      <c r="D33" s="694"/>
      <c r="E33" s="698"/>
      <c r="F33" s="699"/>
      <c r="G33" s="699"/>
      <c r="H33" s="699"/>
      <c r="I33" s="700"/>
      <c r="J33" s="204" t="str">
        <f>IF(AND('[2]Mapa final'!$AA$52="Media",'[2]Mapa final'!$AC$52="Leve"),CONCATENATE("R8C",'[2]Mapa final'!$Q$52),"")</f>
        <v/>
      </c>
      <c r="K33" s="205" t="str">
        <f>IF(AND('[2]Mapa final'!$AA$53="Media",'[2]Mapa final'!$AC$53="Leve"),CONCATENATE("R8C",'[2]Mapa final'!$Q$53),"")</f>
        <v/>
      </c>
      <c r="L33" s="205" t="str">
        <f>IF(AND('[2]Mapa final'!$AA$54="Media",'[2]Mapa final'!$AC$54="Leve"),CONCATENATE("R8C",'[2]Mapa final'!$Q$54),"")</f>
        <v/>
      </c>
      <c r="M33" s="205" t="str">
        <f>IF(AND('[2]Mapa final'!$AA$55="Media",'[2]Mapa final'!$AC$55="Leve"),CONCATENATE("R8C",'[2]Mapa final'!$Q$55),"")</f>
        <v/>
      </c>
      <c r="N33" s="205" t="str">
        <f>IF(AND('[2]Mapa final'!$AA$56="Media",'[2]Mapa final'!$AC$56="Leve"),CONCATENATE("R8C",'[2]Mapa final'!$Q$56),"")</f>
        <v/>
      </c>
      <c r="O33" s="206" t="str">
        <f>IF(AND('[2]Mapa final'!$AA$57="Media",'[2]Mapa final'!$AC$57="Leve"),CONCATENATE("R8C",'[2]Mapa final'!$Q$57),"")</f>
        <v/>
      </c>
      <c r="P33" s="204" t="str">
        <f>IF(AND('[2]Mapa final'!$AA$52="Media",'[2]Mapa final'!$AC$52="Menor"),CONCATENATE("R8C",'[2]Mapa final'!$Q$52),"")</f>
        <v/>
      </c>
      <c r="Q33" s="205" t="str">
        <f>IF(AND('[2]Mapa final'!$AA$53="Media",'[2]Mapa final'!$AC$53="Menor"),CONCATENATE("R8C",'[2]Mapa final'!$Q$53),"")</f>
        <v/>
      </c>
      <c r="R33" s="205" t="str">
        <f>IF(AND('[2]Mapa final'!$AA$54="Media",'[2]Mapa final'!$AC$54="Menor"),CONCATENATE("R8C",'[2]Mapa final'!$Q$54),"")</f>
        <v/>
      </c>
      <c r="S33" s="205" t="str">
        <f>IF(AND('[2]Mapa final'!$AA$55="Media",'[2]Mapa final'!$AC$55="Menor"),CONCATENATE("R8C",'[2]Mapa final'!$Q$55),"")</f>
        <v/>
      </c>
      <c r="T33" s="205" t="str">
        <f>IF(AND('[2]Mapa final'!$AA$56="Media",'[2]Mapa final'!$AC$56="Menor"),CONCATENATE("R8C",'[2]Mapa final'!$Q$56),"")</f>
        <v/>
      </c>
      <c r="U33" s="206" t="str">
        <f>IF(AND('[2]Mapa final'!$AA$57="Media",'[2]Mapa final'!$AC$57="Menor"),CONCATENATE("R8C",'[2]Mapa final'!$Q$57),"")</f>
        <v/>
      </c>
      <c r="V33" s="204" t="str">
        <f>IF(AND('[2]Mapa final'!$AA$52="Media",'[2]Mapa final'!$AC$52="Moderado"),CONCATENATE("R8C",'[2]Mapa final'!$Q$52),"")</f>
        <v/>
      </c>
      <c r="W33" s="205" t="str">
        <f>IF(AND('[2]Mapa final'!$AA$53="Media",'[2]Mapa final'!$AC$53="Moderado"),CONCATENATE("R8C",'[2]Mapa final'!$Q$53),"")</f>
        <v/>
      </c>
      <c r="X33" s="205" t="str">
        <f>IF(AND('[2]Mapa final'!$AA$54="Media",'[2]Mapa final'!$AC$54="Moderado"),CONCATENATE("R8C",'[2]Mapa final'!$Q$54),"")</f>
        <v/>
      </c>
      <c r="Y33" s="205" t="str">
        <f>IF(AND('[2]Mapa final'!$AA$55="Media",'[2]Mapa final'!$AC$55="Moderado"),CONCATENATE("R8C",'[2]Mapa final'!$Q$55),"")</f>
        <v/>
      </c>
      <c r="Z33" s="205" t="str">
        <f>IF(AND('[2]Mapa final'!$AA$56="Media",'[2]Mapa final'!$AC$56="Moderado"),CONCATENATE("R8C",'[2]Mapa final'!$Q$56),"")</f>
        <v/>
      </c>
      <c r="AA33" s="206" t="str">
        <f>IF(AND('[2]Mapa final'!$AA$57="Media",'[2]Mapa final'!$AC$57="Moderado"),CONCATENATE("R8C",'[2]Mapa final'!$Q$57),"")</f>
        <v/>
      </c>
      <c r="AB33" s="189" t="str">
        <f>IF(AND('[2]Mapa final'!$AA$52="Media",'[2]Mapa final'!$AC$52="Mayor"),CONCATENATE("R8C",'[2]Mapa final'!$Q$52),"")</f>
        <v/>
      </c>
      <c r="AC33" s="190" t="str">
        <f>IF(AND('[2]Mapa final'!$AA$53="Media",'[2]Mapa final'!$AC$53="Mayor"),CONCATENATE("R8C",'[2]Mapa final'!$Q$53),"")</f>
        <v/>
      </c>
      <c r="AD33" s="190" t="str">
        <f>IF(AND('[2]Mapa final'!$AA$54="Media",'[2]Mapa final'!$AC$54="Mayor"),CONCATENATE("R8C",'[2]Mapa final'!$Q$54),"")</f>
        <v/>
      </c>
      <c r="AE33" s="190" t="str">
        <f>IF(AND('[2]Mapa final'!$AA$55="Media",'[2]Mapa final'!$AC$55="Mayor"),CONCATENATE("R8C",'[2]Mapa final'!$Q$55),"")</f>
        <v/>
      </c>
      <c r="AF33" s="190" t="str">
        <f>IF(AND('[2]Mapa final'!$AA$56="Media",'[2]Mapa final'!$AC$56="Mayor"),CONCATENATE("R8C",'[2]Mapa final'!$Q$56),"")</f>
        <v/>
      </c>
      <c r="AG33" s="191" t="str">
        <f>IF(AND('[2]Mapa final'!$AA$57="Media",'[2]Mapa final'!$AC$57="Mayor"),CONCATENATE("R8C",'[2]Mapa final'!$Q$57),"")</f>
        <v/>
      </c>
      <c r="AH33" s="192" t="str">
        <f>IF(AND('[2]Mapa final'!$AA$52="Media",'[2]Mapa final'!$AC$52="Catastrófico"),CONCATENATE("R8C",'[2]Mapa final'!$Q$52),"")</f>
        <v/>
      </c>
      <c r="AI33" s="193" t="str">
        <f>IF(AND('[2]Mapa final'!$AA$53="Media",'[2]Mapa final'!$AC$53="Catastrófico"),CONCATENATE("R8C",'[2]Mapa final'!$Q$53),"")</f>
        <v/>
      </c>
      <c r="AJ33" s="193" t="str">
        <f>IF(AND('[2]Mapa final'!$AA$54="Media",'[2]Mapa final'!$AC$54="Catastrófico"),CONCATENATE("R8C",'[2]Mapa final'!$Q$54),"")</f>
        <v/>
      </c>
      <c r="AK33" s="193" t="str">
        <f>IF(AND('[2]Mapa final'!$AA$55="Media",'[2]Mapa final'!$AC$55="Catastrófico"),CONCATENATE("R8C",'[2]Mapa final'!$Q$55),"")</f>
        <v/>
      </c>
      <c r="AL33" s="193" t="str">
        <f>IF(AND('[2]Mapa final'!$AA$56="Media",'[2]Mapa final'!$AC$56="Catastrófico"),CONCATENATE("R8C",'[2]Mapa final'!$Q$56),"")</f>
        <v/>
      </c>
      <c r="AM33" s="194" t="str">
        <f>IF(AND('[2]Mapa final'!$AA$57="Media",'[2]Mapa final'!$AC$57="Catastrófico"),CONCATENATE("R8C",'[2]Mapa final'!$Q$57),"")</f>
        <v/>
      </c>
      <c r="AN33" s="180"/>
      <c r="AO33" s="729"/>
      <c r="AP33" s="730"/>
      <c r="AQ33" s="730"/>
      <c r="AR33" s="730"/>
      <c r="AS33" s="730"/>
      <c r="AT33" s="731"/>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R33" s="180"/>
      <c r="BS33" s="180"/>
      <c r="BT33" s="180"/>
      <c r="BU33" s="180"/>
      <c r="BV33" s="180"/>
      <c r="BW33" s="180"/>
      <c r="BX33" s="180"/>
    </row>
    <row r="34" spans="1:80" ht="15" customHeight="1" x14ac:dyDescent="0.3">
      <c r="A34" s="180"/>
      <c r="B34" s="693"/>
      <c r="C34" s="693"/>
      <c r="D34" s="694"/>
      <c r="E34" s="698"/>
      <c r="F34" s="699"/>
      <c r="G34" s="699"/>
      <c r="H34" s="699"/>
      <c r="I34" s="700"/>
      <c r="J34" s="204" t="str">
        <f>IF(AND('[2]Mapa final'!$AA$58="Media",'[2]Mapa final'!$AC$58="Leve"),CONCATENATE("R9C",'[2]Mapa final'!$Q$58),"")</f>
        <v/>
      </c>
      <c r="K34" s="205" t="str">
        <f>IF(AND('[2]Mapa final'!$AA$59="Media",'[2]Mapa final'!$AC$59="Leve"),CONCATENATE("R9C",'[2]Mapa final'!$Q$59),"")</f>
        <v/>
      </c>
      <c r="L34" s="205" t="str">
        <f>IF(AND('[2]Mapa final'!$AA$60="Media",'[2]Mapa final'!$AC$60="Leve"),CONCATENATE("R9C",'[2]Mapa final'!$Q$60),"")</f>
        <v/>
      </c>
      <c r="M34" s="205" t="str">
        <f>IF(AND('[2]Mapa final'!$AA$61="Media",'[2]Mapa final'!$AC$61="Leve"),CONCATENATE("R9C",'[2]Mapa final'!$Q$61),"")</f>
        <v/>
      </c>
      <c r="N34" s="205" t="str">
        <f>IF(AND('[2]Mapa final'!$AA$62="Media",'[2]Mapa final'!$AC$62="Leve"),CONCATENATE("R9C",'[2]Mapa final'!$Q$62),"")</f>
        <v/>
      </c>
      <c r="O34" s="206" t="str">
        <f>IF(AND('[2]Mapa final'!$AA$63="Media",'[2]Mapa final'!$AC$63="Leve"),CONCATENATE("R9C",'[2]Mapa final'!$Q$63),"")</f>
        <v/>
      </c>
      <c r="P34" s="204" t="str">
        <f>IF(AND('[2]Mapa final'!$AA$58="Media",'[2]Mapa final'!$AC$58="Menor"),CONCATENATE("R9C",'[2]Mapa final'!$Q$58),"")</f>
        <v/>
      </c>
      <c r="Q34" s="205" t="str">
        <f>IF(AND('[2]Mapa final'!$AA$59="Media",'[2]Mapa final'!$AC$59="Menor"),CONCATENATE("R9C",'[2]Mapa final'!$Q$59),"")</f>
        <v/>
      </c>
      <c r="R34" s="205" t="str">
        <f>IF(AND('[2]Mapa final'!$AA$60="Media",'[2]Mapa final'!$AC$60="Menor"),CONCATENATE("R9C",'[2]Mapa final'!$Q$60),"")</f>
        <v/>
      </c>
      <c r="S34" s="205" t="str">
        <f>IF(AND('[2]Mapa final'!$AA$61="Media",'[2]Mapa final'!$AC$61="Menor"),CONCATENATE("R9C",'[2]Mapa final'!$Q$61),"")</f>
        <v/>
      </c>
      <c r="T34" s="205" t="str">
        <f>IF(AND('[2]Mapa final'!$AA$62="Media",'[2]Mapa final'!$AC$62="Menor"),CONCATENATE("R9C",'[2]Mapa final'!$Q$62),"")</f>
        <v/>
      </c>
      <c r="U34" s="206" t="str">
        <f>IF(AND('[2]Mapa final'!$AA$63="Media",'[2]Mapa final'!$AC$63="Menor"),CONCATENATE("R9C",'[2]Mapa final'!$Q$63),"")</f>
        <v/>
      </c>
      <c r="V34" s="204" t="str">
        <f>IF(AND('[2]Mapa final'!$AA$58="Media",'[2]Mapa final'!$AC$58="Moderado"),CONCATENATE("R9C",'[2]Mapa final'!$Q$58),"")</f>
        <v/>
      </c>
      <c r="W34" s="205" t="str">
        <f>IF(AND('[2]Mapa final'!$AA$59="Media",'[2]Mapa final'!$AC$59="Moderado"),CONCATENATE("R9C",'[2]Mapa final'!$Q$59),"")</f>
        <v/>
      </c>
      <c r="X34" s="205" t="str">
        <f>IF(AND('[2]Mapa final'!$AA$60="Media",'[2]Mapa final'!$AC$60="Moderado"),CONCATENATE("R9C",'[2]Mapa final'!$Q$60),"")</f>
        <v/>
      </c>
      <c r="Y34" s="205" t="str">
        <f>IF(AND('[2]Mapa final'!$AA$61="Media",'[2]Mapa final'!$AC$61="Moderado"),CONCATENATE("R9C",'[2]Mapa final'!$Q$61),"")</f>
        <v/>
      </c>
      <c r="Z34" s="205" t="str">
        <f>IF(AND('[2]Mapa final'!$AA$62="Media",'[2]Mapa final'!$AC$62="Moderado"),CONCATENATE("R9C",'[2]Mapa final'!$Q$62),"")</f>
        <v/>
      </c>
      <c r="AA34" s="206" t="str">
        <f>IF(AND('[2]Mapa final'!$AA$63="Media",'[2]Mapa final'!$AC$63="Moderado"),CONCATENATE("R9C",'[2]Mapa final'!$Q$63),"")</f>
        <v/>
      </c>
      <c r="AB34" s="189" t="str">
        <f>IF(AND('[2]Mapa final'!$AA$58="Media",'[2]Mapa final'!$AC$58="Mayor"),CONCATENATE("R9C",'[2]Mapa final'!$Q$58),"")</f>
        <v/>
      </c>
      <c r="AC34" s="190" t="str">
        <f>IF(AND('[2]Mapa final'!$AA$59="Media",'[2]Mapa final'!$AC$59="Mayor"),CONCATENATE("R9C",'[2]Mapa final'!$Q$59),"")</f>
        <v/>
      </c>
      <c r="AD34" s="190" t="str">
        <f>IF(AND('[2]Mapa final'!$AA$60="Media",'[2]Mapa final'!$AC$60="Mayor"),CONCATENATE("R9C",'[2]Mapa final'!$Q$60),"")</f>
        <v/>
      </c>
      <c r="AE34" s="190" t="str">
        <f>IF(AND('[2]Mapa final'!$AA$61="Media",'[2]Mapa final'!$AC$61="Mayor"),CONCATENATE("R9C",'[2]Mapa final'!$Q$61),"")</f>
        <v/>
      </c>
      <c r="AF34" s="190" t="str">
        <f>IF(AND('[2]Mapa final'!$AA$62="Media",'[2]Mapa final'!$AC$62="Mayor"),CONCATENATE("R9C",'[2]Mapa final'!$Q$62),"")</f>
        <v/>
      </c>
      <c r="AG34" s="191" t="str">
        <f>IF(AND('[2]Mapa final'!$AA$63="Media",'[2]Mapa final'!$AC$63="Mayor"),CONCATENATE("R9C",'[2]Mapa final'!$Q$63),"")</f>
        <v/>
      </c>
      <c r="AH34" s="192" t="str">
        <f>IF(AND('[2]Mapa final'!$AA$58="Media",'[2]Mapa final'!$AC$58="Catastrófico"),CONCATENATE("R9C",'[2]Mapa final'!$Q$58),"")</f>
        <v/>
      </c>
      <c r="AI34" s="193" t="str">
        <f>IF(AND('[2]Mapa final'!$AA$59="Media",'[2]Mapa final'!$AC$59="Catastrófico"),CONCATENATE("R9C",'[2]Mapa final'!$Q$59),"")</f>
        <v/>
      </c>
      <c r="AJ34" s="193" t="str">
        <f>IF(AND('[2]Mapa final'!$AA$60="Media",'[2]Mapa final'!$AC$60="Catastrófico"),CONCATENATE("R9C",'[2]Mapa final'!$Q$60),"")</f>
        <v/>
      </c>
      <c r="AK34" s="193" t="str">
        <f>IF(AND('[2]Mapa final'!$AA$61="Media",'[2]Mapa final'!$AC$61="Catastrófico"),CONCATENATE("R9C",'[2]Mapa final'!$Q$61),"")</f>
        <v/>
      </c>
      <c r="AL34" s="193" t="str">
        <f>IF(AND('[2]Mapa final'!$AA$62="Media",'[2]Mapa final'!$AC$62="Catastrófico"),CONCATENATE("R9C",'[2]Mapa final'!$Q$62),"")</f>
        <v/>
      </c>
      <c r="AM34" s="194" t="str">
        <f>IF(AND('[2]Mapa final'!$AA$63="Media",'[2]Mapa final'!$AC$63="Catastrófico"),CONCATENATE("R9C",'[2]Mapa final'!$Q$63),"")</f>
        <v/>
      </c>
      <c r="AN34" s="180"/>
      <c r="AO34" s="729"/>
      <c r="AP34" s="730"/>
      <c r="AQ34" s="730"/>
      <c r="AR34" s="730"/>
      <c r="AS34" s="730"/>
      <c r="AT34" s="731"/>
      <c r="AU34" s="180"/>
      <c r="AV34" s="180"/>
      <c r="AW34" s="180"/>
      <c r="AX34" s="180"/>
      <c r="AY34" s="180"/>
      <c r="AZ34" s="180"/>
      <c r="BA34" s="180"/>
      <c r="BB34" s="180"/>
      <c r="BC34" s="180"/>
      <c r="BD34" s="180"/>
      <c r="BE34" s="180"/>
      <c r="BF34" s="180"/>
      <c r="BG34" s="180"/>
      <c r="BH34" s="180"/>
      <c r="BI34" s="180"/>
      <c r="BJ34" s="180"/>
      <c r="BK34" s="180"/>
      <c r="BL34" s="180"/>
      <c r="BM34" s="180"/>
      <c r="BN34" s="180"/>
      <c r="BO34" s="180"/>
      <c r="BP34" s="180"/>
      <c r="BQ34" s="180"/>
      <c r="BR34" s="180"/>
      <c r="BS34" s="180"/>
      <c r="BT34" s="180"/>
      <c r="BU34" s="180"/>
      <c r="BV34" s="180"/>
      <c r="BW34" s="180"/>
      <c r="BX34" s="180"/>
    </row>
    <row r="35" spans="1:80" ht="15.75" customHeight="1" thickBot="1" x14ac:dyDescent="0.35">
      <c r="A35" s="180"/>
      <c r="B35" s="693"/>
      <c r="C35" s="693"/>
      <c r="D35" s="694"/>
      <c r="E35" s="701"/>
      <c r="F35" s="702"/>
      <c r="G35" s="702"/>
      <c r="H35" s="702"/>
      <c r="I35" s="703"/>
      <c r="J35" s="204" t="str">
        <f>IF(AND('[2]Mapa final'!$AA$64="Media",'[2]Mapa final'!$AC$64="Leve"),CONCATENATE("R10C",'[2]Mapa final'!$Q$64),"")</f>
        <v/>
      </c>
      <c r="K35" s="205" t="str">
        <f>IF(AND('[2]Mapa final'!$AA$65="Media",'[2]Mapa final'!$AC$65="Leve"),CONCATENATE("R10C",'[2]Mapa final'!$Q$65),"")</f>
        <v/>
      </c>
      <c r="L35" s="205" t="str">
        <f>IF(AND('[2]Mapa final'!$AA$66="Media",'[2]Mapa final'!$AC$66="Leve"),CONCATENATE("R10C",'[2]Mapa final'!$Q$66),"")</f>
        <v/>
      </c>
      <c r="M35" s="205" t="str">
        <f>IF(AND('[2]Mapa final'!$AA$67="Media",'[2]Mapa final'!$AC$67="Leve"),CONCATENATE("R10C",'[2]Mapa final'!$Q$67),"")</f>
        <v/>
      </c>
      <c r="N35" s="205" t="str">
        <f>IF(AND('[2]Mapa final'!$AA$68="Media",'[2]Mapa final'!$AC$68="Leve"),CONCATENATE("R10C",'[2]Mapa final'!$Q$68),"")</f>
        <v/>
      </c>
      <c r="O35" s="206" t="str">
        <f>IF(AND('[2]Mapa final'!$AA$69="Media",'[2]Mapa final'!$AC$69="Leve"),CONCATENATE("R10C",'[2]Mapa final'!$Q$69),"")</f>
        <v/>
      </c>
      <c r="P35" s="204" t="str">
        <f>IF(AND('[2]Mapa final'!$AA$64="Media",'[2]Mapa final'!$AC$64="Menor"),CONCATENATE("R10C",'[2]Mapa final'!$Q$64),"")</f>
        <v/>
      </c>
      <c r="Q35" s="205" t="str">
        <f>IF(AND('[2]Mapa final'!$AA$65="Media",'[2]Mapa final'!$AC$65="Menor"),CONCATENATE("R10C",'[2]Mapa final'!$Q$65),"")</f>
        <v/>
      </c>
      <c r="R35" s="205" t="str">
        <f>IF(AND('[2]Mapa final'!$AA$66="Media",'[2]Mapa final'!$AC$66="Menor"),CONCATENATE("R10C",'[2]Mapa final'!$Q$66),"")</f>
        <v/>
      </c>
      <c r="S35" s="205" t="str">
        <f>IF(AND('[2]Mapa final'!$AA$67="Media",'[2]Mapa final'!$AC$67="Menor"),CONCATENATE("R10C",'[2]Mapa final'!$Q$67),"")</f>
        <v/>
      </c>
      <c r="T35" s="205" t="str">
        <f>IF(AND('[2]Mapa final'!$AA$68="Media",'[2]Mapa final'!$AC$68="Menor"),CONCATENATE("R10C",'[2]Mapa final'!$Q$68),"")</f>
        <v/>
      </c>
      <c r="U35" s="206" t="str">
        <f>IF(AND('[2]Mapa final'!$AA$69="Media",'[2]Mapa final'!$AC$69="Menor"),CONCATENATE("R10C",'[2]Mapa final'!$Q$69),"")</f>
        <v/>
      </c>
      <c r="V35" s="204" t="str">
        <f>IF(AND('[2]Mapa final'!$AA$64="Media",'[2]Mapa final'!$AC$64="Moderado"),CONCATENATE("R10C",'[2]Mapa final'!$Q$64),"")</f>
        <v/>
      </c>
      <c r="W35" s="205" t="str">
        <f>IF(AND('[2]Mapa final'!$AA$65="Media",'[2]Mapa final'!$AC$65="Moderado"),CONCATENATE("R10C",'[2]Mapa final'!$Q$65),"")</f>
        <v/>
      </c>
      <c r="X35" s="205" t="str">
        <f>IF(AND('[2]Mapa final'!$AA$66="Media",'[2]Mapa final'!$AC$66="Moderado"),CONCATENATE("R10C",'[2]Mapa final'!$Q$66),"")</f>
        <v/>
      </c>
      <c r="Y35" s="205" t="str">
        <f>IF(AND('[2]Mapa final'!$AA$67="Media",'[2]Mapa final'!$AC$67="Moderado"),CONCATENATE("R10C",'[2]Mapa final'!$Q$67),"")</f>
        <v/>
      </c>
      <c r="Z35" s="205" t="str">
        <f>IF(AND('[2]Mapa final'!$AA$68="Media",'[2]Mapa final'!$AC$68="Moderado"),CONCATENATE("R10C",'[2]Mapa final'!$Q$68),"")</f>
        <v/>
      </c>
      <c r="AA35" s="206" t="str">
        <f>IF(AND('[2]Mapa final'!$AA$69="Media",'[2]Mapa final'!$AC$69="Moderado"),CONCATENATE("R10C",'[2]Mapa final'!$Q$69),"")</f>
        <v/>
      </c>
      <c r="AB35" s="195" t="str">
        <f>IF(AND('[2]Mapa final'!$AA$64="Media",'[2]Mapa final'!$AC$64="Mayor"),CONCATENATE("R10C",'[2]Mapa final'!$Q$64),"")</f>
        <v/>
      </c>
      <c r="AC35" s="196" t="str">
        <f>IF(AND('[2]Mapa final'!$AA$65="Media",'[2]Mapa final'!$AC$65="Mayor"),CONCATENATE("R10C",'[2]Mapa final'!$Q$65),"")</f>
        <v/>
      </c>
      <c r="AD35" s="196" t="str">
        <f>IF(AND('[2]Mapa final'!$AA$66="Media",'[2]Mapa final'!$AC$66="Mayor"),CONCATENATE("R10C",'[2]Mapa final'!$Q$66),"")</f>
        <v/>
      </c>
      <c r="AE35" s="196" t="str">
        <f>IF(AND('[2]Mapa final'!$AA$67="Media",'[2]Mapa final'!$AC$67="Mayor"),CONCATENATE("R10C",'[2]Mapa final'!$Q$67),"")</f>
        <v/>
      </c>
      <c r="AF35" s="196" t="str">
        <f>IF(AND('[2]Mapa final'!$AA$68="Media",'[2]Mapa final'!$AC$68="Mayor"),CONCATENATE("R10C",'[2]Mapa final'!$Q$68),"")</f>
        <v/>
      </c>
      <c r="AG35" s="197" t="str">
        <f>IF(AND('[2]Mapa final'!$AA$69="Media",'[2]Mapa final'!$AC$69="Mayor"),CONCATENATE("R10C",'[2]Mapa final'!$Q$69),"")</f>
        <v/>
      </c>
      <c r="AH35" s="198" t="str">
        <f>IF(AND('[2]Mapa final'!$AA$64="Media",'[2]Mapa final'!$AC$64="Catastrófico"),CONCATENATE("R10C",'[2]Mapa final'!$Q$64),"")</f>
        <v/>
      </c>
      <c r="AI35" s="199" t="str">
        <f>IF(AND('[2]Mapa final'!$AA$65="Media",'[2]Mapa final'!$AC$65="Catastrófico"),CONCATENATE("R10C",'[2]Mapa final'!$Q$65),"")</f>
        <v/>
      </c>
      <c r="AJ35" s="199" t="str">
        <f>IF(AND('[2]Mapa final'!$AA$66="Media",'[2]Mapa final'!$AC$66="Catastrófico"),CONCATENATE("R10C",'[2]Mapa final'!$Q$66),"")</f>
        <v/>
      </c>
      <c r="AK35" s="199" t="str">
        <f>IF(AND('[2]Mapa final'!$AA$67="Media",'[2]Mapa final'!$AC$67="Catastrófico"),CONCATENATE("R10C",'[2]Mapa final'!$Q$67),"")</f>
        <v/>
      </c>
      <c r="AL35" s="199" t="str">
        <f>IF(AND('[2]Mapa final'!$AA$68="Media",'[2]Mapa final'!$AC$68="Catastrófico"),CONCATENATE("R10C",'[2]Mapa final'!$Q$68),"")</f>
        <v/>
      </c>
      <c r="AM35" s="200" t="str">
        <f>IF(AND('[2]Mapa final'!$AA$69="Media",'[2]Mapa final'!$AC$69="Catastrófico"),CONCATENATE("R10C",'[2]Mapa final'!$Q$69),"")</f>
        <v/>
      </c>
      <c r="AN35" s="180"/>
      <c r="AO35" s="732"/>
      <c r="AP35" s="733"/>
      <c r="AQ35" s="733"/>
      <c r="AR35" s="733"/>
      <c r="AS35" s="733"/>
      <c r="AT35" s="734"/>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0"/>
      <c r="BV35" s="180"/>
      <c r="BW35" s="180"/>
      <c r="BX35" s="180"/>
    </row>
    <row r="36" spans="1:80" ht="15" customHeight="1" x14ac:dyDescent="0.3">
      <c r="A36" s="180"/>
      <c r="B36" s="693"/>
      <c r="C36" s="693"/>
      <c r="D36" s="694"/>
      <c r="E36" s="695" t="s">
        <v>151</v>
      </c>
      <c r="F36" s="696"/>
      <c r="G36" s="696"/>
      <c r="H36" s="696"/>
      <c r="I36" s="696"/>
      <c r="J36" s="210" t="str">
        <f>IF(AND('[2]Mapa final'!$AA$10="Baja",'[2]Mapa final'!$AC$10="Leve"),CONCATENATE("R1C",'[2]Mapa final'!$Q$10),"")</f>
        <v/>
      </c>
      <c r="K36" s="211" t="str">
        <f>IF(AND('[2]Mapa final'!$AA$11="Baja",'[2]Mapa final'!$AC$11="Leve"),CONCATENATE("R1C",'[2]Mapa final'!$Q$11),"")</f>
        <v/>
      </c>
      <c r="L36" s="211" t="str">
        <f>IF(AND('[2]Mapa final'!$AA$12="Baja",'[2]Mapa final'!$AC$12="Leve"),CONCATENATE("R1C",'[2]Mapa final'!$Q$12),"")</f>
        <v/>
      </c>
      <c r="M36" s="211" t="str">
        <f>IF(AND('[2]Mapa final'!$AA$13="Baja",'[2]Mapa final'!$AC$13="Leve"),CONCATENATE("R1C",'[2]Mapa final'!$Q$13),"")</f>
        <v/>
      </c>
      <c r="N36" s="211" t="str">
        <f>IF(AND('[2]Mapa final'!$AA$14="Baja",'[2]Mapa final'!$AC$14="Leve"),CONCATENATE("R1C",'[2]Mapa final'!$Q$14),"")</f>
        <v/>
      </c>
      <c r="O36" s="212" t="str">
        <f>IF(AND('[2]Mapa final'!$AA$15="Baja",'[2]Mapa final'!$AC$15="Leve"),CONCATENATE("R1C",'[2]Mapa final'!$Q$15),"")</f>
        <v/>
      </c>
      <c r="P36" s="201" t="str">
        <f>IF(AND('[2]Mapa final'!$AA$10="Baja",'[2]Mapa final'!$AC$10="Menor"),CONCATENATE("R1C",'[2]Mapa final'!$Q$10),"")</f>
        <v/>
      </c>
      <c r="Q36" s="202" t="str">
        <f>IF(AND('[2]Mapa final'!$AA$11="Baja",'[2]Mapa final'!$AC$11="Menor"),CONCATENATE("R1C",'[2]Mapa final'!$Q$11),"")</f>
        <v/>
      </c>
      <c r="R36" s="202" t="str">
        <f>IF(AND('[2]Mapa final'!$AA$12="Baja",'[2]Mapa final'!$AC$12="Menor"),CONCATENATE("R1C",'[2]Mapa final'!$Q$12),"")</f>
        <v/>
      </c>
      <c r="S36" s="202" t="str">
        <f>IF(AND('[2]Mapa final'!$AA$13="Baja",'[2]Mapa final'!$AC$13="Menor"),CONCATENATE("R1C",'[2]Mapa final'!$Q$13),"")</f>
        <v/>
      </c>
      <c r="T36" s="202" t="str">
        <f>IF(AND('[2]Mapa final'!$AA$14="Baja",'[2]Mapa final'!$AC$14="Menor"),CONCATENATE("R1C",'[2]Mapa final'!$Q$14),"")</f>
        <v/>
      </c>
      <c r="U36" s="203" t="str">
        <f>IF(AND('[2]Mapa final'!$AA$15="Baja",'[2]Mapa final'!$AC$15="Menor"),CONCATENATE("R1C",'[2]Mapa final'!$Q$15),"")</f>
        <v/>
      </c>
      <c r="V36" s="201" t="str">
        <f>IF(AND('[2]Mapa final'!$AA$10="Baja",'[2]Mapa final'!$AC$10="Moderado"),CONCATENATE("R1C",'[2]Mapa final'!$Q$10),"")</f>
        <v>R1C1</v>
      </c>
      <c r="W36" s="202" t="str">
        <f>IF(AND('[2]Mapa final'!$AA$11="Baja",'[2]Mapa final'!$AC$11="Moderado"),CONCATENATE("R1C",'[2]Mapa final'!$Q$11),"")</f>
        <v/>
      </c>
      <c r="X36" s="202" t="str">
        <f>IF(AND('[2]Mapa final'!$AA$12="Baja",'[2]Mapa final'!$AC$12="Moderado"),CONCATENATE("R1C",'[2]Mapa final'!$Q$12),"")</f>
        <v/>
      </c>
      <c r="Y36" s="202" t="str">
        <f>IF(AND('[2]Mapa final'!$AA$13="Baja",'[2]Mapa final'!$AC$13="Moderado"),CONCATENATE("R1C",'[2]Mapa final'!$Q$13),"")</f>
        <v/>
      </c>
      <c r="Z36" s="202" t="str">
        <f>IF(AND('[2]Mapa final'!$AA$14="Baja",'[2]Mapa final'!$AC$14="Moderado"),CONCATENATE("R1C",'[2]Mapa final'!$Q$14),"")</f>
        <v/>
      </c>
      <c r="AA36" s="203" t="str">
        <f>IF(AND('[2]Mapa final'!$AA$15="Baja",'[2]Mapa final'!$AC$15="Moderado"),CONCATENATE("R1C",'[2]Mapa final'!$Q$15),"")</f>
        <v/>
      </c>
      <c r="AB36" s="183" t="str">
        <f>IF(AND('[2]Mapa final'!$AA$10="Baja",'[2]Mapa final'!$AC$10="Mayor"),CONCATENATE("R1C",'[2]Mapa final'!$Q$10),"")</f>
        <v/>
      </c>
      <c r="AC36" s="184" t="str">
        <f>IF(AND('[2]Mapa final'!$AA$11="Baja",'[2]Mapa final'!$AC$11="Mayor"),CONCATENATE("R1C",'[2]Mapa final'!$Q$11),"")</f>
        <v/>
      </c>
      <c r="AD36" s="184" t="str">
        <f>IF(AND('[2]Mapa final'!$AA$12="Baja",'[2]Mapa final'!$AC$12="Mayor"),CONCATENATE("R1C",'[2]Mapa final'!$Q$12),"")</f>
        <v/>
      </c>
      <c r="AE36" s="184" t="str">
        <f>IF(AND('[2]Mapa final'!$AA$13="Baja",'[2]Mapa final'!$AC$13="Mayor"),CONCATENATE("R1C",'[2]Mapa final'!$Q$13),"")</f>
        <v/>
      </c>
      <c r="AF36" s="184" t="str">
        <f>IF(AND('[2]Mapa final'!$AA$14="Baja",'[2]Mapa final'!$AC$14="Mayor"),CONCATENATE("R1C",'[2]Mapa final'!$Q$14),"")</f>
        <v/>
      </c>
      <c r="AG36" s="185" t="str">
        <f>IF(AND('[2]Mapa final'!$AA$15="Baja",'[2]Mapa final'!$AC$15="Mayor"),CONCATENATE("R1C",'[2]Mapa final'!$Q$15),"")</f>
        <v/>
      </c>
      <c r="AH36" s="186" t="str">
        <f>IF(AND('[2]Mapa final'!$AA$10="Baja",'[2]Mapa final'!$AC$10="Catastrófico"),CONCATENATE("R1C",'[2]Mapa final'!$Q$10),"")</f>
        <v/>
      </c>
      <c r="AI36" s="187" t="str">
        <f>IF(AND('[2]Mapa final'!$AA$11="Baja",'[2]Mapa final'!$AC$11="Catastrófico"),CONCATENATE("R1C",'[2]Mapa final'!$Q$11),"")</f>
        <v/>
      </c>
      <c r="AJ36" s="187" t="str">
        <f>IF(AND('[2]Mapa final'!$AA$12="Baja",'[2]Mapa final'!$AC$12="Catastrófico"),CONCATENATE("R1C",'[2]Mapa final'!$Q$12),"")</f>
        <v/>
      </c>
      <c r="AK36" s="187" t="str">
        <f>IF(AND('[2]Mapa final'!$AA$13="Baja",'[2]Mapa final'!$AC$13="Catastrófico"),CONCATENATE("R1C",'[2]Mapa final'!$Q$13),"")</f>
        <v/>
      </c>
      <c r="AL36" s="187" t="str">
        <f>IF(AND('[2]Mapa final'!$AA$14="Baja",'[2]Mapa final'!$AC$14="Catastrófico"),CONCATENATE("R1C",'[2]Mapa final'!$Q$14),"")</f>
        <v/>
      </c>
      <c r="AM36" s="188" t="str">
        <f>IF(AND('[2]Mapa final'!$AA$15="Baja",'[2]Mapa final'!$AC$15="Catastrófico"),CONCATENATE("R1C",'[2]Mapa final'!$Q$15),"")</f>
        <v/>
      </c>
      <c r="AN36" s="180"/>
      <c r="AO36" s="735" t="s">
        <v>152</v>
      </c>
      <c r="AP36" s="736"/>
      <c r="AQ36" s="736"/>
      <c r="AR36" s="736"/>
      <c r="AS36" s="736"/>
      <c r="AT36" s="737"/>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0"/>
      <c r="BQ36" s="180"/>
      <c r="BR36" s="180"/>
      <c r="BS36" s="180"/>
      <c r="BT36" s="180"/>
      <c r="BU36" s="180"/>
      <c r="BV36" s="180"/>
      <c r="BW36" s="180"/>
      <c r="BX36" s="180"/>
    </row>
    <row r="37" spans="1:80" ht="15" customHeight="1" x14ac:dyDescent="0.3">
      <c r="A37" s="180"/>
      <c r="B37" s="693"/>
      <c r="C37" s="693"/>
      <c r="D37" s="694"/>
      <c r="E37" s="716"/>
      <c r="F37" s="699"/>
      <c r="G37" s="699"/>
      <c r="H37" s="699"/>
      <c r="I37" s="699"/>
      <c r="J37" s="213" t="str">
        <f>IF(AND('[2]Mapa final'!$AA$16="Baja",'[2]Mapa final'!$AC$16="Leve"),CONCATENATE("R2C",'[2]Mapa final'!$Q$16),"")</f>
        <v/>
      </c>
      <c r="K37" s="214" t="str">
        <f>IF(AND('[2]Mapa final'!$AA$17="Baja",'[2]Mapa final'!$AC$17="Leve"),CONCATENATE("R2C",'[2]Mapa final'!$Q$17),"")</f>
        <v/>
      </c>
      <c r="L37" s="214" t="str">
        <f>IF(AND('[2]Mapa final'!$AA$18="Baja",'[2]Mapa final'!$AC$18="Leve"),CONCATENATE("R2C",'[2]Mapa final'!$Q$18),"")</f>
        <v/>
      </c>
      <c r="M37" s="214" t="str">
        <f>IF(AND('[2]Mapa final'!$AA$19="Baja",'[2]Mapa final'!$AC$19="Leve"),CONCATENATE("R2C",'[2]Mapa final'!$Q$19),"")</f>
        <v/>
      </c>
      <c r="N37" s="214" t="str">
        <f>IF(AND('[2]Mapa final'!$AA$20="Baja",'[2]Mapa final'!$AC$20="Leve"),CONCATENATE("R2C",'[2]Mapa final'!$Q$20),"")</f>
        <v/>
      </c>
      <c r="O37" s="215" t="str">
        <f>IF(AND('[2]Mapa final'!$AA$21="Baja",'[2]Mapa final'!$AC$21="Leve"),CONCATENATE("R2C",'[2]Mapa final'!$Q$21),"")</f>
        <v/>
      </c>
      <c r="P37" s="204" t="str">
        <f>IF(AND('[2]Mapa final'!$AA$16="Baja",'[2]Mapa final'!$AC$16="Menor"),CONCATENATE("R2C",'[2]Mapa final'!$Q$16),"")</f>
        <v/>
      </c>
      <c r="Q37" s="205" t="str">
        <f>IF(AND('[2]Mapa final'!$AA$17="Baja",'[2]Mapa final'!$AC$17="Menor"),CONCATENATE("R2C",'[2]Mapa final'!$Q$17),"")</f>
        <v/>
      </c>
      <c r="R37" s="205" t="str">
        <f>IF(AND('[2]Mapa final'!$AA$18="Baja",'[2]Mapa final'!$AC$18="Menor"),CONCATENATE("R2C",'[2]Mapa final'!$Q$18),"")</f>
        <v/>
      </c>
      <c r="S37" s="205" t="str">
        <f>IF(AND('[2]Mapa final'!$AA$19="Baja",'[2]Mapa final'!$AC$19="Menor"),CONCATENATE("R2C",'[2]Mapa final'!$Q$19),"")</f>
        <v/>
      </c>
      <c r="T37" s="205" t="str">
        <f>IF(AND('[2]Mapa final'!$AA$20="Baja",'[2]Mapa final'!$AC$20="Menor"),CONCATENATE("R2C",'[2]Mapa final'!$Q$20),"")</f>
        <v/>
      </c>
      <c r="U37" s="206" t="str">
        <f>IF(AND('[2]Mapa final'!$AA$21="Baja",'[2]Mapa final'!$AC$21="Menor"),CONCATENATE("R2C",'[2]Mapa final'!$Q$21),"")</f>
        <v/>
      </c>
      <c r="V37" s="204" t="str">
        <f>IF(AND('[2]Mapa final'!$AA$16="Baja",'[2]Mapa final'!$AC$16="Moderado"),CONCATENATE("R2C",'[2]Mapa final'!$Q$16),"")</f>
        <v>R2C1</v>
      </c>
      <c r="W37" s="205" t="str">
        <f>IF(AND('[2]Mapa final'!$AA$17="Baja",'[2]Mapa final'!$AC$17="Moderado"),CONCATENATE("R2C",'[2]Mapa final'!$Q$17),"")</f>
        <v/>
      </c>
      <c r="X37" s="205" t="str">
        <f>IF(AND('[2]Mapa final'!$AA$18="Baja",'[2]Mapa final'!$AC$18="Moderado"),CONCATENATE("R2C",'[2]Mapa final'!$Q$18),"")</f>
        <v/>
      </c>
      <c r="Y37" s="205" t="str">
        <f>IF(AND('[2]Mapa final'!$AA$19="Baja",'[2]Mapa final'!$AC$19="Moderado"),CONCATENATE("R2C",'[2]Mapa final'!$Q$19),"")</f>
        <v/>
      </c>
      <c r="Z37" s="205" t="str">
        <f>IF(AND('[2]Mapa final'!$AA$20="Baja",'[2]Mapa final'!$AC$20="Moderado"),CONCATENATE("R2C",'[2]Mapa final'!$Q$20),"")</f>
        <v/>
      </c>
      <c r="AA37" s="206" t="str">
        <f>IF(AND('[2]Mapa final'!$AA$21="Baja",'[2]Mapa final'!$AC$21="Moderado"),CONCATENATE("R2C",'[2]Mapa final'!$Q$21),"")</f>
        <v/>
      </c>
      <c r="AB37" s="189" t="str">
        <f>IF(AND('[2]Mapa final'!$AA$16="Baja",'[2]Mapa final'!$AC$16="Mayor"),CONCATENATE("R2C",'[2]Mapa final'!$Q$16),"")</f>
        <v/>
      </c>
      <c r="AC37" s="190" t="str">
        <f>IF(AND('[2]Mapa final'!$AA$17="Baja",'[2]Mapa final'!$AC$17="Mayor"),CONCATENATE("R2C",'[2]Mapa final'!$Q$17),"")</f>
        <v/>
      </c>
      <c r="AD37" s="190" t="str">
        <f>IF(AND('[2]Mapa final'!$AA$18="Baja",'[2]Mapa final'!$AC$18="Mayor"),CONCATENATE("R2C",'[2]Mapa final'!$Q$18),"")</f>
        <v/>
      </c>
      <c r="AE37" s="190" t="str">
        <f>IF(AND('[2]Mapa final'!$AA$19="Baja",'[2]Mapa final'!$AC$19="Mayor"),CONCATENATE("R2C",'[2]Mapa final'!$Q$19),"")</f>
        <v/>
      </c>
      <c r="AF37" s="190" t="str">
        <f>IF(AND('[2]Mapa final'!$AA$20="Baja",'[2]Mapa final'!$AC$20="Mayor"),CONCATENATE("R2C",'[2]Mapa final'!$Q$20),"")</f>
        <v/>
      </c>
      <c r="AG37" s="191" t="str">
        <f>IF(AND('[2]Mapa final'!$AA$21="Baja",'[2]Mapa final'!$AC$21="Mayor"),CONCATENATE("R2C",'[2]Mapa final'!$Q$21),"")</f>
        <v/>
      </c>
      <c r="AH37" s="192" t="str">
        <f>IF(AND('[2]Mapa final'!$AA$16="Baja",'[2]Mapa final'!$AC$16="Catastrófico"),CONCATENATE("R2C",'[2]Mapa final'!$Q$16),"")</f>
        <v/>
      </c>
      <c r="AI37" s="193" t="str">
        <f>IF(AND('[2]Mapa final'!$AA$17="Baja",'[2]Mapa final'!$AC$17="Catastrófico"),CONCATENATE("R2C",'[2]Mapa final'!$Q$17),"")</f>
        <v/>
      </c>
      <c r="AJ37" s="193" t="str">
        <f>IF(AND('[2]Mapa final'!$AA$18="Baja",'[2]Mapa final'!$AC$18="Catastrófico"),CONCATENATE("R2C",'[2]Mapa final'!$Q$18),"")</f>
        <v/>
      </c>
      <c r="AK37" s="193" t="str">
        <f>IF(AND('[2]Mapa final'!$AA$19="Baja",'[2]Mapa final'!$AC$19="Catastrófico"),CONCATENATE("R2C",'[2]Mapa final'!$Q$19),"")</f>
        <v/>
      </c>
      <c r="AL37" s="193" t="str">
        <f>IF(AND('[2]Mapa final'!$AA$20="Baja",'[2]Mapa final'!$AC$20="Catastrófico"),CONCATENATE("R2C",'[2]Mapa final'!$Q$20),"")</f>
        <v/>
      </c>
      <c r="AM37" s="194" t="str">
        <f>IF(AND('[2]Mapa final'!$AA$21="Baja",'[2]Mapa final'!$AC$21="Catastrófico"),CONCATENATE("R2C",'[2]Mapa final'!$Q$21),"")</f>
        <v/>
      </c>
      <c r="AN37" s="180"/>
      <c r="AO37" s="738"/>
      <c r="AP37" s="739"/>
      <c r="AQ37" s="739"/>
      <c r="AR37" s="739"/>
      <c r="AS37" s="739"/>
      <c r="AT37" s="740"/>
      <c r="AU37" s="180"/>
      <c r="AV37" s="180"/>
      <c r="AW37" s="180"/>
      <c r="AX37" s="180"/>
      <c r="AY37" s="180"/>
      <c r="AZ37" s="180"/>
      <c r="BA37" s="180"/>
      <c r="BB37" s="180"/>
      <c r="BC37" s="180"/>
      <c r="BD37" s="180"/>
      <c r="BE37" s="180"/>
      <c r="BF37" s="180"/>
      <c r="BG37" s="180"/>
      <c r="BH37" s="180"/>
      <c r="BI37" s="180"/>
      <c r="BJ37" s="180"/>
      <c r="BK37" s="180"/>
      <c r="BL37" s="180"/>
      <c r="BM37" s="180"/>
      <c r="BN37" s="180"/>
      <c r="BO37" s="180"/>
      <c r="BP37" s="180"/>
      <c r="BQ37" s="180"/>
      <c r="BR37" s="180"/>
      <c r="BS37" s="180"/>
      <c r="BT37" s="180"/>
      <c r="BU37" s="180"/>
      <c r="BV37" s="180"/>
      <c r="BW37" s="180"/>
      <c r="BX37" s="180"/>
    </row>
    <row r="38" spans="1:80" ht="15" customHeight="1" x14ac:dyDescent="0.3">
      <c r="A38" s="180"/>
      <c r="B38" s="693"/>
      <c r="C38" s="693"/>
      <c r="D38" s="694"/>
      <c r="E38" s="698"/>
      <c r="F38" s="699"/>
      <c r="G38" s="699"/>
      <c r="H38" s="699"/>
      <c r="I38" s="699"/>
      <c r="J38" s="213" t="str">
        <f>IF(AND('[2]Mapa final'!$AA$22="Baja",'[2]Mapa final'!$AC$22="Leve"),CONCATENATE("R3C",'[2]Mapa final'!$Q$22),"")</f>
        <v/>
      </c>
      <c r="K38" s="214" t="str">
        <f>IF(AND('[2]Mapa final'!$AA$23="Baja",'[2]Mapa final'!$AC$23="Leve"),CONCATENATE("R3C",'[2]Mapa final'!$Q$23),"")</f>
        <v/>
      </c>
      <c r="L38" s="214" t="str">
        <f>IF(AND('[2]Mapa final'!$AA$24="Baja",'[2]Mapa final'!$AC$24="Leve"),CONCATENATE("R3C",'[2]Mapa final'!$Q$24),"")</f>
        <v/>
      </c>
      <c r="M38" s="214" t="str">
        <f>IF(AND('[2]Mapa final'!$AA$25="Baja",'[2]Mapa final'!$AC$25="Leve"),CONCATENATE("R3C",'[2]Mapa final'!$Q$25),"")</f>
        <v/>
      </c>
      <c r="N38" s="214" t="str">
        <f>IF(AND('[2]Mapa final'!$AA$26="Baja",'[2]Mapa final'!$AC$26="Leve"),CONCATENATE("R3C",'[2]Mapa final'!$Q$26),"")</f>
        <v/>
      </c>
      <c r="O38" s="215" t="str">
        <f>IF(AND('[2]Mapa final'!$AA$27="Baja",'[2]Mapa final'!$AC$27="Leve"),CONCATENATE("R3C",'[2]Mapa final'!$Q$27),"")</f>
        <v/>
      </c>
      <c r="P38" s="204" t="str">
        <f>IF(AND('[2]Mapa final'!$AA$22="Baja",'[2]Mapa final'!$AC$22="Menor"),CONCATENATE("R3C",'[2]Mapa final'!$Q$22),"")</f>
        <v/>
      </c>
      <c r="Q38" s="205" t="str">
        <f>IF(AND('[2]Mapa final'!$AA$23="Baja",'[2]Mapa final'!$AC$23="Menor"),CONCATENATE("R3C",'[2]Mapa final'!$Q$23),"")</f>
        <v/>
      </c>
      <c r="R38" s="205" t="str">
        <f>IF(AND('[2]Mapa final'!$AA$24="Baja",'[2]Mapa final'!$AC$24="Menor"),CONCATENATE("R3C",'[2]Mapa final'!$Q$24),"")</f>
        <v/>
      </c>
      <c r="S38" s="205" t="str">
        <f>IF(AND('[2]Mapa final'!$AA$25="Baja",'[2]Mapa final'!$AC$25="Menor"),CONCATENATE("R3C",'[2]Mapa final'!$Q$25),"")</f>
        <v/>
      </c>
      <c r="T38" s="205" t="str">
        <f>IF(AND('[2]Mapa final'!$AA$26="Baja",'[2]Mapa final'!$AC$26="Menor"),CONCATENATE("R3C",'[2]Mapa final'!$Q$26),"")</f>
        <v/>
      </c>
      <c r="U38" s="206" t="str">
        <f>IF(AND('[2]Mapa final'!$AA$27="Baja",'[2]Mapa final'!$AC$27="Menor"),CONCATENATE("R3C",'[2]Mapa final'!$Q$27),"")</f>
        <v/>
      </c>
      <c r="V38" s="204" t="str">
        <f>IF(AND('[2]Mapa final'!$AA$22="Baja",'[2]Mapa final'!$AC$22="Moderado"),CONCATENATE("R3C",'[2]Mapa final'!$Q$22),"")</f>
        <v/>
      </c>
      <c r="W38" s="205" t="str">
        <f>IF(AND('[2]Mapa final'!$AA$23="Baja",'[2]Mapa final'!$AC$23="Moderado"),CONCATENATE("R3C",'[2]Mapa final'!$Q$23),"")</f>
        <v/>
      </c>
      <c r="X38" s="205" t="str">
        <f>IF(AND('[2]Mapa final'!$AA$24="Baja",'[2]Mapa final'!$AC$24="Moderado"),CONCATENATE("R3C",'[2]Mapa final'!$Q$24),"")</f>
        <v/>
      </c>
      <c r="Y38" s="205" t="str">
        <f>IF(AND('[2]Mapa final'!$AA$25="Baja",'[2]Mapa final'!$AC$25="Moderado"),CONCATENATE("R3C",'[2]Mapa final'!$Q$25),"")</f>
        <v/>
      </c>
      <c r="Z38" s="205" t="str">
        <f>IF(AND('[2]Mapa final'!$AA$26="Baja",'[2]Mapa final'!$AC$26="Moderado"),CONCATENATE("R3C",'[2]Mapa final'!$Q$26),"")</f>
        <v/>
      </c>
      <c r="AA38" s="206" t="str">
        <f>IF(AND('[2]Mapa final'!$AA$27="Baja",'[2]Mapa final'!$AC$27="Moderado"),CONCATENATE("R3C",'[2]Mapa final'!$Q$27),"")</f>
        <v/>
      </c>
      <c r="AB38" s="189" t="str">
        <f>IF(AND('[2]Mapa final'!$AA$22="Baja",'[2]Mapa final'!$AC$22="Mayor"),CONCATENATE("R3C",'[2]Mapa final'!$Q$22),"")</f>
        <v/>
      </c>
      <c r="AC38" s="190" t="str">
        <f>IF(AND('[2]Mapa final'!$AA$23="Baja",'[2]Mapa final'!$AC$23="Mayor"),CONCATENATE("R3C",'[2]Mapa final'!$Q$23),"")</f>
        <v/>
      </c>
      <c r="AD38" s="190" t="str">
        <f>IF(AND('[2]Mapa final'!$AA$24="Baja",'[2]Mapa final'!$AC$24="Mayor"),CONCATENATE("R3C",'[2]Mapa final'!$Q$24),"")</f>
        <v/>
      </c>
      <c r="AE38" s="190" t="str">
        <f>IF(AND('[2]Mapa final'!$AA$25="Baja",'[2]Mapa final'!$AC$25="Mayor"),CONCATENATE("R3C",'[2]Mapa final'!$Q$25),"")</f>
        <v/>
      </c>
      <c r="AF38" s="190" t="str">
        <f>IF(AND('[2]Mapa final'!$AA$26="Baja",'[2]Mapa final'!$AC$26="Mayor"),CONCATENATE("R3C",'[2]Mapa final'!$Q$26),"")</f>
        <v/>
      </c>
      <c r="AG38" s="191" t="str">
        <f>IF(AND('[2]Mapa final'!$AA$27="Baja",'[2]Mapa final'!$AC$27="Mayor"),CONCATENATE("R3C",'[2]Mapa final'!$Q$27),"")</f>
        <v/>
      </c>
      <c r="AH38" s="192" t="str">
        <f>IF(AND('[2]Mapa final'!$AA$22="Baja",'[2]Mapa final'!$AC$22="Catastrófico"),CONCATENATE("R3C",'[2]Mapa final'!$Q$22),"")</f>
        <v/>
      </c>
      <c r="AI38" s="193" t="str">
        <f>IF(AND('[2]Mapa final'!$AA$23="Baja",'[2]Mapa final'!$AC$23="Catastrófico"),CONCATENATE("R3C",'[2]Mapa final'!$Q$23),"")</f>
        <v/>
      </c>
      <c r="AJ38" s="193" t="str">
        <f>IF(AND('[2]Mapa final'!$AA$24="Baja",'[2]Mapa final'!$AC$24="Catastrófico"),CONCATENATE("R3C",'[2]Mapa final'!$Q$24),"")</f>
        <v/>
      </c>
      <c r="AK38" s="193" t="str">
        <f>IF(AND('[2]Mapa final'!$AA$25="Baja",'[2]Mapa final'!$AC$25="Catastrófico"),CONCATENATE("R3C",'[2]Mapa final'!$Q$25),"")</f>
        <v/>
      </c>
      <c r="AL38" s="193" t="str">
        <f>IF(AND('[2]Mapa final'!$AA$26="Baja",'[2]Mapa final'!$AC$26="Catastrófico"),CONCATENATE("R3C",'[2]Mapa final'!$Q$26),"")</f>
        <v/>
      </c>
      <c r="AM38" s="194" t="str">
        <f>IF(AND('[2]Mapa final'!$AA$27="Baja",'[2]Mapa final'!$AC$27="Catastrófico"),CONCATENATE("R3C",'[2]Mapa final'!$Q$27),"")</f>
        <v/>
      </c>
      <c r="AN38" s="180"/>
      <c r="AO38" s="738"/>
      <c r="AP38" s="739"/>
      <c r="AQ38" s="739"/>
      <c r="AR38" s="739"/>
      <c r="AS38" s="739"/>
      <c r="AT38" s="74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0"/>
      <c r="BQ38" s="180"/>
      <c r="BR38" s="180"/>
      <c r="BS38" s="180"/>
      <c r="BT38" s="180"/>
      <c r="BU38" s="180"/>
      <c r="BV38" s="180"/>
      <c r="BW38" s="180"/>
      <c r="BX38" s="180"/>
    </row>
    <row r="39" spans="1:80" ht="15" customHeight="1" x14ac:dyDescent="0.3">
      <c r="A39" s="180"/>
      <c r="B39" s="693"/>
      <c r="C39" s="693"/>
      <c r="D39" s="694"/>
      <c r="E39" s="698"/>
      <c r="F39" s="699"/>
      <c r="G39" s="699"/>
      <c r="H39" s="699"/>
      <c r="I39" s="699"/>
      <c r="J39" s="213" t="str">
        <f>IF(AND('[2]Mapa final'!$AA$28="Baja",'[2]Mapa final'!$AC$28="Leve"),CONCATENATE("R4C",'[2]Mapa final'!$Q$28),"")</f>
        <v/>
      </c>
      <c r="K39" s="214" t="str">
        <f>IF(AND('[2]Mapa final'!$AA$29="Baja",'[2]Mapa final'!$AC$29="Leve"),CONCATENATE("R4C",'[2]Mapa final'!$Q$29),"")</f>
        <v/>
      </c>
      <c r="L39" s="214" t="str">
        <f>IF(AND('[2]Mapa final'!$AA$30="Baja",'[2]Mapa final'!$AC$30="Leve"),CONCATENATE("R4C",'[2]Mapa final'!$Q$30),"")</f>
        <v/>
      </c>
      <c r="M39" s="214" t="str">
        <f>IF(AND('[2]Mapa final'!$AA$31="Baja",'[2]Mapa final'!$AC$31="Leve"),CONCATENATE("R4C",'[2]Mapa final'!$Q$31),"")</f>
        <v/>
      </c>
      <c r="N39" s="214" t="str">
        <f>IF(AND('[2]Mapa final'!$AA$32="Baja",'[2]Mapa final'!$AC$32="Leve"),CONCATENATE("R4C",'[2]Mapa final'!$Q$32),"")</f>
        <v/>
      </c>
      <c r="O39" s="215" t="str">
        <f>IF(AND('[2]Mapa final'!$AA$33="Baja",'[2]Mapa final'!$AC$33="Leve"),CONCATENATE("R4C",'[2]Mapa final'!$Q$33),"")</f>
        <v/>
      </c>
      <c r="P39" s="204" t="str">
        <f>IF(AND('[2]Mapa final'!$AA$28="Baja",'[2]Mapa final'!$AC$28="Menor"),CONCATENATE("R4C",'[2]Mapa final'!$Q$28),"")</f>
        <v/>
      </c>
      <c r="Q39" s="205" t="str">
        <f>IF(AND('[2]Mapa final'!$AA$29="Baja",'[2]Mapa final'!$AC$29="Menor"),CONCATENATE("R4C",'[2]Mapa final'!$Q$29),"")</f>
        <v/>
      </c>
      <c r="R39" s="205" t="str">
        <f>IF(AND('[2]Mapa final'!$AA$30="Baja",'[2]Mapa final'!$AC$30="Menor"),CONCATENATE("R4C",'[2]Mapa final'!$Q$30),"")</f>
        <v/>
      </c>
      <c r="S39" s="205" t="str">
        <f>IF(AND('[2]Mapa final'!$AA$31="Baja",'[2]Mapa final'!$AC$31="Menor"),CONCATENATE("R4C",'[2]Mapa final'!$Q$31),"")</f>
        <v/>
      </c>
      <c r="T39" s="205" t="str">
        <f>IF(AND('[2]Mapa final'!$AA$32="Baja",'[2]Mapa final'!$AC$32="Menor"),CONCATENATE("R4C",'[2]Mapa final'!$Q$32),"")</f>
        <v/>
      </c>
      <c r="U39" s="206" t="str">
        <f>IF(AND('[2]Mapa final'!$AA$33="Baja",'[2]Mapa final'!$AC$33="Menor"),CONCATENATE("R4C",'[2]Mapa final'!$Q$33),"")</f>
        <v/>
      </c>
      <c r="V39" s="204" t="str">
        <f>IF(AND('[2]Mapa final'!$AA$28="Baja",'[2]Mapa final'!$AC$28="Moderado"),CONCATENATE("R4C",'[2]Mapa final'!$Q$28),"")</f>
        <v/>
      </c>
      <c r="W39" s="205" t="str">
        <f>IF(AND('[2]Mapa final'!$AA$29="Baja",'[2]Mapa final'!$AC$29="Moderado"),CONCATENATE("R4C",'[2]Mapa final'!$Q$29),"")</f>
        <v/>
      </c>
      <c r="X39" s="205" t="str">
        <f>IF(AND('[2]Mapa final'!$AA$30="Baja",'[2]Mapa final'!$AC$30="Moderado"),CONCATENATE("R4C",'[2]Mapa final'!$Q$30),"")</f>
        <v/>
      </c>
      <c r="Y39" s="205" t="str">
        <f>IF(AND('[2]Mapa final'!$AA$31="Baja",'[2]Mapa final'!$AC$31="Moderado"),CONCATENATE("R4C",'[2]Mapa final'!$Q$31),"")</f>
        <v/>
      </c>
      <c r="Z39" s="205" t="str">
        <f>IF(AND('[2]Mapa final'!$AA$32="Baja",'[2]Mapa final'!$AC$32="Moderado"),CONCATENATE("R4C",'[2]Mapa final'!$Q$32),"")</f>
        <v/>
      </c>
      <c r="AA39" s="206" t="str">
        <f>IF(AND('[2]Mapa final'!$AA$33="Baja",'[2]Mapa final'!$AC$33="Moderado"),CONCATENATE("R4C",'[2]Mapa final'!$Q$33),"")</f>
        <v/>
      </c>
      <c r="AB39" s="189" t="str">
        <f>IF(AND('[2]Mapa final'!$AA$28="Baja",'[2]Mapa final'!$AC$28="Mayor"),CONCATENATE("R4C",'[2]Mapa final'!$Q$28),"")</f>
        <v/>
      </c>
      <c r="AC39" s="190" t="str">
        <f>IF(AND('[2]Mapa final'!$AA$29="Baja",'[2]Mapa final'!$AC$29="Mayor"),CONCATENATE("R4C",'[2]Mapa final'!$Q$29),"")</f>
        <v/>
      </c>
      <c r="AD39" s="190" t="str">
        <f>IF(AND('[2]Mapa final'!$AA$30="Baja",'[2]Mapa final'!$AC$30="Mayor"),CONCATENATE("R4C",'[2]Mapa final'!$Q$30),"")</f>
        <v/>
      </c>
      <c r="AE39" s="190" t="str">
        <f>IF(AND('[2]Mapa final'!$AA$31="Baja",'[2]Mapa final'!$AC$31="Mayor"),CONCATENATE("R4C",'[2]Mapa final'!$Q$31),"")</f>
        <v/>
      </c>
      <c r="AF39" s="190" t="str">
        <f>IF(AND('[2]Mapa final'!$AA$32="Baja",'[2]Mapa final'!$AC$32="Mayor"),CONCATENATE("R4C",'[2]Mapa final'!$Q$32),"")</f>
        <v/>
      </c>
      <c r="AG39" s="191" t="str">
        <f>IF(AND('[2]Mapa final'!$AA$33="Baja",'[2]Mapa final'!$AC$33="Mayor"),CONCATENATE("R4C",'[2]Mapa final'!$Q$33),"")</f>
        <v/>
      </c>
      <c r="AH39" s="192" t="str">
        <f>IF(AND('[2]Mapa final'!$AA$28="Baja",'[2]Mapa final'!$AC$28="Catastrófico"),CONCATENATE("R4C",'[2]Mapa final'!$Q$28),"")</f>
        <v/>
      </c>
      <c r="AI39" s="193" t="str">
        <f>IF(AND('[2]Mapa final'!$AA$29="Baja",'[2]Mapa final'!$AC$29="Catastrófico"),CONCATENATE("R4C",'[2]Mapa final'!$Q$29),"")</f>
        <v/>
      </c>
      <c r="AJ39" s="193" t="str">
        <f>IF(AND('[2]Mapa final'!$AA$30="Baja",'[2]Mapa final'!$AC$30="Catastrófico"),CONCATENATE("R4C",'[2]Mapa final'!$Q$30),"")</f>
        <v/>
      </c>
      <c r="AK39" s="193" t="str">
        <f>IF(AND('[2]Mapa final'!$AA$31="Baja",'[2]Mapa final'!$AC$31="Catastrófico"),CONCATENATE("R4C",'[2]Mapa final'!$Q$31),"")</f>
        <v/>
      </c>
      <c r="AL39" s="193" t="str">
        <f>IF(AND('[2]Mapa final'!$AA$32="Baja",'[2]Mapa final'!$AC$32="Catastrófico"),CONCATENATE("R4C",'[2]Mapa final'!$Q$32),"")</f>
        <v/>
      </c>
      <c r="AM39" s="194" t="str">
        <f>IF(AND('[2]Mapa final'!$AA$33="Baja",'[2]Mapa final'!$AC$33="Catastrófico"),CONCATENATE("R4C",'[2]Mapa final'!$Q$33),"")</f>
        <v/>
      </c>
      <c r="AN39" s="180"/>
      <c r="AO39" s="738"/>
      <c r="AP39" s="739"/>
      <c r="AQ39" s="739"/>
      <c r="AR39" s="739"/>
      <c r="AS39" s="739"/>
      <c r="AT39" s="74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0"/>
      <c r="BQ39" s="180"/>
      <c r="BR39" s="180"/>
      <c r="BS39" s="180"/>
      <c r="BT39" s="180"/>
      <c r="BU39" s="180"/>
      <c r="BV39" s="180"/>
      <c r="BW39" s="180"/>
      <c r="BX39" s="180"/>
    </row>
    <row r="40" spans="1:80" ht="15" customHeight="1" x14ac:dyDescent="0.3">
      <c r="A40" s="180"/>
      <c r="B40" s="693"/>
      <c r="C40" s="693"/>
      <c r="D40" s="694"/>
      <c r="E40" s="698"/>
      <c r="F40" s="699"/>
      <c r="G40" s="699"/>
      <c r="H40" s="699"/>
      <c r="I40" s="699"/>
      <c r="J40" s="213" t="str">
        <f>IF(AND('[2]Mapa final'!$AA$34="Baja",'[2]Mapa final'!$AC$34="Leve"),CONCATENATE("R5C",'[2]Mapa final'!$Q$34),"")</f>
        <v/>
      </c>
      <c r="K40" s="214" t="str">
        <f>IF(AND('[2]Mapa final'!$AA$35="Baja",'[2]Mapa final'!$AC$35="Leve"),CONCATENATE("R5C",'[2]Mapa final'!$Q$35),"")</f>
        <v/>
      </c>
      <c r="L40" s="214" t="str">
        <f>IF(AND('[2]Mapa final'!$AA$36="Baja",'[2]Mapa final'!$AC$36="Leve"),CONCATENATE("R5C",'[2]Mapa final'!$Q$36),"")</f>
        <v/>
      </c>
      <c r="M40" s="214" t="str">
        <f>IF(AND('[2]Mapa final'!$AA$37="Baja",'[2]Mapa final'!$AC$37="Leve"),CONCATENATE("R5C",'[2]Mapa final'!$Q$37),"")</f>
        <v/>
      </c>
      <c r="N40" s="214" t="str">
        <f>IF(AND('[2]Mapa final'!$AA$38="Baja",'[2]Mapa final'!$AC$38="Leve"),CONCATENATE("R5C",'[2]Mapa final'!$Q$38),"")</f>
        <v/>
      </c>
      <c r="O40" s="215" t="str">
        <f>IF(AND('[2]Mapa final'!$AA$39="Baja",'[2]Mapa final'!$AC$39="Leve"),CONCATENATE("R5C",'[2]Mapa final'!$Q$39),"")</f>
        <v/>
      </c>
      <c r="P40" s="204" t="str">
        <f>IF(AND('[2]Mapa final'!$AA$34="Baja",'[2]Mapa final'!$AC$34="Menor"),CONCATENATE("R5C",'[2]Mapa final'!$Q$34),"")</f>
        <v/>
      </c>
      <c r="Q40" s="205" t="str">
        <f>IF(AND('[2]Mapa final'!$AA$35="Baja",'[2]Mapa final'!$AC$35="Menor"),CONCATENATE("R5C",'[2]Mapa final'!$Q$35),"")</f>
        <v/>
      </c>
      <c r="R40" s="205" t="str">
        <f>IF(AND('[2]Mapa final'!$AA$36="Baja",'[2]Mapa final'!$AC$36="Menor"),CONCATENATE("R5C",'[2]Mapa final'!$Q$36),"")</f>
        <v/>
      </c>
      <c r="S40" s="205" t="str">
        <f>IF(AND('[2]Mapa final'!$AA$37="Baja",'[2]Mapa final'!$AC$37="Menor"),CONCATENATE("R5C",'[2]Mapa final'!$Q$37),"")</f>
        <v/>
      </c>
      <c r="T40" s="205" t="str">
        <f>IF(AND('[2]Mapa final'!$AA$38="Baja",'[2]Mapa final'!$AC$38="Menor"),CONCATENATE("R5C",'[2]Mapa final'!$Q$38),"")</f>
        <v/>
      </c>
      <c r="U40" s="206" t="str">
        <f>IF(AND('[2]Mapa final'!$AA$39="Baja",'[2]Mapa final'!$AC$39="Menor"),CONCATENATE("R5C",'[2]Mapa final'!$Q$39),"")</f>
        <v/>
      </c>
      <c r="V40" s="204" t="str">
        <f>IF(AND('[2]Mapa final'!$AA$34="Baja",'[2]Mapa final'!$AC$34="Moderado"),CONCATENATE("R5C",'[2]Mapa final'!$Q$34),"")</f>
        <v/>
      </c>
      <c r="W40" s="205" t="str">
        <f>IF(AND('[2]Mapa final'!$AA$35="Baja",'[2]Mapa final'!$AC$35="Moderado"),CONCATENATE("R5C",'[2]Mapa final'!$Q$35),"")</f>
        <v/>
      </c>
      <c r="X40" s="205" t="str">
        <f>IF(AND('[2]Mapa final'!$AA$36="Baja",'[2]Mapa final'!$AC$36="Moderado"),CONCATENATE("R5C",'[2]Mapa final'!$Q$36),"")</f>
        <v/>
      </c>
      <c r="Y40" s="205" t="str">
        <f>IF(AND('[2]Mapa final'!$AA$37="Baja",'[2]Mapa final'!$AC$37="Moderado"),CONCATENATE("R5C",'[2]Mapa final'!$Q$37),"")</f>
        <v/>
      </c>
      <c r="Z40" s="205" t="str">
        <f>IF(AND('[2]Mapa final'!$AA$38="Baja",'[2]Mapa final'!$AC$38="Moderado"),CONCATENATE("R5C",'[2]Mapa final'!$Q$38),"")</f>
        <v/>
      </c>
      <c r="AA40" s="206" t="str">
        <f>IF(AND('[2]Mapa final'!$AA$39="Baja",'[2]Mapa final'!$AC$39="Moderado"),CONCATENATE("R5C",'[2]Mapa final'!$Q$39),"")</f>
        <v/>
      </c>
      <c r="AB40" s="189" t="str">
        <f>IF(AND('[2]Mapa final'!$AA$34="Baja",'[2]Mapa final'!$AC$34="Mayor"),CONCATENATE("R5C",'[2]Mapa final'!$Q$34),"")</f>
        <v/>
      </c>
      <c r="AC40" s="190" t="str">
        <f>IF(AND('[2]Mapa final'!$AA$35="Baja",'[2]Mapa final'!$AC$35="Mayor"),CONCATENATE("R5C",'[2]Mapa final'!$Q$35),"")</f>
        <v/>
      </c>
      <c r="AD40" s="190" t="str">
        <f>IF(AND('[2]Mapa final'!$AA$36="Baja",'[2]Mapa final'!$AC$36="Mayor"),CONCATENATE("R5C",'[2]Mapa final'!$Q$36),"")</f>
        <v/>
      </c>
      <c r="AE40" s="190" t="str">
        <f>IF(AND('[2]Mapa final'!$AA$37="Baja",'[2]Mapa final'!$AC$37="Mayor"),CONCATENATE("R5C",'[2]Mapa final'!$Q$37),"")</f>
        <v/>
      </c>
      <c r="AF40" s="190" t="str">
        <f>IF(AND('[2]Mapa final'!$AA$38="Baja",'[2]Mapa final'!$AC$38="Mayor"),CONCATENATE("R5C",'[2]Mapa final'!$Q$38),"")</f>
        <v/>
      </c>
      <c r="AG40" s="191" t="str">
        <f>IF(AND('[2]Mapa final'!$AA$39="Baja",'[2]Mapa final'!$AC$39="Mayor"),CONCATENATE("R5C",'[2]Mapa final'!$Q$39),"")</f>
        <v/>
      </c>
      <c r="AH40" s="192" t="str">
        <f>IF(AND('[2]Mapa final'!$AA$34="Baja",'[2]Mapa final'!$AC$34="Catastrófico"),CONCATENATE("R5C",'[2]Mapa final'!$Q$34),"")</f>
        <v/>
      </c>
      <c r="AI40" s="193" t="str">
        <f>IF(AND('[2]Mapa final'!$AA$35="Baja",'[2]Mapa final'!$AC$35="Catastrófico"),CONCATENATE("R5C",'[2]Mapa final'!$Q$35),"")</f>
        <v/>
      </c>
      <c r="AJ40" s="193" t="str">
        <f>IF(AND('[2]Mapa final'!$AA$36="Baja",'[2]Mapa final'!$AC$36="Catastrófico"),CONCATENATE("R5C",'[2]Mapa final'!$Q$36),"")</f>
        <v/>
      </c>
      <c r="AK40" s="193" t="str">
        <f>IF(AND('[2]Mapa final'!$AA$37="Baja",'[2]Mapa final'!$AC$37="Catastrófico"),CONCATENATE("R5C",'[2]Mapa final'!$Q$37),"")</f>
        <v/>
      </c>
      <c r="AL40" s="193" t="str">
        <f>IF(AND('[2]Mapa final'!$AA$38="Baja",'[2]Mapa final'!$AC$38="Catastrófico"),CONCATENATE("R5C",'[2]Mapa final'!$Q$38),"")</f>
        <v/>
      </c>
      <c r="AM40" s="194" t="str">
        <f>IF(AND('[2]Mapa final'!$AA$39="Baja",'[2]Mapa final'!$AC$39="Catastrófico"),CONCATENATE("R5C",'[2]Mapa final'!$Q$39),"")</f>
        <v/>
      </c>
      <c r="AN40" s="180"/>
      <c r="AO40" s="738"/>
      <c r="AP40" s="739"/>
      <c r="AQ40" s="739"/>
      <c r="AR40" s="739"/>
      <c r="AS40" s="739"/>
      <c r="AT40" s="740"/>
      <c r="AU40" s="180"/>
      <c r="AV40" s="180"/>
      <c r="AW40" s="180"/>
      <c r="AX40" s="180"/>
      <c r="AY40" s="180"/>
      <c r="AZ40" s="180"/>
      <c r="BA40" s="180"/>
      <c r="BB40" s="180"/>
      <c r="BC40" s="180"/>
      <c r="BD40" s="180"/>
      <c r="BE40" s="180"/>
      <c r="BF40" s="180"/>
      <c r="BG40" s="180"/>
      <c r="BH40" s="180"/>
      <c r="BI40" s="180"/>
      <c r="BJ40" s="180"/>
      <c r="BK40" s="180"/>
      <c r="BL40" s="180"/>
      <c r="BM40" s="180"/>
      <c r="BN40" s="180"/>
      <c r="BO40" s="180"/>
      <c r="BP40" s="180"/>
      <c r="BQ40" s="180"/>
      <c r="BR40" s="180"/>
      <c r="BS40" s="180"/>
      <c r="BT40" s="180"/>
      <c r="BU40" s="180"/>
      <c r="BV40" s="180"/>
      <c r="BW40" s="180"/>
      <c r="BX40" s="180"/>
    </row>
    <row r="41" spans="1:80" ht="15" customHeight="1" x14ac:dyDescent="0.3">
      <c r="A41" s="180"/>
      <c r="B41" s="693"/>
      <c r="C41" s="693"/>
      <c r="D41" s="694"/>
      <c r="E41" s="698"/>
      <c r="F41" s="699"/>
      <c r="G41" s="699"/>
      <c r="H41" s="699"/>
      <c r="I41" s="699"/>
      <c r="J41" s="213" t="str">
        <f>IF(AND('[2]Mapa final'!$AA$40="Baja",'[2]Mapa final'!$AC$40="Leve"),CONCATENATE("R6C",'[2]Mapa final'!$Q$40),"")</f>
        <v/>
      </c>
      <c r="K41" s="214" t="str">
        <f>IF(AND('[2]Mapa final'!$AA$41="Baja",'[2]Mapa final'!$AC$41="Leve"),CONCATENATE("R6C",'[2]Mapa final'!$Q$41),"")</f>
        <v/>
      </c>
      <c r="L41" s="214" t="str">
        <f>IF(AND('[2]Mapa final'!$AA$42="Baja",'[2]Mapa final'!$AC$42="Leve"),CONCATENATE("R6C",'[2]Mapa final'!$Q$42),"")</f>
        <v/>
      </c>
      <c r="M41" s="214" t="str">
        <f>IF(AND('[2]Mapa final'!$AA$43="Baja",'[2]Mapa final'!$AC$43="Leve"),CONCATENATE("R6C",'[2]Mapa final'!$Q$43),"")</f>
        <v/>
      </c>
      <c r="N41" s="214" t="str">
        <f>IF(AND('[2]Mapa final'!$AA$44="Baja",'[2]Mapa final'!$AC$44="Leve"),CONCATENATE("R6C",'[2]Mapa final'!$Q$44),"")</f>
        <v/>
      </c>
      <c r="O41" s="215" t="str">
        <f>IF(AND('[2]Mapa final'!$AA$45="Baja",'[2]Mapa final'!$AC$45="Leve"),CONCATENATE("R6C",'[2]Mapa final'!$Q$45),"")</f>
        <v/>
      </c>
      <c r="P41" s="204" t="str">
        <f>IF(AND('[2]Mapa final'!$AA$40="Baja",'[2]Mapa final'!$AC$40="Menor"),CONCATENATE("R6C",'[2]Mapa final'!$Q$40),"")</f>
        <v/>
      </c>
      <c r="Q41" s="205" t="str">
        <f>IF(AND('[2]Mapa final'!$AA$41="Baja",'[2]Mapa final'!$AC$41="Menor"),CONCATENATE("R6C",'[2]Mapa final'!$Q$41),"")</f>
        <v/>
      </c>
      <c r="R41" s="205" t="str">
        <f>IF(AND('[2]Mapa final'!$AA$42="Baja",'[2]Mapa final'!$AC$42="Menor"),CONCATENATE("R6C",'[2]Mapa final'!$Q$42),"")</f>
        <v/>
      </c>
      <c r="S41" s="205" t="str">
        <f>IF(AND('[2]Mapa final'!$AA$43="Baja",'[2]Mapa final'!$AC$43="Menor"),CONCATENATE("R6C",'[2]Mapa final'!$Q$43),"")</f>
        <v/>
      </c>
      <c r="T41" s="205" t="str">
        <f>IF(AND('[2]Mapa final'!$AA$44="Baja",'[2]Mapa final'!$AC$44="Menor"),CONCATENATE("R6C",'[2]Mapa final'!$Q$44),"")</f>
        <v/>
      </c>
      <c r="U41" s="206" t="str">
        <f>IF(AND('[2]Mapa final'!$AA$45="Baja",'[2]Mapa final'!$AC$45="Menor"),CONCATENATE("R6C",'[2]Mapa final'!$Q$45),"")</f>
        <v/>
      </c>
      <c r="V41" s="204" t="str">
        <f>IF(AND('[2]Mapa final'!$AA$40="Baja",'[2]Mapa final'!$AC$40="Moderado"),CONCATENATE("R6C",'[2]Mapa final'!$Q$40),"")</f>
        <v/>
      </c>
      <c r="W41" s="205" t="str">
        <f>IF(AND('[2]Mapa final'!$AA$41="Baja",'[2]Mapa final'!$AC$41="Moderado"),CONCATENATE("R6C",'[2]Mapa final'!$Q$41),"")</f>
        <v/>
      </c>
      <c r="X41" s="205" t="str">
        <f>IF(AND('[2]Mapa final'!$AA$42="Baja",'[2]Mapa final'!$AC$42="Moderado"),CONCATENATE("R6C",'[2]Mapa final'!$Q$42),"")</f>
        <v/>
      </c>
      <c r="Y41" s="205" t="str">
        <f>IF(AND('[2]Mapa final'!$AA$43="Baja",'[2]Mapa final'!$AC$43="Moderado"),CONCATENATE("R6C",'[2]Mapa final'!$Q$43),"")</f>
        <v/>
      </c>
      <c r="Z41" s="205" t="str">
        <f>IF(AND('[2]Mapa final'!$AA$44="Baja",'[2]Mapa final'!$AC$44="Moderado"),CONCATENATE("R6C",'[2]Mapa final'!$Q$44),"")</f>
        <v/>
      </c>
      <c r="AA41" s="206" t="str">
        <f>IF(AND('[2]Mapa final'!$AA$45="Baja",'[2]Mapa final'!$AC$45="Moderado"),CONCATENATE("R6C",'[2]Mapa final'!$Q$45),"")</f>
        <v/>
      </c>
      <c r="AB41" s="189" t="str">
        <f>IF(AND('[2]Mapa final'!$AA$40="Baja",'[2]Mapa final'!$AC$40="Mayor"),CONCATENATE("R6C",'[2]Mapa final'!$Q$40),"")</f>
        <v/>
      </c>
      <c r="AC41" s="190" t="str">
        <f>IF(AND('[2]Mapa final'!$AA$41="Baja",'[2]Mapa final'!$AC$41="Mayor"),CONCATENATE("R6C",'[2]Mapa final'!$Q$41),"")</f>
        <v/>
      </c>
      <c r="AD41" s="190" t="str">
        <f>IF(AND('[2]Mapa final'!$AA$42="Baja",'[2]Mapa final'!$AC$42="Mayor"),CONCATENATE("R6C",'[2]Mapa final'!$Q$42),"")</f>
        <v/>
      </c>
      <c r="AE41" s="190" t="str">
        <f>IF(AND('[2]Mapa final'!$AA$43="Baja",'[2]Mapa final'!$AC$43="Mayor"),CONCATENATE("R6C",'[2]Mapa final'!$Q$43),"")</f>
        <v/>
      </c>
      <c r="AF41" s="190" t="str">
        <f>IF(AND('[2]Mapa final'!$AA$44="Baja",'[2]Mapa final'!$AC$44="Mayor"),CONCATENATE("R6C",'[2]Mapa final'!$Q$44),"")</f>
        <v/>
      </c>
      <c r="AG41" s="191" t="str">
        <f>IF(AND('[2]Mapa final'!$AA$45="Baja",'[2]Mapa final'!$AC$45="Mayor"),CONCATENATE("R6C",'[2]Mapa final'!$Q$45),"")</f>
        <v/>
      </c>
      <c r="AH41" s="192" t="str">
        <f>IF(AND('[2]Mapa final'!$AA$40="Baja",'[2]Mapa final'!$AC$40="Catastrófico"),CONCATENATE("R6C",'[2]Mapa final'!$Q$40),"")</f>
        <v/>
      </c>
      <c r="AI41" s="193" t="str">
        <f>IF(AND('[2]Mapa final'!$AA$41="Baja",'[2]Mapa final'!$AC$41="Catastrófico"),CONCATENATE("R6C",'[2]Mapa final'!$Q$41),"")</f>
        <v/>
      </c>
      <c r="AJ41" s="193" t="str">
        <f>IF(AND('[2]Mapa final'!$AA$42="Baja",'[2]Mapa final'!$AC$42="Catastrófico"),CONCATENATE("R6C",'[2]Mapa final'!$Q$42),"")</f>
        <v/>
      </c>
      <c r="AK41" s="193" t="str">
        <f>IF(AND('[2]Mapa final'!$AA$43="Baja",'[2]Mapa final'!$AC$43="Catastrófico"),CONCATENATE("R6C",'[2]Mapa final'!$Q$43),"")</f>
        <v/>
      </c>
      <c r="AL41" s="193" t="str">
        <f>IF(AND('[2]Mapa final'!$AA$44="Baja",'[2]Mapa final'!$AC$44="Catastrófico"),CONCATENATE("R6C",'[2]Mapa final'!$Q$44),"")</f>
        <v/>
      </c>
      <c r="AM41" s="194" t="str">
        <f>IF(AND('[2]Mapa final'!$AA$45="Baja",'[2]Mapa final'!$AC$45="Catastrófico"),CONCATENATE("R6C",'[2]Mapa final'!$Q$45),"")</f>
        <v/>
      </c>
      <c r="AN41" s="180"/>
      <c r="AO41" s="738"/>
      <c r="AP41" s="739"/>
      <c r="AQ41" s="739"/>
      <c r="AR41" s="739"/>
      <c r="AS41" s="739"/>
      <c r="AT41" s="740"/>
      <c r="AU41" s="180"/>
      <c r="AV41" s="180"/>
      <c r="AW41" s="180"/>
      <c r="AX41" s="180"/>
      <c r="AY41" s="180"/>
      <c r="AZ41" s="180"/>
      <c r="BA41" s="180"/>
      <c r="BB41" s="180"/>
      <c r="BC41" s="180"/>
      <c r="BD41" s="180"/>
      <c r="BE41" s="180"/>
      <c r="BF41" s="180"/>
      <c r="BG41" s="180"/>
      <c r="BH41" s="180"/>
      <c r="BI41" s="180"/>
      <c r="BJ41" s="180"/>
      <c r="BK41" s="180"/>
      <c r="BL41" s="180"/>
      <c r="BM41" s="180"/>
      <c r="BN41" s="180"/>
      <c r="BO41" s="180"/>
      <c r="BP41" s="180"/>
      <c r="BQ41" s="180"/>
      <c r="BR41" s="180"/>
      <c r="BS41" s="180"/>
      <c r="BT41" s="180"/>
      <c r="BU41" s="180"/>
      <c r="BV41" s="180"/>
      <c r="BW41" s="180"/>
      <c r="BX41" s="180"/>
    </row>
    <row r="42" spans="1:80" ht="15" customHeight="1" x14ac:dyDescent="0.3">
      <c r="A42" s="180"/>
      <c r="B42" s="693"/>
      <c r="C42" s="693"/>
      <c r="D42" s="694"/>
      <c r="E42" s="698"/>
      <c r="F42" s="699"/>
      <c r="G42" s="699"/>
      <c r="H42" s="699"/>
      <c r="I42" s="699"/>
      <c r="J42" s="213" t="str">
        <f>IF(AND('[2]Mapa final'!$AA$46="Baja",'[2]Mapa final'!$AC$46="Leve"),CONCATENATE("R7C",'[2]Mapa final'!$Q$46),"")</f>
        <v/>
      </c>
      <c r="K42" s="214" t="str">
        <f>IF(AND('[2]Mapa final'!$AA$47="Baja",'[2]Mapa final'!$AC$47="Leve"),CONCATENATE("R7C",'[2]Mapa final'!$Q$47),"")</f>
        <v/>
      </c>
      <c r="L42" s="214" t="str">
        <f>IF(AND('[2]Mapa final'!$AA$48="Baja",'[2]Mapa final'!$AC$48="Leve"),CONCATENATE("R7C",'[2]Mapa final'!$Q$48),"")</f>
        <v/>
      </c>
      <c r="M42" s="214" t="str">
        <f>IF(AND('[2]Mapa final'!$AA$49="Baja",'[2]Mapa final'!$AC$49="Leve"),CONCATENATE("R7C",'[2]Mapa final'!$Q$49),"")</f>
        <v/>
      </c>
      <c r="N42" s="214" t="str">
        <f>IF(AND('[2]Mapa final'!$AA$50="Baja",'[2]Mapa final'!$AC$50="Leve"),CONCATENATE("R7C",'[2]Mapa final'!$Q$50),"")</f>
        <v/>
      </c>
      <c r="O42" s="215" t="str">
        <f>IF(AND('[2]Mapa final'!$AA$51="Baja",'[2]Mapa final'!$AC$51="Leve"),CONCATENATE("R7C",'[2]Mapa final'!$Q$51),"")</f>
        <v/>
      </c>
      <c r="P42" s="204" t="str">
        <f>IF(AND('[2]Mapa final'!$AA$46="Baja",'[2]Mapa final'!$AC$46="Menor"),CONCATENATE("R7C",'[2]Mapa final'!$Q$46),"")</f>
        <v/>
      </c>
      <c r="Q42" s="205" t="str">
        <f>IF(AND('[2]Mapa final'!$AA$47="Baja",'[2]Mapa final'!$AC$47="Menor"),CONCATENATE("R7C",'[2]Mapa final'!$Q$47),"")</f>
        <v/>
      </c>
      <c r="R42" s="205" t="str">
        <f>IF(AND('[2]Mapa final'!$AA$48="Baja",'[2]Mapa final'!$AC$48="Menor"),CONCATENATE("R7C",'[2]Mapa final'!$Q$48),"")</f>
        <v/>
      </c>
      <c r="S42" s="205" t="str">
        <f>IF(AND('[2]Mapa final'!$AA$49="Baja",'[2]Mapa final'!$AC$49="Menor"),CONCATENATE("R7C",'[2]Mapa final'!$Q$49),"")</f>
        <v/>
      </c>
      <c r="T42" s="205" t="str">
        <f>IF(AND('[2]Mapa final'!$AA$50="Baja",'[2]Mapa final'!$AC$50="Menor"),CONCATENATE("R7C",'[2]Mapa final'!$Q$50),"")</f>
        <v/>
      </c>
      <c r="U42" s="206" t="str">
        <f>IF(AND('[2]Mapa final'!$AA$51="Baja",'[2]Mapa final'!$AC$51="Menor"),CONCATENATE("R7C",'[2]Mapa final'!$Q$51),"")</f>
        <v/>
      </c>
      <c r="V42" s="204" t="str">
        <f>IF(AND('[2]Mapa final'!$AA$46="Baja",'[2]Mapa final'!$AC$46="Moderado"),CONCATENATE("R7C",'[2]Mapa final'!$Q$46),"")</f>
        <v/>
      </c>
      <c r="W42" s="205" t="str">
        <f>IF(AND('[2]Mapa final'!$AA$47="Baja",'[2]Mapa final'!$AC$47="Moderado"),CONCATENATE("R7C",'[2]Mapa final'!$Q$47),"")</f>
        <v/>
      </c>
      <c r="X42" s="205" t="str">
        <f>IF(AND('[2]Mapa final'!$AA$48="Baja",'[2]Mapa final'!$AC$48="Moderado"),CONCATENATE("R7C",'[2]Mapa final'!$Q$48),"")</f>
        <v/>
      </c>
      <c r="Y42" s="205" t="str">
        <f>IF(AND('[2]Mapa final'!$AA$49="Baja",'[2]Mapa final'!$AC$49="Moderado"),CONCATENATE("R7C",'[2]Mapa final'!$Q$49),"")</f>
        <v/>
      </c>
      <c r="Z42" s="205" t="str">
        <f>IF(AND('[2]Mapa final'!$AA$50="Baja",'[2]Mapa final'!$AC$50="Moderado"),CONCATENATE("R7C",'[2]Mapa final'!$Q$50),"")</f>
        <v/>
      </c>
      <c r="AA42" s="206" t="str">
        <f>IF(AND('[2]Mapa final'!$AA$51="Baja",'[2]Mapa final'!$AC$51="Moderado"),CONCATENATE("R7C",'[2]Mapa final'!$Q$51),"")</f>
        <v/>
      </c>
      <c r="AB42" s="189" t="str">
        <f>IF(AND('[2]Mapa final'!$AA$46="Baja",'[2]Mapa final'!$AC$46="Mayor"),CONCATENATE("R7C",'[2]Mapa final'!$Q$46),"")</f>
        <v/>
      </c>
      <c r="AC42" s="190" t="str">
        <f>IF(AND('[2]Mapa final'!$AA$47="Baja",'[2]Mapa final'!$AC$47="Mayor"),CONCATENATE("R7C",'[2]Mapa final'!$Q$47),"")</f>
        <v/>
      </c>
      <c r="AD42" s="190" t="str">
        <f>IF(AND('[2]Mapa final'!$AA$48="Baja",'[2]Mapa final'!$AC$48="Mayor"),CONCATENATE("R7C",'[2]Mapa final'!$Q$48),"")</f>
        <v/>
      </c>
      <c r="AE42" s="190" t="str">
        <f>IF(AND('[2]Mapa final'!$AA$49="Baja",'[2]Mapa final'!$AC$49="Mayor"),CONCATENATE("R7C",'[2]Mapa final'!$Q$49),"")</f>
        <v/>
      </c>
      <c r="AF42" s="190" t="str">
        <f>IF(AND('[2]Mapa final'!$AA$50="Baja",'[2]Mapa final'!$AC$50="Mayor"),CONCATENATE("R7C",'[2]Mapa final'!$Q$50),"")</f>
        <v/>
      </c>
      <c r="AG42" s="191" t="str">
        <f>IF(AND('[2]Mapa final'!$AA$51="Baja",'[2]Mapa final'!$AC$51="Mayor"),CONCATENATE("R7C",'[2]Mapa final'!$Q$51),"")</f>
        <v/>
      </c>
      <c r="AH42" s="192" t="str">
        <f>IF(AND('[2]Mapa final'!$AA$46="Baja",'[2]Mapa final'!$AC$46="Catastrófico"),CONCATENATE("R7C",'[2]Mapa final'!$Q$46),"")</f>
        <v/>
      </c>
      <c r="AI42" s="193" t="str">
        <f>IF(AND('[2]Mapa final'!$AA$47="Baja",'[2]Mapa final'!$AC$47="Catastrófico"),CONCATENATE("R7C",'[2]Mapa final'!$Q$47),"")</f>
        <v/>
      </c>
      <c r="AJ42" s="193" t="str">
        <f>IF(AND('[2]Mapa final'!$AA$48="Baja",'[2]Mapa final'!$AC$48="Catastrófico"),CONCATENATE("R7C",'[2]Mapa final'!$Q$48),"")</f>
        <v/>
      </c>
      <c r="AK42" s="193" t="str">
        <f>IF(AND('[2]Mapa final'!$AA$49="Baja",'[2]Mapa final'!$AC$49="Catastrófico"),CONCATENATE("R7C",'[2]Mapa final'!$Q$49),"")</f>
        <v/>
      </c>
      <c r="AL42" s="193" t="str">
        <f>IF(AND('[2]Mapa final'!$AA$50="Baja",'[2]Mapa final'!$AC$50="Catastrófico"),CONCATENATE("R7C",'[2]Mapa final'!$Q$50),"")</f>
        <v/>
      </c>
      <c r="AM42" s="194" t="str">
        <f>IF(AND('[2]Mapa final'!$AA$51="Baja",'[2]Mapa final'!$AC$51="Catastrófico"),CONCATENATE("R7C",'[2]Mapa final'!$Q$51),"")</f>
        <v/>
      </c>
      <c r="AN42" s="180"/>
      <c r="AO42" s="738"/>
      <c r="AP42" s="739"/>
      <c r="AQ42" s="739"/>
      <c r="AR42" s="739"/>
      <c r="AS42" s="739"/>
      <c r="AT42" s="740"/>
      <c r="AU42" s="180"/>
      <c r="AV42" s="180"/>
      <c r="AW42" s="180"/>
      <c r="AX42" s="180"/>
      <c r="AY42" s="180"/>
      <c r="AZ42" s="180"/>
      <c r="BA42" s="180"/>
      <c r="BB42" s="180"/>
      <c r="BC42" s="180"/>
      <c r="BD42" s="180"/>
      <c r="BE42" s="180"/>
      <c r="BF42" s="180"/>
      <c r="BG42" s="180"/>
      <c r="BH42" s="180"/>
      <c r="BI42" s="180"/>
      <c r="BJ42" s="180"/>
      <c r="BK42" s="180"/>
      <c r="BL42" s="180"/>
      <c r="BM42" s="180"/>
      <c r="BN42" s="180"/>
      <c r="BO42" s="180"/>
      <c r="BP42" s="180"/>
      <c r="BQ42" s="180"/>
      <c r="BR42" s="180"/>
      <c r="BS42" s="180"/>
      <c r="BT42" s="180"/>
      <c r="BU42" s="180"/>
      <c r="BV42" s="180"/>
      <c r="BW42" s="180"/>
      <c r="BX42" s="180"/>
    </row>
    <row r="43" spans="1:80" ht="15" customHeight="1" x14ac:dyDescent="0.3">
      <c r="A43" s="180"/>
      <c r="B43" s="693"/>
      <c r="C43" s="693"/>
      <c r="D43" s="694"/>
      <c r="E43" s="698"/>
      <c r="F43" s="699"/>
      <c r="G43" s="699"/>
      <c r="H43" s="699"/>
      <c r="I43" s="699"/>
      <c r="J43" s="213" t="str">
        <f>IF(AND('[2]Mapa final'!$AA$52="Baja",'[2]Mapa final'!$AC$52="Leve"),CONCATENATE("R8C",'[2]Mapa final'!$Q$52),"")</f>
        <v/>
      </c>
      <c r="K43" s="214" t="str">
        <f>IF(AND('[2]Mapa final'!$AA$53="Baja",'[2]Mapa final'!$AC$53="Leve"),CONCATENATE("R8C",'[2]Mapa final'!$Q$53),"")</f>
        <v/>
      </c>
      <c r="L43" s="214" t="str">
        <f>IF(AND('[2]Mapa final'!$AA$54="Baja",'[2]Mapa final'!$AC$54="Leve"),CONCATENATE("R8C",'[2]Mapa final'!$Q$54),"")</f>
        <v/>
      </c>
      <c r="M43" s="214" t="str">
        <f>IF(AND('[2]Mapa final'!$AA$55="Baja",'[2]Mapa final'!$AC$55="Leve"),CONCATENATE("R8C",'[2]Mapa final'!$Q$55),"")</f>
        <v/>
      </c>
      <c r="N43" s="214" t="str">
        <f>IF(AND('[2]Mapa final'!$AA$56="Baja",'[2]Mapa final'!$AC$56="Leve"),CONCATENATE("R8C",'[2]Mapa final'!$Q$56),"")</f>
        <v/>
      </c>
      <c r="O43" s="215" t="str">
        <f>IF(AND('[2]Mapa final'!$AA$57="Baja",'[2]Mapa final'!$AC$57="Leve"),CONCATENATE("R8C",'[2]Mapa final'!$Q$57),"")</f>
        <v/>
      </c>
      <c r="P43" s="204" t="str">
        <f>IF(AND('[2]Mapa final'!$AA$52="Baja",'[2]Mapa final'!$AC$52="Menor"),CONCATENATE("R8C",'[2]Mapa final'!$Q$52),"")</f>
        <v/>
      </c>
      <c r="Q43" s="205" t="str">
        <f>IF(AND('[2]Mapa final'!$AA$53="Baja",'[2]Mapa final'!$AC$53="Menor"),CONCATENATE("R8C",'[2]Mapa final'!$Q$53),"")</f>
        <v/>
      </c>
      <c r="R43" s="205" t="str">
        <f>IF(AND('[2]Mapa final'!$AA$54="Baja",'[2]Mapa final'!$AC$54="Menor"),CONCATENATE("R8C",'[2]Mapa final'!$Q$54),"")</f>
        <v/>
      </c>
      <c r="S43" s="205" t="str">
        <f>IF(AND('[2]Mapa final'!$AA$55="Baja",'[2]Mapa final'!$AC$55="Menor"),CONCATENATE("R8C",'[2]Mapa final'!$Q$55),"")</f>
        <v/>
      </c>
      <c r="T43" s="205" t="str">
        <f>IF(AND('[2]Mapa final'!$AA$56="Baja",'[2]Mapa final'!$AC$56="Menor"),CONCATENATE("R8C",'[2]Mapa final'!$Q$56),"")</f>
        <v/>
      </c>
      <c r="U43" s="206" t="str">
        <f>IF(AND('[2]Mapa final'!$AA$57="Baja",'[2]Mapa final'!$AC$57="Menor"),CONCATENATE("R8C",'[2]Mapa final'!$Q$57),"")</f>
        <v/>
      </c>
      <c r="V43" s="204" t="str">
        <f>IF(AND('[2]Mapa final'!$AA$52="Baja",'[2]Mapa final'!$AC$52="Moderado"),CONCATENATE("R8C",'[2]Mapa final'!$Q$52),"")</f>
        <v/>
      </c>
      <c r="W43" s="205" t="str">
        <f>IF(AND('[2]Mapa final'!$AA$53="Baja",'[2]Mapa final'!$AC$53="Moderado"),CONCATENATE("R8C",'[2]Mapa final'!$Q$53),"")</f>
        <v/>
      </c>
      <c r="X43" s="205" t="str">
        <f>IF(AND('[2]Mapa final'!$AA$54="Baja",'[2]Mapa final'!$AC$54="Moderado"),CONCATENATE("R8C",'[2]Mapa final'!$Q$54),"")</f>
        <v/>
      </c>
      <c r="Y43" s="205" t="str">
        <f>IF(AND('[2]Mapa final'!$AA$55="Baja",'[2]Mapa final'!$AC$55="Moderado"),CONCATENATE("R8C",'[2]Mapa final'!$Q$55),"")</f>
        <v/>
      </c>
      <c r="Z43" s="205" t="str">
        <f>IF(AND('[2]Mapa final'!$AA$56="Baja",'[2]Mapa final'!$AC$56="Moderado"),CONCATENATE("R8C",'[2]Mapa final'!$Q$56),"")</f>
        <v/>
      </c>
      <c r="AA43" s="206" t="str">
        <f>IF(AND('[2]Mapa final'!$AA$57="Baja",'[2]Mapa final'!$AC$57="Moderado"),CONCATENATE("R8C",'[2]Mapa final'!$Q$57),"")</f>
        <v/>
      </c>
      <c r="AB43" s="189" t="str">
        <f>IF(AND('[2]Mapa final'!$AA$52="Baja",'[2]Mapa final'!$AC$52="Mayor"),CONCATENATE("R8C",'[2]Mapa final'!$Q$52),"")</f>
        <v/>
      </c>
      <c r="AC43" s="190" t="str">
        <f>IF(AND('[2]Mapa final'!$AA$53="Baja",'[2]Mapa final'!$AC$53="Mayor"),CONCATENATE("R8C",'[2]Mapa final'!$Q$53),"")</f>
        <v/>
      </c>
      <c r="AD43" s="190" t="str">
        <f>IF(AND('[2]Mapa final'!$AA$54="Baja",'[2]Mapa final'!$AC$54="Mayor"),CONCATENATE("R8C",'[2]Mapa final'!$Q$54),"")</f>
        <v/>
      </c>
      <c r="AE43" s="190" t="str">
        <f>IF(AND('[2]Mapa final'!$AA$55="Baja",'[2]Mapa final'!$AC$55="Mayor"),CONCATENATE("R8C",'[2]Mapa final'!$Q$55),"")</f>
        <v/>
      </c>
      <c r="AF43" s="190" t="str">
        <f>IF(AND('[2]Mapa final'!$AA$56="Baja",'[2]Mapa final'!$AC$56="Mayor"),CONCATENATE("R8C",'[2]Mapa final'!$Q$56),"")</f>
        <v/>
      </c>
      <c r="AG43" s="191" t="str">
        <f>IF(AND('[2]Mapa final'!$AA$57="Baja",'[2]Mapa final'!$AC$57="Mayor"),CONCATENATE("R8C",'[2]Mapa final'!$Q$57),"")</f>
        <v/>
      </c>
      <c r="AH43" s="192" t="str">
        <f>IF(AND('[2]Mapa final'!$AA$52="Baja",'[2]Mapa final'!$AC$52="Catastrófico"),CONCATENATE("R8C",'[2]Mapa final'!$Q$52),"")</f>
        <v/>
      </c>
      <c r="AI43" s="193" t="str">
        <f>IF(AND('[2]Mapa final'!$AA$53="Baja",'[2]Mapa final'!$AC$53="Catastrófico"),CONCATENATE("R8C",'[2]Mapa final'!$Q$53),"")</f>
        <v/>
      </c>
      <c r="AJ43" s="193" t="str">
        <f>IF(AND('[2]Mapa final'!$AA$54="Baja",'[2]Mapa final'!$AC$54="Catastrófico"),CONCATENATE("R8C",'[2]Mapa final'!$Q$54),"")</f>
        <v/>
      </c>
      <c r="AK43" s="193" t="str">
        <f>IF(AND('[2]Mapa final'!$AA$55="Baja",'[2]Mapa final'!$AC$55="Catastrófico"),CONCATENATE("R8C",'[2]Mapa final'!$Q$55),"")</f>
        <v/>
      </c>
      <c r="AL43" s="193" t="str">
        <f>IF(AND('[2]Mapa final'!$AA$56="Baja",'[2]Mapa final'!$AC$56="Catastrófico"),CONCATENATE("R8C",'[2]Mapa final'!$Q$56),"")</f>
        <v/>
      </c>
      <c r="AM43" s="194" t="str">
        <f>IF(AND('[2]Mapa final'!$AA$57="Baja",'[2]Mapa final'!$AC$57="Catastrófico"),CONCATENATE("R8C",'[2]Mapa final'!$Q$57),"")</f>
        <v/>
      </c>
      <c r="AN43" s="180"/>
      <c r="AO43" s="738"/>
      <c r="AP43" s="739"/>
      <c r="AQ43" s="739"/>
      <c r="AR43" s="739"/>
      <c r="AS43" s="739"/>
      <c r="AT43" s="74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0"/>
      <c r="BV43" s="180"/>
      <c r="BW43" s="180"/>
      <c r="BX43" s="180"/>
    </row>
    <row r="44" spans="1:80" ht="15" customHeight="1" x14ac:dyDescent="0.3">
      <c r="A44" s="180"/>
      <c r="B44" s="693"/>
      <c r="C44" s="693"/>
      <c r="D44" s="694"/>
      <c r="E44" s="698"/>
      <c r="F44" s="699"/>
      <c r="G44" s="699"/>
      <c r="H44" s="699"/>
      <c r="I44" s="699"/>
      <c r="J44" s="213" t="str">
        <f>IF(AND('[2]Mapa final'!$AA$58="Baja",'[2]Mapa final'!$AC$58="Leve"),CONCATENATE("R9C",'[2]Mapa final'!$Q$58),"")</f>
        <v/>
      </c>
      <c r="K44" s="214" t="str">
        <f>IF(AND('[2]Mapa final'!$AA$59="Baja",'[2]Mapa final'!$AC$59="Leve"),CONCATENATE("R9C",'[2]Mapa final'!$Q$59),"")</f>
        <v/>
      </c>
      <c r="L44" s="214" t="str">
        <f>IF(AND('[2]Mapa final'!$AA$60="Baja",'[2]Mapa final'!$AC$60="Leve"),CONCATENATE("R9C",'[2]Mapa final'!$Q$60),"")</f>
        <v/>
      </c>
      <c r="M44" s="214" t="str">
        <f>IF(AND('[2]Mapa final'!$AA$61="Baja",'[2]Mapa final'!$AC$61="Leve"),CONCATENATE("R9C",'[2]Mapa final'!$Q$61),"")</f>
        <v/>
      </c>
      <c r="N44" s="214" t="str">
        <f>IF(AND('[2]Mapa final'!$AA$62="Baja",'[2]Mapa final'!$AC$62="Leve"),CONCATENATE("R9C",'[2]Mapa final'!$Q$62),"")</f>
        <v/>
      </c>
      <c r="O44" s="215" t="str">
        <f>IF(AND('[2]Mapa final'!$AA$63="Baja",'[2]Mapa final'!$AC$63="Leve"),CONCATENATE("R9C",'[2]Mapa final'!$Q$63),"")</f>
        <v/>
      </c>
      <c r="P44" s="204" t="str">
        <f>IF(AND('[2]Mapa final'!$AA$58="Baja",'[2]Mapa final'!$AC$58="Menor"),CONCATENATE("R9C",'[2]Mapa final'!$Q$58),"")</f>
        <v/>
      </c>
      <c r="Q44" s="205" t="str">
        <f>IF(AND('[2]Mapa final'!$AA$59="Baja",'[2]Mapa final'!$AC$59="Menor"),CONCATENATE("R9C",'[2]Mapa final'!$Q$59),"")</f>
        <v/>
      </c>
      <c r="R44" s="205" t="str">
        <f>IF(AND('[2]Mapa final'!$AA$60="Baja",'[2]Mapa final'!$AC$60="Menor"),CONCATENATE("R9C",'[2]Mapa final'!$Q$60),"")</f>
        <v/>
      </c>
      <c r="S44" s="205" t="str">
        <f>IF(AND('[2]Mapa final'!$AA$61="Baja",'[2]Mapa final'!$AC$61="Menor"),CONCATENATE("R9C",'[2]Mapa final'!$Q$61),"")</f>
        <v/>
      </c>
      <c r="T44" s="205" t="str">
        <f>IF(AND('[2]Mapa final'!$AA$62="Baja",'[2]Mapa final'!$AC$62="Menor"),CONCATENATE("R9C",'[2]Mapa final'!$Q$62),"")</f>
        <v/>
      </c>
      <c r="U44" s="206" t="str">
        <f>IF(AND('[2]Mapa final'!$AA$63="Baja",'[2]Mapa final'!$AC$63="Menor"),CONCATENATE("R9C",'[2]Mapa final'!$Q$63),"")</f>
        <v/>
      </c>
      <c r="V44" s="204" t="str">
        <f>IF(AND('[2]Mapa final'!$AA$58="Baja",'[2]Mapa final'!$AC$58="Moderado"),CONCATENATE("R9C",'[2]Mapa final'!$Q$58),"")</f>
        <v/>
      </c>
      <c r="W44" s="205" t="str">
        <f>IF(AND('[2]Mapa final'!$AA$59="Baja",'[2]Mapa final'!$AC$59="Moderado"),CONCATENATE("R9C",'[2]Mapa final'!$Q$59),"")</f>
        <v/>
      </c>
      <c r="X44" s="205" t="str">
        <f>IF(AND('[2]Mapa final'!$AA$60="Baja",'[2]Mapa final'!$AC$60="Moderado"),CONCATENATE("R9C",'[2]Mapa final'!$Q$60),"")</f>
        <v/>
      </c>
      <c r="Y44" s="205" t="str">
        <f>IF(AND('[2]Mapa final'!$AA$61="Baja",'[2]Mapa final'!$AC$61="Moderado"),CONCATENATE("R9C",'[2]Mapa final'!$Q$61),"")</f>
        <v/>
      </c>
      <c r="Z44" s="205" t="str">
        <f>IF(AND('[2]Mapa final'!$AA$62="Baja",'[2]Mapa final'!$AC$62="Moderado"),CONCATENATE("R9C",'[2]Mapa final'!$Q$62),"")</f>
        <v/>
      </c>
      <c r="AA44" s="206" t="str">
        <f>IF(AND('[2]Mapa final'!$AA$63="Baja",'[2]Mapa final'!$AC$63="Moderado"),CONCATENATE("R9C",'[2]Mapa final'!$Q$63),"")</f>
        <v/>
      </c>
      <c r="AB44" s="189" t="str">
        <f>IF(AND('[2]Mapa final'!$AA$58="Baja",'[2]Mapa final'!$AC$58="Mayor"),CONCATENATE("R9C",'[2]Mapa final'!$Q$58),"")</f>
        <v/>
      </c>
      <c r="AC44" s="190" t="str">
        <f>IF(AND('[2]Mapa final'!$AA$59="Baja",'[2]Mapa final'!$AC$59="Mayor"),CONCATENATE("R9C",'[2]Mapa final'!$Q$59),"")</f>
        <v/>
      </c>
      <c r="AD44" s="190" t="str">
        <f>IF(AND('[2]Mapa final'!$AA$60="Baja",'[2]Mapa final'!$AC$60="Mayor"),CONCATENATE("R9C",'[2]Mapa final'!$Q$60),"")</f>
        <v/>
      </c>
      <c r="AE44" s="190" t="str">
        <f>IF(AND('[2]Mapa final'!$AA$61="Baja",'[2]Mapa final'!$AC$61="Mayor"),CONCATENATE("R9C",'[2]Mapa final'!$Q$61),"")</f>
        <v/>
      </c>
      <c r="AF44" s="190" t="str">
        <f>IF(AND('[2]Mapa final'!$AA$62="Baja",'[2]Mapa final'!$AC$62="Mayor"),CONCATENATE("R9C",'[2]Mapa final'!$Q$62),"")</f>
        <v/>
      </c>
      <c r="AG44" s="191" t="str">
        <f>IF(AND('[2]Mapa final'!$AA$63="Baja",'[2]Mapa final'!$AC$63="Mayor"),CONCATENATE("R9C",'[2]Mapa final'!$Q$63),"")</f>
        <v/>
      </c>
      <c r="AH44" s="192" t="str">
        <f>IF(AND('[2]Mapa final'!$AA$58="Baja",'[2]Mapa final'!$AC$58="Catastrófico"),CONCATENATE("R9C",'[2]Mapa final'!$Q$58),"")</f>
        <v/>
      </c>
      <c r="AI44" s="193" t="str">
        <f>IF(AND('[2]Mapa final'!$AA$59="Baja",'[2]Mapa final'!$AC$59="Catastrófico"),CONCATENATE("R9C",'[2]Mapa final'!$Q$59),"")</f>
        <v/>
      </c>
      <c r="AJ44" s="193" t="str">
        <f>IF(AND('[2]Mapa final'!$AA$60="Baja",'[2]Mapa final'!$AC$60="Catastrófico"),CONCATENATE("R9C",'[2]Mapa final'!$Q$60),"")</f>
        <v/>
      </c>
      <c r="AK44" s="193" t="str">
        <f>IF(AND('[2]Mapa final'!$AA$61="Baja",'[2]Mapa final'!$AC$61="Catastrófico"),CONCATENATE("R9C",'[2]Mapa final'!$Q$61),"")</f>
        <v/>
      </c>
      <c r="AL44" s="193" t="str">
        <f>IF(AND('[2]Mapa final'!$AA$62="Baja",'[2]Mapa final'!$AC$62="Catastrófico"),CONCATENATE("R9C",'[2]Mapa final'!$Q$62),"")</f>
        <v/>
      </c>
      <c r="AM44" s="194" t="str">
        <f>IF(AND('[2]Mapa final'!$AA$63="Baja",'[2]Mapa final'!$AC$63="Catastrófico"),CONCATENATE("R9C",'[2]Mapa final'!$Q$63),"")</f>
        <v/>
      </c>
      <c r="AN44" s="180"/>
      <c r="AO44" s="738"/>
      <c r="AP44" s="739"/>
      <c r="AQ44" s="739"/>
      <c r="AR44" s="739"/>
      <c r="AS44" s="739"/>
      <c r="AT44" s="740"/>
      <c r="AU44" s="180"/>
      <c r="AV44" s="180"/>
      <c r="AW44" s="180"/>
      <c r="AX44" s="180"/>
      <c r="AY44" s="180"/>
      <c r="AZ44" s="180"/>
      <c r="BA44" s="180"/>
      <c r="BB44" s="180"/>
      <c r="BC44" s="180"/>
      <c r="BD44" s="180"/>
      <c r="BE44" s="180"/>
      <c r="BF44" s="180"/>
      <c r="BG44" s="180"/>
      <c r="BH44" s="180"/>
      <c r="BI44" s="180"/>
      <c r="BJ44" s="180"/>
      <c r="BK44" s="180"/>
      <c r="BL44" s="180"/>
      <c r="BM44" s="180"/>
      <c r="BN44" s="180"/>
      <c r="BO44" s="180"/>
      <c r="BP44" s="180"/>
      <c r="BQ44" s="180"/>
      <c r="BR44" s="180"/>
      <c r="BS44" s="180"/>
      <c r="BT44" s="180"/>
      <c r="BU44" s="180"/>
      <c r="BV44" s="180"/>
      <c r="BW44" s="180"/>
      <c r="BX44" s="180"/>
    </row>
    <row r="45" spans="1:80" ht="15.75" customHeight="1" thickBot="1" x14ac:dyDescent="0.35">
      <c r="A45" s="180"/>
      <c r="B45" s="693"/>
      <c r="C45" s="693"/>
      <c r="D45" s="694"/>
      <c r="E45" s="701"/>
      <c r="F45" s="702"/>
      <c r="G45" s="702"/>
      <c r="H45" s="702"/>
      <c r="I45" s="702"/>
      <c r="J45" s="216" t="str">
        <f>IF(AND('[2]Mapa final'!$AA$64="Baja",'[2]Mapa final'!$AC$64="Leve"),CONCATENATE("R10C",'[2]Mapa final'!$Q$64),"")</f>
        <v/>
      </c>
      <c r="K45" s="217" t="str">
        <f>IF(AND('[2]Mapa final'!$AA$65="Baja",'[2]Mapa final'!$AC$65="Leve"),CONCATENATE("R10C",'[2]Mapa final'!$Q$65),"")</f>
        <v/>
      </c>
      <c r="L45" s="217" t="str">
        <f>IF(AND('[2]Mapa final'!$AA$66="Baja",'[2]Mapa final'!$AC$66="Leve"),CONCATENATE("R10C",'[2]Mapa final'!$Q$66),"")</f>
        <v/>
      </c>
      <c r="M45" s="217" t="str">
        <f>IF(AND('[2]Mapa final'!$AA$67="Baja",'[2]Mapa final'!$AC$67="Leve"),CONCATENATE("R10C",'[2]Mapa final'!$Q$67),"")</f>
        <v/>
      </c>
      <c r="N45" s="217" t="str">
        <f>IF(AND('[2]Mapa final'!$AA$68="Baja",'[2]Mapa final'!$AC$68="Leve"),CONCATENATE("R10C",'[2]Mapa final'!$Q$68),"")</f>
        <v/>
      </c>
      <c r="O45" s="218" t="str">
        <f>IF(AND('[2]Mapa final'!$AA$69="Baja",'[2]Mapa final'!$AC$69="Leve"),CONCATENATE("R10C",'[2]Mapa final'!$Q$69),"")</f>
        <v/>
      </c>
      <c r="P45" s="204" t="str">
        <f>IF(AND('[2]Mapa final'!$AA$64="Baja",'[2]Mapa final'!$AC$64="Menor"),CONCATENATE("R10C",'[2]Mapa final'!$Q$64),"")</f>
        <v/>
      </c>
      <c r="Q45" s="205" t="str">
        <f>IF(AND('[2]Mapa final'!$AA$65="Baja",'[2]Mapa final'!$AC$65="Menor"),CONCATENATE("R10C",'[2]Mapa final'!$Q$65),"")</f>
        <v/>
      </c>
      <c r="R45" s="205" t="str">
        <f>IF(AND('[2]Mapa final'!$AA$66="Baja",'[2]Mapa final'!$AC$66="Menor"),CONCATENATE("R10C",'[2]Mapa final'!$Q$66),"")</f>
        <v/>
      </c>
      <c r="S45" s="205" t="str">
        <f>IF(AND('[2]Mapa final'!$AA$67="Baja",'[2]Mapa final'!$AC$67="Menor"),CONCATENATE("R10C",'[2]Mapa final'!$Q$67),"")</f>
        <v/>
      </c>
      <c r="T45" s="205" t="str">
        <f>IF(AND('[2]Mapa final'!$AA$68="Baja",'[2]Mapa final'!$AC$68="Menor"),CONCATENATE("R10C",'[2]Mapa final'!$Q$68),"")</f>
        <v/>
      </c>
      <c r="U45" s="206" t="str">
        <f>IF(AND('[2]Mapa final'!$AA$69="Baja",'[2]Mapa final'!$AC$69="Menor"),CONCATENATE("R10C",'[2]Mapa final'!$Q$69),"")</f>
        <v/>
      </c>
      <c r="V45" s="207" t="str">
        <f>IF(AND('[2]Mapa final'!$AA$64="Baja",'[2]Mapa final'!$AC$64="Moderado"),CONCATENATE("R10C",'[2]Mapa final'!$Q$64),"")</f>
        <v/>
      </c>
      <c r="W45" s="208" t="str">
        <f>IF(AND('[2]Mapa final'!$AA$65="Baja",'[2]Mapa final'!$AC$65="Moderado"),CONCATENATE("R10C",'[2]Mapa final'!$Q$65),"")</f>
        <v/>
      </c>
      <c r="X45" s="208" t="str">
        <f>IF(AND('[2]Mapa final'!$AA$66="Baja",'[2]Mapa final'!$AC$66="Moderado"),CONCATENATE("R10C",'[2]Mapa final'!$Q$66),"")</f>
        <v/>
      </c>
      <c r="Y45" s="208" t="str">
        <f>IF(AND('[2]Mapa final'!$AA$67="Baja",'[2]Mapa final'!$AC$67="Moderado"),CONCATENATE("R10C",'[2]Mapa final'!$Q$67),"")</f>
        <v/>
      </c>
      <c r="Z45" s="208" t="str">
        <f>IF(AND('[2]Mapa final'!$AA$68="Baja",'[2]Mapa final'!$AC$68="Moderado"),CONCATENATE("R10C",'[2]Mapa final'!$Q$68),"")</f>
        <v/>
      </c>
      <c r="AA45" s="209" t="str">
        <f>IF(AND('[2]Mapa final'!$AA$69="Baja",'[2]Mapa final'!$AC$69="Moderado"),CONCATENATE("R10C",'[2]Mapa final'!$Q$69),"")</f>
        <v/>
      </c>
      <c r="AB45" s="195" t="str">
        <f>IF(AND('[2]Mapa final'!$AA$64="Baja",'[2]Mapa final'!$AC$64="Mayor"),CONCATENATE("R10C",'[2]Mapa final'!$Q$64),"")</f>
        <v/>
      </c>
      <c r="AC45" s="196" t="str">
        <f>IF(AND('[2]Mapa final'!$AA$65="Baja",'[2]Mapa final'!$AC$65="Mayor"),CONCATENATE("R10C",'[2]Mapa final'!$Q$65),"")</f>
        <v/>
      </c>
      <c r="AD45" s="196" t="str">
        <f>IF(AND('[2]Mapa final'!$AA$66="Baja",'[2]Mapa final'!$AC$66="Mayor"),CONCATENATE("R10C",'[2]Mapa final'!$Q$66),"")</f>
        <v/>
      </c>
      <c r="AE45" s="196" t="str">
        <f>IF(AND('[2]Mapa final'!$AA$67="Baja",'[2]Mapa final'!$AC$67="Mayor"),CONCATENATE("R10C",'[2]Mapa final'!$Q$67),"")</f>
        <v/>
      </c>
      <c r="AF45" s="196" t="str">
        <f>IF(AND('[2]Mapa final'!$AA$68="Baja",'[2]Mapa final'!$AC$68="Mayor"),CONCATENATE("R10C",'[2]Mapa final'!$Q$68),"")</f>
        <v/>
      </c>
      <c r="AG45" s="197" t="str">
        <f>IF(AND('[2]Mapa final'!$AA$69="Baja",'[2]Mapa final'!$AC$69="Mayor"),CONCATENATE("R10C",'[2]Mapa final'!$Q$69),"")</f>
        <v/>
      </c>
      <c r="AH45" s="198" t="str">
        <f>IF(AND('[2]Mapa final'!$AA$64="Baja",'[2]Mapa final'!$AC$64="Catastrófico"),CONCATENATE("R10C",'[2]Mapa final'!$Q$64),"")</f>
        <v/>
      </c>
      <c r="AI45" s="199" t="str">
        <f>IF(AND('[2]Mapa final'!$AA$65="Baja",'[2]Mapa final'!$AC$65="Catastrófico"),CONCATENATE("R10C",'[2]Mapa final'!$Q$65),"")</f>
        <v/>
      </c>
      <c r="AJ45" s="199" t="str">
        <f>IF(AND('[2]Mapa final'!$AA$66="Baja",'[2]Mapa final'!$AC$66="Catastrófico"),CONCATENATE("R10C",'[2]Mapa final'!$Q$66),"")</f>
        <v/>
      </c>
      <c r="AK45" s="199" t="str">
        <f>IF(AND('[2]Mapa final'!$AA$67="Baja",'[2]Mapa final'!$AC$67="Catastrófico"),CONCATENATE("R10C",'[2]Mapa final'!$Q$67),"")</f>
        <v/>
      </c>
      <c r="AL45" s="199" t="str">
        <f>IF(AND('[2]Mapa final'!$AA$68="Baja",'[2]Mapa final'!$AC$68="Catastrófico"),CONCATENATE("R10C",'[2]Mapa final'!$Q$68),"")</f>
        <v/>
      </c>
      <c r="AM45" s="200" t="str">
        <f>IF(AND('[2]Mapa final'!$AA$69="Baja",'[2]Mapa final'!$AC$69="Catastrófico"),CONCATENATE("R10C",'[2]Mapa final'!$Q$69),"")</f>
        <v/>
      </c>
      <c r="AN45" s="180"/>
      <c r="AO45" s="741"/>
      <c r="AP45" s="742"/>
      <c r="AQ45" s="742"/>
      <c r="AR45" s="742"/>
      <c r="AS45" s="742"/>
      <c r="AT45" s="743"/>
    </row>
    <row r="46" spans="1:80" ht="46.5" customHeight="1" x14ac:dyDescent="0.45">
      <c r="A46" s="180"/>
      <c r="B46" s="693"/>
      <c r="C46" s="693"/>
      <c r="D46" s="694"/>
      <c r="E46" s="695" t="s">
        <v>153</v>
      </c>
      <c r="F46" s="696"/>
      <c r="G46" s="696"/>
      <c r="H46" s="696"/>
      <c r="I46" s="697"/>
      <c r="J46" s="210" t="str">
        <f>IF(AND('[2]Mapa final'!$AA$10="Muy Baja",'[2]Mapa final'!$AC$10="Leve"),CONCATENATE("R1C",'[2]Mapa final'!$Q$10),"")</f>
        <v/>
      </c>
      <c r="K46" s="211" t="str">
        <f>IF(AND('[2]Mapa final'!$AA$11="Muy Baja",'[2]Mapa final'!$AC$11="Leve"),CONCATENATE("R1C",'[2]Mapa final'!$Q$11),"")</f>
        <v/>
      </c>
      <c r="L46" s="211" t="str">
        <f>IF(AND('[2]Mapa final'!$AA$12="Muy Baja",'[2]Mapa final'!$AC$12="Leve"),CONCATENATE("R1C",'[2]Mapa final'!$Q$12),"")</f>
        <v/>
      </c>
      <c r="M46" s="211" t="str">
        <f>IF(AND('[2]Mapa final'!$AA$13="Muy Baja",'[2]Mapa final'!$AC$13="Leve"),CONCATENATE("R1C",'[2]Mapa final'!$Q$13),"")</f>
        <v/>
      </c>
      <c r="N46" s="211" t="str">
        <f>IF(AND('[2]Mapa final'!$AA$14="Muy Baja",'[2]Mapa final'!$AC$14="Leve"),CONCATENATE("R1C",'[2]Mapa final'!$Q$14),"")</f>
        <v/>
      </c>
      <c r="O46" s="212" t="str">
        <f>IF(AND('[2]Mapa final'!$AA$15="Muy Baja",'[2]Mapa final'!$AC$15="Leve"),CONCATENATE("R1C",'[2]Mapa final'!$Q$15),"")</f>
        <v/>
      </c>
      <c r="P46" s="210" t="str">
        <f>IF(AND('[2]Mapa final'!$AA$10="Muy Baja",'[2]Mapa final'!$AC$10="Menor"),CONCATENATE("R1C",'[2]Mapa final'!$Q$10),"")</f>
        <v/>
      </c>
      <c r="Q46" s="211" t="str">
        <f>IF(AND('[2]Mapa final'!$AA$11="Muy Baja",'[2]Mapa final'!$AC$11="Menor"),CONCATENATE("R1C",'[2]Mapa final'!$Q$11),"")</f>
        <v/>
      </c>
      <c r="R46" s="211" t="str">
        <f>IF(AND('[2]Mapa final'!$AA$12="Muy Baja",'[2]Mapa final'!$AC$12="Menor"),CONCATENATE("R1C",'[2]Mapa final'!$Q$12),"")</f>
        <v/>
      </c>
      <c r="S46" s="211" t="str">
        <f>IF(AND('[2]Mapa final'!$AA$13="Muy Baja",'[2]Mapa final'!$AC$13="Menor"),CONCATENATE("R1C",'[2]Mapa final'!$Q$13),"")</f>
        <v/>
      </c>
      <c r="T46" s="211" t="str">
        <f>IF(AND('[2]Mapa final'!$AA$14="Muy Baja",'[2]Mapa final'!$AC$14="Menor"),CONCATENATE("R1C",'[2]Mapa final'!$Q$14),"")</f>
        <v/>
      </c>
      <c r="U46" s="212" t="str">
        <f>IF(AND('[2]Mapa final'!$AA$15="Muy Baja",'[2]Mapa final'!$AC$15="Menor"),CONCATENATE("R1C",'[2]Mapa final'!$Q$15),"")</f>
        <v/>
      </c>
      <c r="V46" s="201" t="str">
        <f>IF(AND('[2]Mapa final'!$AA$10="Muy Baja",'[2]Mapa final'!$AC$10="Moderado"),CONCATENATE("R1C",'[2]Mapa final'!$Q$10),"")</f>
        <v/>
      </c>
      <c r="W46" s="219" t="str">
        <f>IF(AND('[2]Mapa final'!$AA$11="Muy Baja",'[2]Mapa final'!$AC$11="Moderado"),CONCATENATE("R1C",'[2]Mapa final'!$Q$11),"")</f>
        <v>R1C2</v>
      </c>
      <c r="X46" s="202" t="str">
        <f>IF(AND('[2]Mapa final'!$AA$12="Muy Baja",'[2]Mapa final'!$AC$12="Moderado"),CONCATENATE("R1C",'[2]Mapa final'!$Q$12),"")</f>
        <v>R1C3</v>
      </c>
      <c r="Y46" s="202" t="str">
        <f>IF(AND('[2]Mapa final'!$AA$13="Muy Baja",'[2]Mapa final'!$AC$13="Moderado"),CONCATENATE("R1C",'[2]Mapa final'!$Q$13),"")</f>
        <v>R1C4</v>
      </c>
      <c r="Z46" s="202" t="str">
        <f>IF(AND('[2]Mapa final'!$AA$14="Muy Baja",'[2]Mapa final'!$AC$14="Moderado"),CONCATENATE("R1C",'[2]Mapa final'!$Q$14),"")</f>
        <v/>
      </c>
      <c r="AA46" s="203" t="str">
        <f>IF(AND('[2]Mapa final'!$AA$15="Muy Baja",'[2]Mapa final'!$AC$15="Moderado"),CONCATENATE("R1C",'[2]Mapa final'!$Q$15),"")</f>
        <v/>
      </c>
      <c r="AB46" s="183" t="str">
        <f>IF(AND('[2]Mapa final'!$AA$10="Muy Baja",'[2]Mapa final'!$AC$10="Mayor"),CONCATENATE("R1C",'[2]Mapa final'!$Q$10),"")</f>
        <v/>
      </c>
      <c r="AC46" s="184" t="str">
        <f>IF(AND('[2]Mapa final'!$AA$11="Muy Baja",'[2]Mapa final'!$AC$11="Mayor"),CONCATENATE("R1C",'[2]Mapa final'!$Q$11),"")</f>
        <v/>
      </c>
      <c r="AD46" s="184" t="str">
        <f>IF(AND('[2]Mapa final'!$AA$12="Muy Baja",'[2]Mapa final'!$AC$12="Mayor"),CONCATENATE("R1C",'[2]Mapa final'!$Q$12),"")</f>
        <v/>
      </c>
      <c r="AE46" s="184" t="str">
        <f>IF(AND('[2]Mapa final'!$AA$13="Muy Baja",'[2]Mapa final'!$AC$13="Mayor"),CONCATENATE("R1C",'[2]Mapa final'!$Q$13),"")</f>
        <v/>
      </c>
      <c r="AF46" s="184" t="str">
        <f>IF(AND('[2]Mapa final'!$AA$14="Muy Baja",'[2]Mapa final'!$AC$14="Mayor"),CONCATENATE("R1C",'[2]Mapa final'!$Q$14),"")</f>
        <v/>
      </c>
      <c r="AG46" s="185" t="str">
        <f>IF(AND('[2]Mapa final'!$AA$15="Muy Baja",'[2]Mapa final'!$AC$15="Mayor"),CONCATENATE("R1C",'[2]Mapa final'!$Q$15),"")</f>
        <v/>
      </c>
      <c r="AH46" s="186" t="str">
        <f>IF(AND('[2]Mapa final'!$AA$10="Muy Baja",'[2]Mapa final'!$AC$10="Catastrófico"),CONCATENATE("R1C",'[2]Mapa final'!$Q$10),"")</f>
        <v/>
      </c>
      <c r="AI46" s="187" t="str">
        <f>IF(AND('[2]Mapa final'!$AA$11="Muy Baja",'[2]Mapa final'!$AC$11="Catastrófico"),CONCATENATE("R1C",'[2]Mapa final'!$Q$11),"")</f>
        <v/>
      </c>
      <c r="AJ46" s="187" t="str">
        <f>IF(AND('[2]Mapa final'!$AA$12="Muy Baja",'[2]Mapa final'!$AC$12="Catastrófico"),CONCATENATE("R1C",'[2]Mapa final'!$Q$12),"")</f>
        <v/>
      </c>
      <c r="AK46" s="187" t="str">
        <f>IF(AND('[2]Mapa final'!$AA$13="Muy Baja",'[2]Mapa final'!$AC$13="Catastrófico"),CONCATENATE("R1C",'[2]Mapa final'!$Q$13),"")</f>
        <v/>
      </c>
      <c r="AL46" s="187" t="str">
        <f>IF(AND('[2]Mapa final'!$AA$14="Muy Baja",'[2]Mapa final'!$AC$14="Catastrófico"),CONCATENATE("R1C",'[2]Mapa final'!$Q$14),"")</f>
        <v/>
      </c>
      <c r="AM46" s="188" t="str">
        <f>IF(AND('[2]Mapa final'!$AA$15="Muy Baja",'[2]Mapa final'!$AC$15="Catastrófico"),CONCATENATE("R1C",'[2]Mapa final'!$Q$15),"")</f>
        <v/>
      </c>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row>
    <row r="47" spans="1:80" ht="46.5" customHeight="1" x14ac:dyDescent="0.3">
      <c r="A47" s="180"/>
      <c r="B47" s="693"/>
      <c r="C47" s="693"/>
      <c r="D47" s="694"/>
      <c r="E47" s="716"/>
      <c r="F47" s="699"/>
      <c r="G47" s="699"/>
      <c r="H47" s="699"/>
      <c r="I47" s="700"/>
      <c r="J47" s="213" t="str">
        <f>IF(AND('[2]Mapa final'!$AA$16="Muy Baja",'[2]Mapa final'!$AC$16="Leve"),CONCATENATE("R2C",'[2]Mapa final'!$Q$16),"")</f>
        <v/>
      </c>
      <c r="K47" s="214" t="str">
        <f>IF(AND('[2]Mapa final'!$AA$17="Muy Baja",'[2]Mapa final'!$AC$17="Leve"),CONCATENATE("R2C",'[2]Mapa final'!$Q$17),"")</f>
        <v/>
      </c>
      <c r="L47" s="214" t="str">
        <f>IF(AND('[2]Mapa final'!$AA$18="Muy Baja",'[2]Mapa final'!$AC$18="Leve"),CONCATENATE("R2C",'[2]Mapa final'!$Q$18),"")</f>
        <v/>
      </c>
      <c r="M47" s="214" t="str">
        <f>IF(AND('[2]Mapa final'!$AA$19="Muy Baja",'[2]Mapa final'!$AC$19="Leve"),CONCATENATE("R2C",'[2]Mapa final'!$Q$19),"")</f>
        <v/>
      </c>
      <c r="N47" s="214" t="str">
        <f>IF(AND('[2]Mapa final'!$AA$20="Muy Baja",'[2]Mapa final'!$AC$20="Leve"),CONCATENATE("R2C",'[2]Mapa final'!$Q$20),"")</f>
        <v/>
      </c>
      <c r="O47" s="215" t="str">
        <f>IF(AND('[2]Mapa final'!$AA$21="Muy Baja",'[2]Mapa final'!$AC$21="Leve"),CONCATENATE("R2C",'[2]Mapa final'!$Q$21),"")</f>
        <v/>
      </c>
      <c r="P47" s="213" t="str">
        <f>IF(AND('[2]Mapa final'!$AA$16="Muy Baja",'[2]Mapa final'!$AC$16="Menor"),CONCATENATE("R2C",'[2]Mapa final'!$Q$16),"")</f>
        <v/>
      </c>
      <c r="Q47" s="214" t="str">
        <f>IF(AND('[2]Mapa final'!$AA$17="Muy Baja",'[2]Mapa final'!$AC$17="Menor"),CONCATENATE("R2C",'[2]Mapa final'!$Q$17),"")</f>
        <v/>
      </c>
      <c r="R47" s="214" t="str">
        <f>IF(AND('[2]Mapa final'!$AA$18="Muy Baja",'[2]Mapa final'!$AC$18="Menor"),CONCATENATE("R2C",'[2]Mapa final'!$Q$18),"")</f>
        <v/>
      </c>
      <c r="S47" s="214" t="str">
        <f>IF(AND('[2]Mapa final'!$AA$19="Muy Baja",'[2]Mapa final'!$AC$19="Menor"),CONCATENATE("R2C",'[2]Mapa final'!$Q$19),"")</f>
        <v/>
      </c>
      <c r="T47" s="214" t="str">
        <f>IF(AND('[2]Mapa final'!$AA$20="Muy Baja",'[2]Mapa final'!$AC$20="Menor"),CONCATENATE("R2C",'[2]Mapa final'!$Q$20),"")</f>
        <v/>
      </c>
      <c r="U47" s="215" t="str">
        <f>IF(AND('[2]Mapa final'!$AA$21="Muy Baja",'[2]Mapa final'!$AC$21="Menor"),CONCATENATE("R2C",'[2]Mapa final'!$Q$21),"")</f>
        <v/>
      </c>
      <c r="V47" s="204" t="str">
        <f>IF(AND('[2]Mapa final'!$AA$16="Muy Baja",'[2]Mapa final'!$AC$16="Moderado"),CONCATENATE("R2C",'[2]Mapa final'!$Q$16),"")</f>
        <v/>
      </c>
      <c r="W47" s="205" t="str">
        <f>IF(AND('[2]Mapa final'!$AA$17="Muy Baja",'[2]Mapa final'!$AC$17="Moderado"),CONCATENATE("R2C",'[2]Mapa final'!$Q$17),"")</f>
        <v/>
      </c>
      <c r="X47" s="205" t="str">
        <f>IF(AND('[2]Mapa final'!$AA$18="Muy Baja",'[2]Mapa final'!$AC$18="Moderado"),CONCATENATE("R2C",'[2]Mapa final'!$Q$18),"")</f>
        <v/>
      </c>
      <c r="Y47" s="205" t="str">
        <f>IF(AND('[2]Mapa final'!$AA$19="Muy Baja",'[2]Mapa final'!$AC$19="Moderado"),CONCATENATE("R2C",'[2]Mapa final'!$Q$19),"")</f>
        <v/>
      </c>
      <c r="Z47" s="205" t="str">
        <f>IF(AND('[2]Mapa final'!$AA$20="Muy Baja",'[2]Mapa final'!$AC$20="Moderado"),CONCATENATE("R2C",'[2]Mapa final'!$Q$20),"")</f>
        <v/>
      </c>
      <c r="AA47" s="206" t="str">
        <f>IF(AND('[2]Mapa final'!$AA$21="Muy Baja",'[2]Mapa final'!$AC$21="Moderado"),CONCATENATE("R2C",'[2]Mapa final'!$Q$21),"")</f>
        <v/>
      </c>
      <c r="AB47" s="189" t="str">
        <f>IF(AND('[2]Mapa final'!$AA$16="Muy Baja",'[2]Mapa final'!$AC$16="Mayor"),CONCATENATE("R2C",'[2]Mapa final'!$Q$16),"")</f>
        <v/>
      </c>
      <c r="AC47" s="190" t="str">
        <f>IF(AND('[2]Mapa final'!$AA$17="Muy Baja",'[2]Mapa final'!$AC$17="Mayor"),CONCATENATE("R2C",'[2]Mapa final'!$Q$17),"")</f>
        <v/>
      </c>
      <c r="AD47" s="190" t="str">
        <f>IF(AND('[2]Mapa final'!$AA$18="Muy Baja",'[2]Mapa final'!$AC$18="Mayor"),CONCATENATE("R2C",'[2]Mapa final'!$Q$18),"")</f>
        <v/>
      </c>
      <c r="AE47" s="190" t="str">
        <f>IF(AND('[2]Mapa final'!$AA$19="Muy Baja",'[2]Mapa final'!$AC$19="Mayor"),CONCATENATE("R2C",'[2]Mapa final'!$Q$19),"")</f>
        <v/>
      </c>
      <c r="AF47" s="190" t="str">
        <f>IF(AND('[2]Mapa final'!$AA$20="Muy Baja",'[2]Mapa final'!$AC$20="Mayor"),CONCATENATE("R2C",'[2]Mapa final'!$Q$20),"")</f>
        <v/>
      </c>
      <c r="AG47" s="191" t="str">
        <f>IF(AND('[2]Mapa final'!$AA$21="Muy Baja",'[2]Mapa final'!$AC$21="Mayor"),CONCATENATE("R2C",'[2]Mapa final'!$Q$21),"")</f>
        <v/>
      </c>
      <c r="AH47" s="192" t="str">
        <f>IF(AND('[2]Mapa final'!$AA$16="Muy Baja",'[2]Mapa final'!$AC$16="Catastrófico"),CONCATENATE("R2C",'[2]Mapa final'!$Q$16),"")</f>
        <v/>
      </c>
      <c r="AI47" s="193" t="str">
        <f>IF(AND('[2]Mapa final'!$AA$17="Muy Baja",'[2]Mapa final'!$AC$17="Catastrófico"),CONCATENATE("R2C",'[2]Mapa final'!$Q$17),"")</f>
        <v/>
      </c>
      <c r="AJ47" s="193" t="str">
        <f>IF(AND('[2]Mapa final'!$AA$18="Muy Baja",'[2]Mapa final'!$AC$18="Catastrófico"),CONCATENATE("R2C",'[2]Mapa final'!$Q$18),"")</f>
        <v/>
      </c>
      <c r="AK47" s="193" t="str">
        <f>IF(AND('[2]Mapa final'!$AA$19="Muy Baja",'[2]Mapa final'!$AC$19="Catastrófico"),CONCATENATE("R2C",'[2]Mapa final'!$Q$19),"")</f>
        <v/>
      </c>
      <c r="AL47" s="193" t="str">
        <f>IF(AND('[2]Mapa final'!$AA$20="Muy Baja",'[2]Mapa final'!$AC$20="Catastrófico"),CONCATENATE("R2C",'[2]Mapa final'!$Q$20),"")</f>
        <v/>
      </c>
      <c r="AM47" s="194" t="str">
        <f>IF(AND('[2]Mapa final'!$AA$21="Muy Baja",'[2]Mapa final'!$AC$21="Catastrófico"),CONCATENATE("R2C",'[2]Mapa final'!$Q$21),"")</f>
        <v/>
      </c>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row>
    <row r="48" spans="1:80" ht="15" customHeight="1" x14ac:dyDescent="0.3">
      <c r="A48" s="180"/>
      <c r="B48" s="693"/>
      <c r="C48" s="693"/>
      <c r="D48" s="694"/>
      <c r="E48" s="716"/>
      <c r="F48" s="699"/>
      <c r="G48" s="699"/>
      <c r="H48" s="699"/>
      <c r="I48" s="700"/>
      <c r="J48" s="213" t="str">
        <f>IF(AND('[2]Mapa final'!$AA$22="Muy Baja",'[2]Mapa final'!$AC$22="Leve"),CONCATENATE("R3C",'[2]Mapa final'!$Q$22),"")</f>
        <v/>
      </c>
      <c r="K48" s="214" t="str">
        <f>IF(AND('[2]Mapa final'!$AA$23="Muy Baja",'[2]Mapa final'!$AC$23="Leve"),CONCATENATE("R3C",'[2]Mapa final'!$Q$23),"")</f>
        <v/>
      </c>
      <c r="L48" s="214" t="str">
        <f>IF(AND('[2]Mapa final'!$AA$24="Muy Baja",'[2]Mapa final'!$AC$24="Leve"),CONCATENATE("R3C",'[2]Mapa final'!$Q$24),"")</f>
        <v/>
      </c>
      <c r="M48" s="214" t="str">
        <f>IF(AND('[2]Mapa final'!$AA$25="Muy Baja",'[2]Mapa final'!$AC$25="Leve"),CONCATENATE("R3C",'[2]Mapa final'!$Q$25),"")</f>
        <v/>
      </c>
      <c r="N48" s="214" t="str">
        <f>IF(AND('[2]Mapa final'!$AA$26="Muy Baja",'[2]Mapa final'!$AC$26="Leve"),CONCATENATE("R3C",'[2]Mapa final'!$Q$26),"")</f>
        <v/>
      </c>
      <c r="O48" s="215" t="str">
        <f>IF(AND('[2]Mapa final'!$AA$27="Muy Baja",'[2]Mapa final'!$AC$27="Leve"),CONCATENATE("R3C",'[2]Mapa final'!$Q$27),"")</f>
        <v/>
      </c>
      <c r="P48" s="213" t="str">
        <f>IF(AND('[2]Mapa final'!$AA$22="Muy Baja",'[2]Mapa final'!$AC$22="Menor"),CONCATENATE("R3C",'[2]Mapa final'!$Q$22),"")</f>
        <v/>
      </c>
      <c r="Q48" s="214" t="str">
        <f>IF(AND('[2]Mapa final'!$AA$23="Muy Baja",'[2]Mapa final'!$AC$23="Menor"),CONCATENATE("R3C",'[2]Mapa final'!$Q$23),"")</f>
        <v/>
      </c>
      <c r="R48" s="214" t="str">
        <f>IF(AND('[2]Mapa final'!$AA$24="Muy Baja",'[2]Mapa final'!$AC$24="Menor"),CONCATENATE("R3C",'[2]Mapa final'!$Q$24),"")</f>
        <v/>
      </c>
      <c r="S48" s="214" t="str">
        <f>IF(AND('[2]Mapa final'!$AA$25="Muy Baja",'[2]Mapa final'!$AC$25="Menor"),CONCATENATE("R3C",'[2]Mapa final'!$Q$25),"")</f>
        <v/>
      </c>
      <c r="T48" s="214" t="str">
        <f>IF(AND('[2]Mapa final'!$AA$26="Muy Baja",'[2]Mapa final'!$AC$26="Menor"),CONCATENATE("R3C",'[2]Mapa final'!$Q$26),"")</f>
        <v/>
      </c>
      <c r="U48" s="215" t="str">
        <f>IF(AND('[2]Mapa final'!$AA$27="Muy Baja",'[2]Mapa final'!$AC$27="Menor"),CONCATENATE("R3C",'[2]Mapa final'!$Q$27),"")</f>
        <v/>
      </c>
      <c r="V48" s="204" t="str">
        <f>IF(AND('[2]Mapa final'!$AA$22="Muy Baja",'[2]Mapa final'!$AC$22="Moderado"),CONCATENATE("R3C",'[2]Mapa final'!$Q$22),"")</f>
        <v/>
      </c>
      <c r="W48" s="205" t="str">
        <f>IF(AND('[2]Mapa final'!$AA$23="Muy Baja",'[2]Mapa final'!$AC$23="Moderado"),CONCATENATE("R3C",'[2]Mapa final'!$Q$23),"")</f>
        <v/>
      </c>
      <c r="X48" s="205" t="str">
        <f>IF(AND('[2]Mapa final'!$AA$24="Muy Baja",'[2]Mapa final'!$AC$24="Moderado"),CONCATENATE("R3C",'[2]Mapa final'!$Q$24),"")</f>
        <v/>
      </c>
      <c r="Y48" s="205" t="str">
        <f>IF(AND('[2]Mapa final'!$AA$25="Muy Baja",'[2]Mapa final'!$AC$25="Moderado"),CONCATENATE("R3C",'[2]Mapa final'!$Q$25),"")</f>
        <v/>
      </c>
      <c r="Z48" s="205" t="str">
        <f>IF(AND('[2]Mapa final'!$AA$26="Muy Baja",'[2]Mapa final'!$AC$26="Moderado"),CONCATENATE("R3C",'[2]Mapa final'!$Q$26),"")</f>
        <v/>
      </c>
      <c r="AA48" s="206" t="str">
        <f>IF(AND('[2]Mapa final'!$AA$27="Muy Baja",'[2]Mapa final'!$AC$27="Moderado"),CONCATENATE("R3C",'[2]Mapa final'!$Q$27),"")</f>
        <v/>
      </c>
      <c r="AB48" s="189" t="str">
        <f>IF(AND('[2]Mapa final'!$AA$22="Muy Baja",'[2]Mapa final'!$AC$22="Mayor"),CONCATENATE("R3C",'[2]Mapa final'!$Q$22),"")</f>
        <v/>
      </c>
      <c r="AC48" s="190" t="str">
        <f>IF(AND('[2]Mapa final'!$AA$23="Muy Baja",'[2]Mapa final'!$AC$23="Mayor"),CONCATENATE("R3C",'[2]Mapa final'!$Q$23),"")</f>
        <v/>
      </c>
      <c r="AD48" s="190" t="str">
        <f>IF(AND('[2]Mapa final'!$AA$24="Muy Baja",'[2]Mapa final'!$AC$24="Mayor"),CONCATENATE("R3C",'[2]Mapa final'!$Q$24),"")</f>
        <v/>
      </c>
      <c r="AE48" s="190" t="str">
        <f>IF(AND('[2]Mapa final'!$AA$25="Muy Baja",'[2]Mapa final'!$AC$25="Mayor"),CONCATENATE("R3C",'[2]Mapa final'!$Q$25),"")</f>
        <v/>
      </c>
      <c r="AF48" s="190" t="str">
        <f>IF(AND('[2]Mapa final'!$AA$26="Muy Baja",'[2]Mapa final'!$AC$26="Mayor"),CONCATENATE("R3C",'[2]Mapa final'!$Q$26),"")</f>
        <v/>
      </c>
      <c r="AG48" s="191" t="str">
        <f>IF(AND('[2]Mapa final'!$AA$27="Muy Baja",'[2]Mapa final'!$AC$27="Mayor"),CONCATENATE("R3C",'[2]Mapa final'!$Q$27),"")</f>
        <v/>
      </c>
      <c r="AH48" s="192" t="str">
        <f>IF(AND('[2]Mapa final'!$AA$22="Muy Baja",'[2]Mapa final'!$AC$22="Catastrófico"),CONCATENATE("R3C",'[2]Mapa final'!$Q$22),"")</f>
        <v/>
      </c>
      <c r="AI48" s="193" t="str">
        <f>IF(AND('[2]Mapa final'!$AA$23="Muy Baja",'[2]Mapa final'!$AC$23="Catastrófico"),CONCATENATE("R3C",'[2]Mapa final'!$Q$23),"")</f>
        <v/>
      </c>
      <c r="AJ48" s="193" t="str">
        <f>IF(AND('[2]Mapa final'!$AA$24="Muy Baja",'[2]Mapa final'!$AC$24="Catastrófico"),CONCATENATE("R3C",'[2]Mapa final'!$Q$24),"")</f>
        <v/>
      </c>
      <c r="AK48" s="193" t="str">
        <f>IF(AND('[2]Mapa final'!$AA$25="Muy Baja",'[2]Mapa final'!$AC$25="Catastrófico"),CONCATENATE("R3C",'[2]Mapa final'!$Q$25),"")</f>
        <v/>
      </c>
      <c r="AL48" s="193" t="str">
        <f>IF(AND('[2]Mapa final'!$AA$26="Muy Baja",'[2]Mapa final'!$AC$26="Catastrófico"),CONCATENATE("R3C",'[2]Mapa final'!$Q$26),"")</f>
        <v/>
      </c>
      <c r="AM48" s="194" t="str">
        <f>IF(AND('[2]Mapa final'!$AA$27="Muy Baja",'[2]Mapa final'!$AC$27="Catastrófico"),CONCATENATE("R3C",'[2]Mapa final'!$Q$27),"")</f>
        <v/>
      </c>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row>
    <row r="49" spans="1:80" ht="15" customHeight="1" x14ac:dyDescent="0.3">
      <c r="A49" s="180"/>
      <c r="B49" s="693"/>
      <c r="C49" s="693"/>
      <c r="D49" s="694"/>
      <c r="E49" s="698"/>
      <c r="F49" s="699"/>
      <c r="G49" s="699"/>
      <c r="H49" s="699"/>
      <c r="I49" s="700"/>
      <c r="J49" s="213" t="str">
        <f>IF(AND('[2]Mapa final'!$AA$28="Muy Baja",'[2]Mapa final'!$AC$28="Leve"),CONCATENATE("R4C",'[2]Mapa final'!$Q$28),"")</f>
        <v/>
      </c>
      <c r="K49" s="214" t="str">
        <f>IF(AND('[2]Mapa final'!$AA$29="Muy Baja",'[2]Mapa final'!$AC$29="Leve"),CONCATENATE("R4C",'[2]Mapa final'!$Q$29),"")</f>
        <v/>
      </c>
      <c r="L49" s="214" t="str">
        <f>IF(AND('[2]Mapa final'!$AA$30="Muy Baja",'[2]Mapa final'!$AC$30="Leve"),CONCATENATE("R4C",'[2]Mapa final'!$Q$30),"")</f>
        <v/>
      </c>
      <c r="M49" s="214" t="str">
        <f>IF(AND('[2]Mapa final'!$AA$31="Muy Baja",'[2]Mapa final'!$AC$31="Leve"),CONCATENATE("R4C",'[2]Mapa final'!$Q$31),"")</f>
        <v/>
      </c>
      <c r="N49" s="214" t="str">
        <f>IF(AND('[2]Mapa final'!$AA$32="Muy Baja",'[2]Mapa final'!$AC$32="Leve"),CONCATENATE("R4C",'[2]Mapa final'!$Q$32),"")</f>
        <v/>
      </c>
      <c r="O49" s="215" t="str">
        <f>IF(AND('[2]Mapa final'!$AA$33="Muy Baja",'[2]Mapa final'!$AC$33="Leve"),CONCATENATE("R4C",'[2]Mapa final'!$Q$33),"")</f>
        <v/>
      </c>
      <c r="P49" s="213" t="str">
        <f>IF(AND('[2]Mapa final'!$AA$28="Muy Baja",'[2]Mapa final'!$AC$28="Menor"),CONCATENATE("R4C",'[2]Mapa final'!$Q$28),"")</f>
        <v/>
      </c>
      <c r="Q49" s="214" t="str">
        <f>IF(AND('[2]Mapa final'!$AA$29="Muy Baja",'[2]Mapa final'!$AC$29="Menor"),CONCATENATE("R4C",'[2]Mapa final'!$Q$29),"")</f>
        <v/>
      </c>
      <c r="R49" s="214" t="str">
        <f>IF(AND('[2]Mapa final'!$AA$30="Muy Baja",'[2]Mapa final'!$AC$30="Menor"),CONCATENATE("R4C",'[2]Mapa final'!$Q$30),"")</f>
        <v/>
      </c>
      <c r="S49" s="214" t="str">
        <f>IF(AND('[2]Mapa final'!$AA$31="Muy Baja",'[2]Mapa final'!$AC$31="Menor"),CONCATENATE("R4C",'[2]Mapa final'!$Q$31),"")</f>
        <v/>
      </c>
      <c r="T49" s="214" t="str">
        <f>IF(AND('[2]Mapa final'!$AA$32="Muy Baja",'[2]Mapa final'!$AC$32="Menor"),CONCATENATE("R4C",'[2]Mapa final'!$Q$32),"")</f>
        <v/>
      </c>
      <c r="U49" s="215" t="str">
        <f>IF(AND('[2]Mapa final'!$AA$33="Muy Baja",'[2]Mapa final'!$AC$33="Menor"),CONCATENATE("R4C",'[2]Mapa final'!$Q$33),"")</f>
        <v/>
      </c>
      <c r="V49" s="204" t="str">
        <f>IF(AND('[2]Mapa final'!$AA$28="Muy Baja",'[2]Mapa final'!$AC$28="Moderado"),CONCATENATE("R4C",'[2]Mapa final'!$Q$28),"")</f>
        <v/>
      </c>
      <c r="W49" s="205" t="str">
        <f>IF(AND('[2]Mapa final'!$AA$29="Muy Baja",'[2]Mapa final'!$AC$29="Moderado"),CONCATENATE("R4C",'[2]Mapa final'!$Q$29),"")</f>
        <v/>
      </c>
      <c r="X49" s="205" t="str">
        <f>IF(AND('[2]Mapa final'!$AA$30="Muy Baja",'[2]Mapa final'!$AC$30="Moderado"),CONCATENATE("R4C",'[2]Mapa final'!$Q$30),"")</f>
        <v/>
      </c>
      <c r="Y49" s="205" t="str">
        <f>IF(AND('[2]Mapa final'!$AA$31="Muy Baja",'[2]Mapa final'!$AC$31="Moderado"),CONCATENATE("R4C",'[2]Mapa final'!$Q$31),"")</f>
        <v/>
      </c>
      <c r="Z49" s="205" t="str">
        <f>IF(AND('[2]Mapa final'!$AA$32="Muy Baja",'[2]Mapa final'!$AC$32="Moderado"),CONCATENATE("R4C",'[2]Mapa final'!$Q$32),"")</f>
        <v/>
      </c>
      <c r="AA49" s="206" t="str">
        <f>IF(AND('[2]Mapa final'!$AA$33="Muy Baja",'[2]Mapa final'!$AC$33="Moderado"),CONCATENATE("R4C",'[2]Mapa final'!$Q$33),"")</f>
        <v/>
      </c>
      <c r="AB49" s="189" t="str">
        <f>IF(AND('[2]Mapa final'!$AA$28="Muy Baja",'[2]Mapa final'!$AC$28="Mayor"),CONCATENATE("R4C",'[2]Mapa final'!$Q$28),"")</f>
        <v/>
      </c>
      <c r="AC49" s="190" t="str">
        <f>IF(AND('[2]Mapa final'!$AA$29="Muy Baja",'[2]Mapa final'!$AC$29="Mayor"),CONCATENATE("R4C",'[2]Mapa final'!$Q$29),"")</f>
        <v/>
      </c>
      <c r="AD49" s="190" t="str">
        <f>IF(AND('[2]Mapa final'!$AA$30="Muy Baja",'[2]Mapa final'!$AC$30="Mayor"),CONCATENATE("R4C",'[2]Mapa final'!$Q$30),"")</f>
        <v/>
      </c>
      <c r="AE49" s="190" t="str">
        <f>IF(AND('[2]Mapa final'!$AA$31="Muy Baja",'[2]Mapa final'!$AC$31="Mayor"),CONCATENATE("R4C",'[2]Mapa final'!$Q$31),"")</f>
        <v/>
      </c>
      <c r="AF49" s="190" t="str">
        <f>IF(AND('[2]Mapa final'!$AA$32="Muy Baja",'[2]Mapa final'!$AC$32="Mayor"),CONCATENATE("R4C",'[2]Mapa final'!$Q$32),"")</f>
        <v/>
      </c>
      <c r="AG49" s="191" t="str">
        <f>IF(AND('[2]Mapa final'!$AA$33="Muy Baja",'[2]Mapa final'!$AC$33="Mayor"),CONCATENATE("R4C",'[2]Mapa final'!$Q$33),"")</f>
        <v/>
      </c>
      <c r="AH49" s="192" t="str">
        <f>IF(AND('[2]Mapa final'!$AA$28="Muy Baja",'[2]Mapa final'!$AC$28="Catastrófico"),CONCATENATE("R4C",'[2]Mapa final'!$Q$28),"")</f>
        <v/>
      </c>
      <c r="AI49" s="193" t="str">
        <f>IF(AND('[2]Mapa final'!$AA$29="Muy Baja",'[2]Mapa final'!$AC$29="Catastrófico"),CONCATENATE("R4C",'[2]Mapa final'!$Q$29),"")</f>
        <v/>
      </c>
      <c r="AJ49" s="193" t="str">
        <f>IF(AND('[2]Mapa final'!$AA$30="Muy Baja",'[2]Mapa final'!$AC$30="Catastrófico"),CONCATENATE("R4C",'[2]Mapa final'!$Q$30),"")</f>
        <v/>
      </c>
      <c r="AK49" s="193" t="str">
        <f>IF(AND('[2]Mapa final'!$AA$31="Muy Baja",'[2]Mapa final'!$AC$31="Catastrófico"),CONCATENATE("R4C",'[2]Mapa final'!$Q$31),"")</f>
        <v/>
      </c>
      <c r="AL49" s="193" t="str">
        <f>IF(AND('[2]Mapa final'!$AA$32="Muy Baja",'[2]Mapa final'!$AC$32="Catastrófico"),CONCATENATE("R4C",'[2]Mapa final'!$Q$32),"")</f>
        <v/>
      </c>
      <c r="AM49" s="194" t="str">
        <f>IF(AND('[2]Mapa final'!$AA$33="Muy Baja",'[2]Mapa final'!$AC$33="Catastrófico"),CONCATENATE("R4C",'[2]Mapa final'!$Q$33),"")</f>
        <v/>
      </c>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0"/>
      <c r="BR49" s="180"/>
      <c r="BS49" s="180"/>
      <c r="BT49" s="180"/>
      <c r="BU49" s="180"/>
      <c r="BV49" s="180"/>
      <c r="BW49" s="180"/>
      <c r="BX49" s="180"/>
      <c r="BY49" s="180"/>
      <c r="BZ49" s="180"/>
      <c r="CA49" s="180"/>
      <c r="CB49" s="180"/>
    </row>
    <row r="50" spans="1:80" ht="15" customHeight="1" x14ac:dyDescent="0.3">
      <c r="A50" s="180"/>
      <c r="B50" s="693"/>
      <c r="C50" s="693"/>
      <c r="D50" s="694"/>
      <c r="E50" s="698"/>
      <c r="F50" s="699"/>
      <c r="G50" s="699"/>
      <c r="H50" s="699"/>
      <c r="I50" s="700"/>
      <c r="J50" s="213" t="str">
        <f>IF(AND('[2]Mapa final'!$AA$34="Muy Baja",'[2]Mapa final'!$AC$34="Leve"),CONCATENATE("R5C",'[2]Mapa final'!$Q$34),"")</f>
        <v/>
      </c>
      <c r="K50" s="214" t="str">
        <f>IF(AND('[2]Mapa final'!$AA$35="Muy Baja",'[2]Mapa final'!$AC$35="Leve"),CONCATENATE("R5C",'[2]Mapa final'!$Q$35),"")</f>
        <v/>
      </c>
      <c r="L50" s="214" t="str">
        <f>IF(AND('[2]Mapa final'!$AA$36="Muy Baja",'[2]Mapa final'!$AC$36="Leve"),CONCATENATE("R5C",'[2]Mapa final'!$Q$36),"")</f>
        <v/>
      </c>
      <c r="M50" s="214" t="str">
        <f>IF(AND('[2]Mapa final'!$AA$37="Muy Baja",'[2]Mapa final'!$AC$37="Leve"),CONCATENATE("R5C",'[2]Mapa final'!$Q$37),"")</f>
        <v/>
      </c>
      <c r="N50" s="214" t="str">
        <f>IF(AND('[2]Mapa final'!$AA$38="Muy Baja",'[2]Mapa final'!$AC$38="Leve"),CONCATENATE("R5C",'[2]Mapa final'!$Q$38),"")</f>
        <v/>
      </c>
      <c r="O50" s="215" t="str">
        <f>IF(AND('[2]Mapa final'!$AA$39="Muy Baja",'[2]Mapa final'!$AC$39="Leve"),CONCATENATE("R5C",'[2]Mapa final'!$Q$39),"")</f>
        <v/>
      </c>
      <c r="P50" s="213" t="str">
        <f>IF(AND('[2]Mapa final'!$AA$34="Muy Baja",'[2]Mapa final'!$AC$34="Menor"),CONCATENATE("R5C",'[2]Mapa final'!$Q$34),"")</f>
        <v/>
      </c>
      <c r="Q50" s="214" t="str">
        <f>IF(AND('[2]Mapa final'!$AA$35="Muy Baja",'[2]Mapa final'!$AC$35="Menor"),CONCATENATE("R5C",'[2]Mapa final'!$Q$35),"")</f>
        <v/>
      </c>
      <c r="R50" s="214" t="str">
        <f>IF(AND('[2]Mapa final'!$AA$36="Muy Baja",'[2]Mapa final'!$AC$36="Menor"),CONCATENATE("R5C",'[2]Mapa final'!$Q$36),"")</f>
        <v/>
      </c>
      <c r="S50" s="214" t="str">
        <f>IF(AND('[2]Mapa final'!$AA$37="Muy Baja",'[2]Mapa final'!$AC$37="Menor"),CONCATENATE("R5C",'[2]Mapa final'!$Q$37),"")</f>
        <v/>
      </c>
      <c r="T50" s="214" t="str">
        <f>IF(AND('[2]Mapa final'!$AA$38="Muy Baja",'[2]Mapa final'!$AC$38="Menor"),CONCATENATE("R5C",'[2]Mapa final'!$Q$38),"")</f>
        <v/>
      </c>
      <c r="U50" s="215" t="str">
        <f>IF(AND('[2]Mapa final'!$AA$39="Muy Baja",'[2]Mapa final'!$AC$39="Menor"),CONCATENATE("R5C",'[2]Mapa final'!$Q$39),"")</f>
        <v/>
      </c>
      <c r="V50" s="204" t="str">
        <f>IF(AND('[2]Mapa final'!$AA$34="Muy Baja",'[2]Mapa final'!$AC$34="Moderado"),CONCATENATE("R5C",'[2]Mapa final'!$Q$34),"")</f>
        <v/>
      </c>
      <c r="W50" s="205" t="str">
        <f>IF(AND('[2]Mapa final'!$AA$35="Muy Baja",'[2]Mapa final'!$AC$35="Moderado"),CONCATENATE("R5C",'[2]Mapa final'!$Q$35),"")</f>
        <v/>
      </c>
      <c r="X50" s="205" t="str">
        <f>IF(AND('[2]Mapa final'!$AA$36="Muy Baja",'[2]Mapa final'!$AC$36="Moderado"),CONCATENATE("R5C",'[2]Mapa final'!$Q$36),"")</f>
        <v/>
      </c>
      <c r="Y50" s="205" t="str">
        <f>IF(AND('[2]Mapa final'!$AA$37="Muy Baja",'[2]Mapa final'!$AC$37="Moderado"),CONCATENATE("R5C",'[2]Mapa final'!$Q$37),"")</f>
        <v/>
      </c>
      <c r="Z50" s="205" t="str">
        <f>IF(AND('[2]Mapa final'!$AA$38="Muy Baja",'[2]Mapa final'!$AC$38="Moderado"),CONCATENATE("R5C",'[2]Mapa final'!$Q$38),"")</f>
        <v/>
      </c>
      <c r="AA50" s="206" t="str">
        <f>IF(AND('[2]Mapa final'!$AA$39="Muy Baja",'[2]Mapa final'!$AC$39="Moderado"),CONCATENATE("R5C",'[2]Mapa final'!$Q$39),"")</f>
        <v/>
      </c>
      <c r="AB50" s="189" t="str">
        <f>IF(AND('[2]Mapa final'!$AA$34="Muy Baja",'[2]Mapa final'!$AC$34="Mayor"),CONCATENATE("R5C",'[2]Mapa final'!$Q$34),"")</f>
        <v/>
      </c>
      <c r="AC50" s="190" t="str">
        <f>IF(AND('[2]Mapa final'!$AA$35="Muy Baja",'[2]Mapa final'!$AC$35="Mayor"),CONCATENATE("R5C",'[2]Mapa final'!$Q$35),"")</f>
        <v/>
      </c>
      <c r="AD50" s="190" t="str">
        <f>IF(AND('[2]Mapa final'!$AA$36="Muy Baja",'[2]Mapa final'!$AC$36="Mayor"),CONCATENATE("R5C",'[2]Mapa final'!$Q$36),"")</f>
        <v/>
      </c>
      <c r="AE50" s="190" t="str">
        <f>IF(AND('[2]Mapa final'!$AA$37="Muy Baja",'[2]Mapa final'!$AC$37="Mayor"),CONCATENATE("R5C",'[2]Mapa final'!$Q$37),"")</f>
        <v/>
      </c>
      <c r="AF50" s="190" t="str">
        <f>IF(AND('[2]Mapa final'!$AA$38="Muy Baja",'[2]Mapa final'!$AC$38="Mayor"),CONCATENATE("R5C",'[2]Mapa final'!$Q$38),"")</f>
        <v/>
      </c>
      <c r="AG50" s="191" t="str">
        <f>IF(AND('[2]Mapa final'!$AA$39="Muy Baja",'[2]Mapa final'!$AC$39="Mayor"),CONCATENATE("R5C",'[2]Mapa final'!$Q$39),"")</f>
        <v/>
      </c>
      <c r="AH50" s="192" t="str">
        <f>IF(AND('[2]Mapa final'!$AA$34="Muy Baja",'[2]Mapa final'!$AC$34="Catastrófico"),CONCATENATE("R5C",'[2]Mapa final'!$Q$34),"")</f>
        <v/>
      </c>
      <c r="AI50" s="193" t="str">
        <f>IF(AND('[2]Mapa final'!$AA$35="Muy Baja",'[2]Mapa final'!$AC$35="Catastrófico"),CONCATENATE("R5C",'[2]Mapa final'!$Q$35),"")</f>
        <v/>
      </c>
      <c r="AJ50" s="193" t="str">
        <f>IF(AND('[2]Mapa final'!$AA$36="Muy Baja",'[2]Mapa final'!$AC$36="Catastrófico"),CONCATENATE("R5C",'[2]Mapa final'!$Q$36),"")</f>
        <v/>
      </c>
      <c r="AK50" s="193" t="str">
        <f>IF(AND('[2]Mapa final'!$AA$37="Muy Baja",'[2]Mapa final'!$AC$37="Catastrófico"),CONCATENATE("R5C",'[2]Mapa final'!$Q$37),"")</f>
        <v/>
      </c>
      <c r="AL50" s="193" t="str">
        <f>IF(AND('[2]Mapa final'!$AA$38="Muy Baja",'[2]Mapa final'!$AC$38="Catastrófico"),CONCATENATE("R5C",'[2]Mapa final'!$Q$38),"")</f>
        <v/>
      </c>
      <c r="AM50" s="194" t="str">
        <f>IF(AND('[2]Mapa final'!$AA$39="Muy Baja",'[2]Mapa final'!$AC$39="Catastrófico"),CONCATENATE("R5C",'[2]Mapa final'!$Q$39),"")</f>
        <v/>
      </c>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0"/>
      <c r="BR50" s="180"/>
      <c r="BS50" s="180"/>
      <c r="BT50" s="180"/>
      <c r="BU50" s="180"/>
      <c r="BV50" s="180"/>
      <c r="BW50" s="180"/>
      <c r="BX50" s="180"/>
      <c r="BY50" s="180"/>
      <c r="BZ50" s="180"/>
      <c r="CA50" s="180"/>
      <c r="CB50" s="180"/>
    </row>
    <row r="51" spans="1:80" ht="15" customHeight="1" x14ac:dyDescent="0.3">
      <c r="A51" s="180"/>
      <c r="B51" s="693"/>
      <c r="C51" s="693"/>
      <c r="D51" s="694"/>
      <c r="E51" s="698"/>
      <c r="F51" s="699"/>
      <c r="G51" s="699"/>
      <c r="H51" s="699"/>
      <c r="I51" s="700"/>
      <c r="J51" s="213" t="str">
        <f>IF(AND('[2]Mapa final'!$AA$40="Muy Baja",'[2]Mapa final'!$AC$40="Leve"),CONCATENATE("R6C",'[2]Mapa final'!$Q$40),"")</f>
        <v/>
      </c>
      <c r="K51" s="214" t="str">
        <f>IF(AND('[2]Mapa final'!$AA$41="Muy Baja",'[2]Mapa final'!$AC$41="Leve"),CONCATENATE("R6C",'[2]Mapa final'!$Q$41),"")</f>
        <v/>
      </c>
      <c r="L51" s="214" t="str">
        <f>IF(AND('[2]Mapa final'!$AA$42="Muy Baja",'[2]Mapa final'!$AC$42="Leve"),CONCATENATE("R6C",'[2]Mapa final'!$Q$42),"")</f>
        <v/>
      </c>
      <c r="M51" s="214" t="str">
        <f>IF(AND('[2]Mapa final'!$AA$43="Muy Baja",'[2]Mapa final'!$AC$43="Leve"),CONCATENATE("R6C",'[2]Mapa final'!$Q$43),"")</f>
        <v/>
      </c>
      <c r="N51" s="214" t="str">
        <f>IF(AND('[2]Mapa final'!$AA$44="Muy Baja",'[2]Mapa final'!$AC$44="Leve"),CONCATENATE("R6C",'[2]Mapa final'!$Q$44),"")</f>
        <v/>
      </c>
      <c r="O51" s="215" t="str">
        <f>IF(AND('[2]Mapa final'!$AA$45="Muy Baja",'[2]Mapa final'!$AC$45="Leve"),CONCATENATE("R6C",'[2]Mapa final'!$Q$45),"")</f>
        <v/>
      </c>
      <c r="P51" s="213" t="str">
        <f>IF(AND('[2]Mapa final'!$AA$40="Muy Baja",'[2]Mapa final'!$AC$40="Menor"),CONCATENATE("R6C",'[2]Mapa final'!$Q$40),"")</f>
        <v/>
      </c>
      <c r="Q51" s="214" t="str">
        <f>IF(AND('[2]Mapa final'!$AA$41="Muy Baja",'[2]Mapa final'!$AC$41="Menor"),CONCATENATE("R6C",'[2]Mapa final'!$Q$41),"")</f>
        <v/>
      </c>
      <c r="R51" s="214" t="str">
        <f>IF(AND('[2]Mapa final'!$AA$42="Muy Baja",'[2]Mapa final'!$AC$42="Menor"),CONCATENATE("R6C",'[2]Mapa final'!$Q$42),"")</f>
        <v/>
      </c>
      <c r="S51" s="214" t="str">
        <f>IF(AND('[2]Mapa final'!$AA$43="Muy Baja",'[2]Mapa final'!$AC$43="Menor"),CONCATENATE("R6C",'[2]Mapa final'!$Q$43),"")</f>
        <v/>
      </c>
      <c r="T51" s="214" t="str">
        <f>IF(AND('[2]Mapa final'!$AA$44="Muy Baja",'[2]Mapa final'!$AC$44="Menor"),CONCATENATE("R6C",'[2]Mapa final'!$Q$44),"")</f>
        <v/>
      </c>
      <c r="U51" s="215" t="str">
        <f>IF(AND('[2]Mapa final'!$AA$45="Muy Baja",'[2]Mapa final'!$AC$45="Menor"),CONCATENATE("R6C",'[2]Mapa final'!$Q$45),"")</f>
        <v/>
      </c>
      <c r="V51" s="204" t="str">
        <f>IF(AND('[2]Mapa final'!$AA$40="Muy Baja",'[2]Mapa final'!$AC$40="Moderado"),CONCATENATE("R6C",'[2]Mapa final'!$Q$40),"")</f>
        <v/>
      </c>
      <c r="W51" s="205" t="str">
        <f>IF(AND('[2]Mapa final'!$AA$41="Muy Baja",'[2]Mapa final'!$AC$41="Moderado"),CONCATENATE("R6C",'[2]Mapa final'!$Q$41),"")</f>
        <v/>
      </c>
      <c r="X51" s="205" t="str">
        <f>IF(AND('[2]Mapa final'!$AA$42="Muy Baja",'[2]Mapa final'!$AC$42="Moderado"),CONCATENATE("R6C",'[2]Mapa final'!$Q$42),"")</f>
        <v/>
      </c>
      <c r="Y51" s="205" t="str">
        <f>IF(AND('[2]Mapa final'!$AA$43="Muy Baja",'[2]Mapa final'!$AC$43="Moderado"),CONCATENATE("R6C",'[2]Mapa final'!$Q$43),"")</f>
        <v/>
      </c>
      <c r="Z51" s="205" t="str">
        <f>IF(AND('[2]Mapa final'!$AA$44="Muy Baja",'[2]Mapa final'!$AC$44="Moderado"),CONCATENATE("R6C",'[2]Mapa final'!$Q$44),"")</f>
        <v/>
      </c>
      <c r="AA51" s="206" t="str">
        <f>IF(AND('[2]Mapa final'!$AA$45="Muy Baja",'[2]Mapa final'!$AC$45="Moderado"),CONCATENATE("R6C",'[2]Mapa final'!$Q$45),"")</f>
        <v/>
      </c>
      <c r="AB51" s="189" t="str">
        <f>IF(AND('[2]Mapa final'!$AA$40="Muy Baja",'[2]Mapa final'!$AC$40="Mayor"),CONCATENATE("R6C",'[2]Mapa final'!$Q$40),"")</f>
        <v/>
      </c>
      <c r="AC51" s="190" t="str">
        <f>IF(AND('[2]Mapa final'!$AA$41="Muy Baja",'[2]Mapa final'!$AC$41="Mayor"),CONCATENATE("R6C",'[2]Mapa final'!$Q$41),"")</f>
        <v/>
      </c>
      <c r="AD51" s="190" t="str">
        <f>IF(AND('[2]Mapa final'!$AA$42="Muy Baja",'[2]Mapa final'!$AC$42="Mayor"),CONCATENATE("R6C",'[2]Mapa final'!$Q$42),"")</f>
        <v/>
      </c>
      <c r="AE51" s="190" t="str">
        <f>IF(AND('[2]Mapa final'!$AA$43="Muy Baja",'[2]Mapa final'!$AC$43="Mayor"),CONCATENATE("R6C",'[2]Mapa final'!$Q$43),"")</f>
        <v/>
      </c>
      <c r="AF51" s="190" t="str">
        <f>IF(AND('[2]Mapa final'!$AA$44="Muy Baja",'[2]Mapa final'!$AC$44="Mayor"),CONCATENATE("R6C",'[2]Mapa final'!$Q$44),"")</f>
        <v/>
      </c>
      <c r="AG51" s="191" t="str">
        <f>IF(AND('[2]Mapa final'!$AA$45="Muy Baja",'[2]Mapa final'!$AC$45="Mayor"),CONCATENATE("R6C",'[2]Mapa final'!$Q$45),"")</f>
        <v/>
      </c>
      <c r="AH51" s="192" t="str">
        <f>IF(AND('[2]Mapa final'!$AA$40="Muy Baja",'[2]Mapa final'!$AC$40="Catastrófico"),CONCATENATE("R6C",'[2]Mapa final'!$Q$40),"")</f>
        <v/>
      </c>
      <c r="AI51" s="193" t="str">
        <f>IF(AND('[2]Mapa final'!$AA$41="Muy Baja",'[2]Mapa final'!$AC$41="Catastrófico"),CONCATENATE("R6C",'[2]Mapa final'!$Q$41),"")</f>
        <v/>
      </c>
      <c r="AJ51" s="193" t="str">
        <f>IF(AND('[2]Mapa final'!$AA$42="Muy Baja",'[2]Mapa final'!$AC$42="Catastrófico"),CONCATENATE("R6C",'[2]Mapa final'!$Q$42),"")</f>
        <v/>
      </c>
      <c r="AK51" s="193" t="str">
        <f>IF(AND('[2]Mapa final'!$AA$43="Muy Baja",'[2]Mapa final'!$AC$43="Catastrófico"),CONCATENATE("R6C",'[2]Mapa final'!$Q$43),"")</f>
        <v/>
      </c>
      <c r="AL51" s="193" t="str">
        <f>IF(AND('[2]Mapa final'!$AA$44="Muy Baja",'[2]Mapa final'!$AC$44="Catastrófico"),CONCATENATE("R6C",'[2]Mapa final'!$Q$44),"")</f>
        <v/>
      </c>
      <c r="AM51" s="194" t="str">
        <f>IF(AND('[2]Mapa final'!$AA$45="Muy Baja",'[2]Mapa final'!$AC$45="Catastrófico"),CONCATENATE("R6C",'[2]Mapa final'!$Q$45),"")</f>
        <v/>
      </c>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0"/>
      <c r="BR51" s="180"/>
      <c r="BS51" s="180"/>
      <c r="BT51" s="180"/>
      <c r="BU51" s="180"/>
      <c r="BV51" s="180"/>
      <c r="BW51" s="180"/>
      <c r="BX51" s="180"/>
      <c r="BY51" s="180"/>
      <c r="BZ51" s="180"/>
      <c r="CA51" s="180"/>
      <c r="CB51" s="180"/>
    </row>
    <row r="52" spans="1:80" ht="15" customHeight="1" x14ac:dyDescent="0.3">
      <c r="A52" s="180"/>
      <c r="B52" s="693"/>
      <c r="C52" s="693"/>
      <c r="D52" s="694"/>
      <c r="E52" s="698"/>
      <c r="F52" s="699"/>
      <c r="G52" s="699"/>
      <c r="H52" s="699"/>
      <c r="I52" s="700"/>
      <c r="J52" s="213" t="str">
        <f>IF(AND('[2]Mapa final'!$AA$46="Muy Baja",'[2]Mapa final'!$AC$46="Leve"),CONCATENATE("R7C",'[2]Mapa final'!$Q$46),"")</f>
        <v/>
      </c>
      <c r="K52" s="214" t="str">
        <f>IF(AND('[2]Mapa final'!$AA$47="Muy Baja",'[2]Mapa final'!$AC$47="Leve"),CONCATENATE("R7C",'[2]Mapa final'!$Q$47),"")</f>
        <v/>
      </c>
      <c r="L52" s="214" t="str">
        <f>IF(AND('[2]Mapa final'!$AA$48="Muy Baja",'[2]Mapa final'!$AC$48="Leve"),CONCATENATE("R7C",'[2]Mapa final'!$Q$48),"")</f>
        <v/>
      </c>
      <c r="M52" s="214" t="str">
        <f>IF(AND('[2]Mapa final'!$AA$49="Muy Baja",'[2]Mapa final'!$AC$49="Leve"),CONCATENATE("R7C",'[2]Mapa final'!$Q$49),"")</f>
        <v/>
      </c>
      <c r="N52" s="214" t="str">
        <f>IF(AND('[2]Mapa final'!$AA$50="Muy Baja",'[2]Mapa final'!$AC$50="Leve"),CONCATENATE("R7C",'[2]Mapa final'!$Q$50),"")</f>
        <v/>
      </c>
      <c r="O52" s="215" t="str">
        <f>IF(AND('[2]Mapa final'!$AA$51="Muy Baja",'[2]Mapa final'!$AC$51="Leve"),CONCATENATE("R7C",'[2]Mapa final'!$Q$51),"")</f>
        <v/>
      </c>
      <c r="P52" s="213" t="str">
        <f>IF(AND('[2]Mapa final'!$AA$46="Muy Baja",'[2]Mapa final'!$AC$46="Menor"),CONCATENATE("R7C",'[2]Mapa final'!$Q$46),"")</f>
        <v/>
      </c>
      <c r="Q52" s="214" t="str">
        <f>IF(AND('[2]Mapa final'!$AA$47="Muy Baja",'[2]Mapa final'!$AC$47="Menor"),CONCATENATE("R7C",'[2]Mapa final'!$Q$47),"")</f>
        <v/>
      </c>
      <c r="R52" s="214" t="str">
        <f>IF(AND('[2]Mapa final'!$AA$48="Muy Baja",'[2]Mapa final'!$AC$48="Menor"),CONCATENATE("R7C",'[2]Mapa final'!$Q$48),"")</f>
        <v/>
      </c>
      <c r="S52" s="214" t="str">
        <f>IF(AND('[2]Mapa final'!$AA$49="Muy Baja",'[2]Mapa final'!$AC$49="Menor"),CONCATENATE("R7C",'[2]Mapa final'!$Q$49),"")</f>
        <v/>
      </c>
      <c r="T52" s="214" t="str">
        <f>IF(AND('[2]Mapa final'!$AA$50="Muy Baja",'[2]Mapa final'!$AC$50="Menor"),CONCATENATE("R7C",'[2]Mapa final'!$Q$50),"")</f>
        <v/>
      </c>
      <c r="U52" s="215" t="str">
        <f>IF(AND('[2]Mapa final'!$AA$51="Muy Baja",'[2]Mapa final'!$AC$51="Menor"),CONCATENATE("R7C",'[2]Mapa final'!$Q$51),"")</f>
        <v/>
      </c>
      <c r="V52" s="204" t="str">
        <f>IF(AND('[2]Mapa final'!$AA$46="Muy Baja",'[2]Mapa final'!$AC$46="Moderado"),CONCATENATE("R7C",'[2]Mapa final'!$Q$46),"")</f>
        <v/>
      </c>
      <c r="W52" s="205" t="str">
        <f>IF(AND('[2]Mapa final'!$AA$47="Muy Baja",'[2]Mapa final'!$AC$47="Moderado"),CONCATENATE("R7C",'[2]Mapa final'!$Q$47),"")</f>
        <v/>
      </c>
      <c r="X52" s="205" t="str">
        <f>IF(AND('[2]Mapa final'!$AA$48="Muy Baja",'[2]Mapa final'!$AC$48="Moderado"),CONCATENATE("R7C",'[2]Mapa final'!$Q$48),"")</f>
        <v/>
      </c>
      <c r="Y52" s="205" t="str">
        <f>IF(AND('[2]Mapa final'!$AA$49="Muy Baja",'[2]Mapa final'!$AC$49="Moderado"),CONCATENATE("R7C",'[2]Mapa final'!$Q$49),"")</f>
        <v/>
      </c>
      <c r="Z52" s="205" t="str">
        <f>IF(AND('[2]Mapa final'!$AA$50="Muy Baja",'[2]Mapa final'!$AC$50="Moderado"),CONCATENATE("R7C",'[2]Mapa final'!$Q$50),"")</f>
        <v/>
      </c>
      <c r="AA52" s="206" t="str">
        <f>IF(AND('[2]Mapa final'!$AA$51="Muy Baja",'[2]Mapa final'!$AC$51="Moderado"),CONCATENATE("R7C",'[2]Mapa final'!$Q$51),"")</f>
        <v/>
      </c>
      <c r="AB52" s="189" t="str">
        <f>IF(AND('[2]Mapa final'!$AA$46="Muy Baja",'[2]Mapa final'!$AC$46="Mayor"),CONCATENATE("R7C",'[2]Mapa final'!$Q$46),"")</f>
        <v/>
      </c>
      <c r="AC52" s="190" t="str">
        <f>IF(AND('[2]Mapa final'!$AA$47="Muy Baja",'[2]Mapa final'!$AC$47="Mayor"),CONCATENATE("R7C",'[2]Mapa final'!$Q$47),"")</f>
        <v/>
      </c>
      <c r="AD52" s="190" t="str">
        <f>IF(AND('[2]Mapa final'!$AA$48="Muy Baja",'[2]Mapa final'!$AC$48="Mayor"),CONCATENATE("R7C",'[2]Mapa final'!$Q$48),"")</f>
        <v/>
      </c>
      <c r="AE52" s="190" t="str">
        <f>IF(AND('[2]Mapa final'!$AA$49="Muy Baja",'[2]Mapa final'!$AC$49="Mayor"),CONCATENATE("R7C",'[2]Mapa final'!$Q$49),"")</f>
        <v/>
      </c>
      <c r="AF52" s="190" t="str">
        <f>IF(AND('[2]Mapa final'!$AA$50="Muy Baja",'[2]Mapa final'!$AC$50="Mayor"),CONCATENATE("R7C",'[2]Mapa final'!$Q$50),"")</f>
        <v/>
      </c>
      <c r="AG52" s="191" t="str">
        <f>IF(AND('[2]Mapa final'!$AA$51="Muy Baja",'[2]Mapa final'!$AC$51="Mayor"),CONCATENATE("R7C",'[2]Mapa final'!$Q$51),"")</f>
        <v/>
      </c>
      <c r="AH52" s="192" t="str">
        <f>IF(AND('[2]Mapa final'!$AA$46="Muy Baja",'[2]Mapa final'!$AC$46="Catastrófico"),CONCATENATE("R7C",'[2]Mapa final'!$Q$46),"")</f>
        <v/>
      </c>
      <c r="AI52" s="193" t="str">
        <f>IF(AND('[2]Mapa final'!$AA$47="Muy Baja",'[2]Mapa final'!$AC$47="Catastrófico"),CONCATENATE("R7C",'[2]Mapa final'!$Q$47),"")</f>
        <v/>
      </c>
      <c r="AJ52" s="193" t="str">
        <f>IF(AND('[2]Mapa final'!$AA$48="Muy Baja",'[2]Mapa final'!$AC$48="Catastrófico"),CONCATENATE("R7C",'[2]Mapa final'!$Q$48),"")</f>
        <v/>
      </c>
      <c r="AK52" s="193" t="str">
        <f>IF(AND('[2]Mapa final'!$AA$49="Muy Baja",'[2]Mapa final'!$AC$49="Catastrófico"),CONCATENATE("R7C",'[2]Mapa final'!$Q$49),"")</f>
        <v/>
      </c>
      <c r="AL52" s="193" t="str">
        <f>IF(AND('[2]Mapa final'!$AA$50="Muy Baja",'[2]Mapa final'!$AC$50="Catastrófico"),CONCATENATE("R7C",'[2]Mapa final'!$Q$50),"")</f>
        <v/>
      </c>
      <c r="AM52" s="194" t="str">
        <f>IF(AND('[2]Mapa final'!$AA$51="Muy Baja",'[2]Mapa final'!$AC$51="Catastrófico"),CONCATENATE("R7C",'[2]Mapa final'!$Q$51),"")</f>
        <v/>
      </c>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0"/>
      <c r="BR52" s="180"/>
      <c r="BS52" s="180"/>
      <c r="BT52" s="180"/>
      <c r="BU52" s="180"/>
      <c r="BV52" s="180"/>
      <c r="BW52" s="180"/>
      <c r="BX52" s="180"/>
      <c r="BY52" s="180"/>
      <c r="BZ52" s="180"/>
      <c r="CA52" s="180"/>
      <c r="CB52" s="180"/>
    </row>
    <row r="53" spans="1:80" ht="15" customHeight="1" x14ac:dyDescent="0.3">
      <c r="A53" s="180"/>
      <c r="B53" s="693"/>
      <c r="C53" s="693"/>
      <c r="D53" s="694"/>
      <c r="E53" s="698"/>
      <c r="F53" s="699"/>
      <c r="G53" s="699"/>
      <c r="H53" s="699"/>
      <c r="I53" s="700"/>
      <c r="J53" s="213" t="str">
        <f>IF(AND('[2]Mapa final'!$AA$52="Muy Baja",'[2]Mapa final'!$AC$52="Leve"),CONCATENATE("R8C",'[2]Mapa final'!$Q$52),"")</f>
        <v/>
      </c>
      <c r="K53" s="214" t="str">
        <f>IF(AND('[2]Mapa final'!$AA$53="Muy Baja",'[2]Mapa final'!$AC$53="Leve"),CONCATENATE("R8C",'[2]Mapa final'!$Q$53),"")</f>
        <v/>
      </c>
      <c r="L53" s="214" t="str">
        <f>IF(AND('[2]Mapa final'!$AA$54="Muy Baja",'[2]Mapa final'!$AC$54="Leve"),CONCATENATE("R8C",'[2]Mapa final'!$Q$54),"")</f>
        <v/>
      </c>
      <c r="M53" s="214" t="str">
        <f>IF(AND('[2]Mapa final'!$AA$55="Muy Baja",'[2]Mapa final'!$AC$55="Leve"),CONCATENATE("R8C",'[2]Mapa final'!$Q$55),"")</f>
        <v/>
      </c>
      <c r="N53" s="214" t="str">
        <f>IF(AND('[2]Mapa final'!$AA$56="Muy Baja",'[2]Mapa final'!$AC$56="Leve"),CONCATENATE("R8C",'[2]Mapa final'!$Q$56),"")</f>
        <v/>
      </c>
      <c r="O53" s="215" t="str">
        <f>IF(AND('[2]Mapa final'!$AA$57="Muy Baja",'[2]Mapa final'!$AC$57="Leve"),CONCATENATE("R8C",'[2]Mapa final'!$Q$57),"")</f>
        <v/>
      </c>
      <c r="P53" s="213" t="str">
        <f>IF(AND('[2]Mapa final'!$AA$52="Muy Baja",'[2]Mapa final'!$AC$52="Menor"),CONCATENATE("R8C",'[2]Mapa final'!$Q$52),"")</f>
        <v/>
      </c>
      <c r="Q53" s="214" t="str">
        <f>IF(AND('[2]Mapa final'!$AA$53="Muy Baja",'[2]Mapa final'!$AC$53="Menor"),CONCATENATE("R8C",'[2]Mapa final'!$Q$53),"")</f>
        <v/>
      </c>
      <c r="R53" s="214" t="str">
        <f>IF(AND('[2]Mapa final'!$AA$54="Muy Baja",'[2]Mapa final'!$AC$54="Menor"),CONCATENATE("R8C",'[2]Mapa final'!$Q$54),"")</f>
        <v/>
      </c>
      <c r="S53" s="214" t="str">
        <f>IF(AND('[2]Mapa final'!$AA$55="Muy Baja",'[2]Mapa final'!$AC$55="Menor"),CONCATENATE("R8C",'[2]Mapa final'!$Q$55),"")</f>
        <v/>
      </c>
      <c r="T53" s="214" t="str">
        <f>IF(AND('[2]Mapa final'!$AA$56="Muy Baja",'[2]Mapa final'!$AC$56="Menor"),CONCATENATE("R8C",'[2]Mapa final'!$Q$56),"")</f>
        <v/>
      </c>
      <c r="U53" s="215" t="str">
        <f>IF(AND('[2]Mapa final'!$AA$57="Muy Baja",'[2]Mapa final'!$AC$57="Menor"),CONCATENATE("R8C",'[2]Mapa final'!$Q$57),"")</f>
        <v/>
      </c>
      <c r="V53" s="204" t="str">
        <f>IF(AND('[2]Mapa final'!$AA$52="Muy Baja",'[2]Mapa final'!$AC$52="Moderado"),CONCATENATE("R8C",'[2]Mapa final'!$Q$52),"")</f>
        <v/>
      </c>
      <c r="W53" s="205" t="str">
        <f>IF(AND('[2]Mapa final'!$AA$53="Muy Baja",'[2]Mapa final'!$AC$53="Moderado"),CONCATENATE("R8C",'[2]Mapa final'!$Q$53),"")</f>
        <v/>
      </c>
      <c r="X53" s="205" t="str">
        <f>IF(AND('[2]Mapa final'!$AA$54="Muy Baja",'[2]Mapa final'!$AC$54="Moderado"),CONCATENATE("R8C",'[2]Mapa final'!$Q$54),"")</f>
        <v/>
      </c>
      <c r="Y53" s="205" t="str">
        <f>IF(AND('[2]Mapa final'!$AA$55="Muy Baja",'[2]Mapa final'!$AC$55="Moderado"),CONCATENATE("R8C",'[2]Mapa final'!$Q$55),"")</f>
        <v/>
      </c>
      <c r="Z53" s="205" t="str">
        <f>IF(AND('[2]Mapa final'!$AA$56="Muy Baja",'[2]Mapa final'!$AC$56="Moderado"),CONCATENATE("R8C",'[2]Mapa final'!$Q$56),"")</f>
        <v/>
      </c>
      <c r="AA53" s="206" t="str">
        <f>IF(AND('[2]Mapa final'!$AA$57="Muy Baja",'[2]Mapa final'!$AC$57="Moderado"),CONCATENATE("R8C",'[2]Mapa final'!$Q$57),"")</f>
        <v/>
      </c>
      <c r="AB53" s="189" t="str">
        <f>IF(AND('[2]Mapa final'!$AA$52="Muy Baja",'[2]Mapa final'!$AC$52="Mayor"),CONCATENATE("R8C",'[2]Mapa final'!$Q$52),"")</f>
        <v/>
      </c>
      <c r="AC53" s="190" t="str">
        <f>IF(AND('[2]Mapa final'!$AA$53="Muy Baja",'[2]Mapa final'!$AC$53="Mayor"),CONCATENATE("R8C",'[2]Mapa final'!$Q$53),"")</f>
        <v/>
      </c>
      <c r="AD53" s="190" t="str">
        <f>IF(AND('[2]Mapa final'!$AA$54="Muy Baja",'[2]Mapa final'!$AC$54="Mayor"),CONCATENATE("R8C",'[2]Mapa final'!$Q$54),"")</f>
        <v/>
      </c>
      <c r="AE53" s="190" t="str">
        <f>IF(AND('[2]Mapa final'!$AA$55="Muy Baja",'[2]Mapa final'!$AC$55="Mayor"),CONCATENATE("R8C",'[2]Mapa final'!$Q$55),"")</f>
        <v/>
      </c>
      <c r="AF53" s="190" t="str">
        <f>IF(AND('[2]Mapa final'!$AA$56="Muy Baja",'[2]Mapa final'!$AC$56="Mayor"),CONCATENATE("R8C",'[2]Mapa final'!$Q$56),"")</f>
        <v/>
      </c>
      <c r="AG53" s="191" t="str">
        <f>IF(AND('[2]Mapa final'!$AA$57="Muy Baja",'[2]Mapa final'!$AC$57="Mayor"),CONCATENATE("R8C",'[2]Mapa final'!$Q$57),"")</f>
        <v/>
      </c>
      <c r="AH53" s="192" t="str">
        <f>IF(AND('[2]Mapa final'!$AA$52="Muy Baja",'[2]Mapa final'!$AC$52="Catastrófico"),CONCATENATE("R8C",'[2]Mapa final'!$Q$52),"")</f>
        <v/>
      </c>
      <c r="AI53" s="193" t="str">
        <f>IF(AND('[2]Mapa final'!$AA$53="Muy Baja",'[2]Mapa final'!$AC$53="Catastrófico"),CONCATENATE("R8C",'[2]Mapa final'!$Q$53),"")</f>
        <v/>
      </c>
      <c r="AJ53" s="193" t="str">
        <f>IF(AND('[2]Mapa final'!$AA$54="Muy Baja",'[2]Mapa final'!$AC$54="Catastrófico"),CONCATENATE("R8C",'[2]Mapa final'!$Q$54),"")</f>
        <v/>
      </c>
      <c r="AK53" s="193" t="str">
        <f>IF(AND('[2]Mapa final'!$AA$55="Muy Baja",'[2]Mapa final'!$AC$55="Catastrófico"),CONCATENATE("R8C",'[2]Mapa final'!$Q$55),"")</f>
        <v/>
      </c>
      <c r="AL53" s="193" t="str">
        <f>IF(AND('[2]Mapa final'!$AA$56="Muy Baja",'[2]Mapa final'!$AC$56="Catastrófico"),CONCATENATE("R8C",'[2]Mapa final'!$Q$56),"")</f>
        <v/>
      </c>
      <c r="AM53" s="194" t="str">
        <f>IF(AND('[2]Mapa final'!$AA$57="Muy Baja",'[2]Mapa final'!$AC$57="Catastrófico"),CONCATENATE("R8C",'[2]Mapa final'!$Q$57),"")</f>
        <v/>
      </c>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0"/>
      <c r="BR53" s="180"/>
      <c r="BS53" s="180"/>
      <c r="BT53" s="180"/>
      <c r="BU53" s="180"/>
      <c r="BV53" s="180"/>
      <c r="BW53" s="180"/>
      <c r="BX53" s="180"/>
      <c r="BY53" s="180"/>
      <c r="BZ53" s="180"/>
      <c r="CA53" s="180"/>
      <c r="CB53" s="180"/>
    </row>
    <row r="54" spans="1:80" ht="15" customHeight="1" x14ac:dyDescent="0.3">
      <c r="A54" s="180"/>
      <c r="B54" s="693"/>
      <c r="C54" s="693"/>
      <c r="D54" s="694"/>
      <c r="E54" s="698"/>
      <c r="F54" s="699"/>
      <c r="G54" s="699"/>
      <c r="H54" s="699"/>
      <c r="I54" s="700"/>
      <c r="J54" s="213" t="str">
        <f>IF(AND('[2]Mapa final'!$AA$58="Muy Baja",'[2]Mapa final'!$AC$58="Leve"),CONCATENATE("R9C",'[2]Mapa final'!$Q$58),"")</f>
        <v/>
      </c>
      <c r="K54" s="214" t="str">
        <f>IF(AND('[2]Mapa final'!$AA$59="Muy Baja",'[2]Mapa final'!$AC$59="Leve"),CONCATENATE("R9C",'[2]Mapa final'!$Q$59),"")</f>
        <v/>
      </c>
      <c r="L54" s="214" t="str">
        <f>IF(AND('[2]Mapa final'!$AA$60="Muy Baja",'[2]Mapa final'!$AC$60="Leve"),CONCATENATE("R9C",'[2]Mapa final'!$Q$60),"")</f>
        <v/>
      </c>
      <c r="M54" s="214" t="str">
        <f>IF(AND('[2]Mapa final'!$AA$61="Muy Baja",'[2]Mapa final'!$AC$61="Leve"),CONCATENATE("R9C",'[2]Mapa final'!$Q$61),"")</f>
        <v/>
      </c>
      <c r="N54" s="214" t="str">
        <f>IF(AND('[2]Mapa final'!$AA$62="Muy Baja",'[2]Mapa final'!$AC$62="Leve"),CONCATENATE("R9C",'[2]Mapa final'!$Q$62),"")</f>
        <v/>
      </c>
      <c r="O54" s="215" t="str">
        <f>IF(AND('[2]Mapa final'!$AA$63="Muy Baja",'[2]Mapa final'!$AC$63="Leve"),CONCATENATE("R9C",'[2]Mapa final'!$Q$63),"")</f>
        <v/>
      </c>
      <c r="P54" s="213" t="str">
        <f>IF(AND('[2]Mapa final'!$AA$58="Muy Baja",'[2]Mapa final'!$AC$58="Menor"),CONCATENATE("R9C",'[2]Mapa final'!$Q$58),"")</f>
        <v/>
      </c>
      <c r="Q54" s="214" t="str">
        <f>IF(AND('[2]Mapa final'!$AA$59="Muy Baja",'[2]Mapa final'!$AC$59="Menor"),CONCATENATE("R9C",'[2]Mapa final'!$Q$59),"")</f>
        <v/>
      </c>
      <c r="R54" s="214" t="str">
        <f>IF(AND('[2]Mapa final'!$AA$60="Muy Baja",'[2]Mapa final'!$AC$60="Menor"),CONCATENATE("R9C",'[2]Mapa final'!$Q$60),"")</f>
        <v/>
      </c>
      <c r="S54" s="214" t="str">
        <f>IF(AND('[2]Mapa final'!$AA$61="Muy Baja",'[2]Mapa final'!$AC$61="Menor"),CONCATENATE("R9C",'[2]Mapa final'!$Q$61),"")</f>
        <v/>
      </c>
      <c r="T54" s="214" t="str">
        <f>IF(AND('[2]Mapa final'!$AA$62="Muy Baja",'[2]Mapa final'!$AC$62="Menor"),CONCATENATE("R9C",'[2]Mapa final'!$Q$62),"")</f>
        <v/>
      </c>
      <c r="U54" s="215" t="str">
        <f>IF(AND('[2]Mapa final'!$AA$63="Muy Baja",'[2]Mapa final'!$AC$63="Menor"),CONCATENATE("R9C",'[2]Mapa final'!$Q$63),"")</f>
        <v/>
      </c>
      <c r="V54" s="204" t="str">
        <f>IF(AND('[2]Mapa final'!$AA$58="Muy Baja",'[2]Mapa final'!$AC$58="Moderado"),CONCATENATE("R9C",'[2]Mapa final'!$Q$58),"")</f>
        <v/>
      </c>
      <c r="W54" s="205" t="str">
        <f>IF(AND('[2]Mapa final'!$AA$59="Muy Baja",'[2]Mapa final'!$AC$59="Moderado"),CONCATENATE("R9C",'[2]Mapa final'!$Q$59),"")</f>
        <v/>
      </c>
      <c r="X54" s="205" t="str">
        <f>IF(AND('[2]Mapa final'!$AA$60="Muy Baja",'[2]Mapa final'!$AC$60="Moderado"),CONCATENATE("R9C",'[2]Mapa final'!$Q$60),"")</f>
        <v/>
      </c>
      <c r="Y54" s="205" t="str">
        <f>IF(AND('[2]Mapa final'!$AA$61="Muy Baja",'[2]Mapa final'!$AC$61="Moderado"),CONCATENATE("R9C",'[2]Mapa final'!$Q$61),"")</f>
        <v/>
      </c>
      <c r="Z54" s="205" t="str">
        <f>IF(AND('[2]Mapa final'!$AA$62="Muy Baja",'[2]Mapa final'!$AC$62="Moderado"),CONCATENATE("R9C",'[2]Mapa final'!$Q$62),"")</f>
        <v/>
      </c>
      <c r="AA54" s="206" t="str">
        <f>IF(AND('[2]Mapa final'!$AA$63="Muy Baja",'[2]Mapa final'!$AC$63="Moderado"),CONCATENATE("R9C",'[2]Mapa final'!$Q$63),"")</f>
        <v/>
      </c>
      <c r="AB54" s="189" t="str">
        <f>IF(AND('[2]Mapa final'!$AA$58="Muy Baja",'[2]Mapa final'!$AC$58="Mayor"),CONCATENATE("R9C",'[2]Mapa final'!$Q$58),"")</f>
        <v/>
      </c>
      <c r="AC54" s="190" t="str">
        <f>IF(AND('[2]Mapa final'!$AA$59="Muy Baja",'[2]Mapa final'!$AC$59="Mayor"),CONCATENATE("R9C",'[2]Mapa final'!$Q$59),"")</f>
        <v/>
      </c>
      <c r="AD54" s="190" t="str">
        <f>IF(AND('[2]Mapa final'!$AA$60="Muy Baja",'[2]Mapa final'!$AC$60="Mayor"),CONCATENATE("R9C",'[2]Mapa final'!$Q$60),"")</f>
        <v/>
      </c>
      <c r="AE54" s="190" t="str">
        <f>IF(AND('[2]Mapa final'!$AA$61="Muy Baja",'[2]Mapa final'!$AC$61="Mayor"),CONCATENATE("R9C",'[2]Mapa final'!$Q$61),"")</f>
        <v/>
      </c>
      <c r="AF54" s="190" t="str">
        <f>IF(AND('[2]Mapa final'!$AA$62="Muy Baja",'[2]Mapa final'!$AC$62="Mayor"),CONCATENATE("R9C",'[2]Mapa final'!$Q$62),"")</f>
        <v/>
      </c>
      <c r="AG54" s="191" t="str">
        <f>IF(AND('[2]Mapa final'!$AA$63="Muy Baja",'[2]Mapa final'!$AC$63="Mayor"),CONCATENATE("R9C",'[2]Mapa final'!$Q$63),"")</f>
        <v/>
      </c>
      <c r="AH54" s="192" t="str">
        <f>IF(AND('[2]Mapa final'!$AA$58="Muy Baja",'[2]Mapa final'!$AC$58="Catastrófico"),CONCATENATE("R9C",'[2]Mapa final'!$Q$58),"")</f>
        <v/>
      </c>
      <c r="AI54" s="193" t="str">
        <f>IF(AND('[2]Mapa final'!$AA$59="Muy Baja",'[2]Mapa final'!$AC$59="Catastrófico"),CONCATENATE("R9C",'[2]Mapa final'!$Q$59),"")</f>
        <v/>
      </c>
      <c r="AJ54" s="193" t="str">
        <f>IF(AND('[2]Mapa final'!$AA$60="Muy Baja",'[2]Mapa final'!$AC$60="Catastrófico"),CONCATENATE("R9C",'[2]Mapa final'!$Q$60),"")</f>
        <v/>
      </c>
      <c r="AK54" s="193" t="str">
        <f>IF(AND('[2]Mapa final'!$AA$61="Muy Baja",'[2]Mapa final'!$AC$61="Catastrófico"),CONCATENATE("R9C",'[2]Mapa final'!$Q$61),"")</f>
        <v/>
      </c>
      <c r="AL54" s="193" t="str">
        <f>IF(AND('[2]Mapa final'!$AA$62="Muy Baja",'[2]Mapa final'!$AC$62="Catastrófico"),CONCATENATE("R9C",'[2]Mapa final'!$Q$62),"")</f>
        <v/>
      </c>
      <c r="AM54" s="194" t="str">
        <f>IF(AND('[2]Mapa final'!$AA$63="Muy Baja",'[2]Mapa final'!$AC$63="Catastrófico"),CONCATENATE("R9C",'[2]Mapa final'!$Q$63),"")</f>
        <v/>
      </c>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0"/>
      <c r="BR54" s="180"/>
      <c r="BS54" s="180"/>
      <c r="BT54" s="180"/>
      <c r="BU54" s="180"/>
      <c r="BV54" s="180"/>
      <c r="BW54" s="180"/>
      <c r="BX54" s="180"/>
      <c r="BY54" s="180"/>
      <c r="BZ54" s="180"/>
      <c r="CA54" s="180"/>
      <c r="CB54" s="180"/>
    </row>
    <row r="55" spans="1:80" ht="15.75" customHeight="1" thickBot="1" x14ac:dyDescent="0.35">
      <c r="A55" s="180"/>
      <c r="B55" s="693"/>
      <c r="C55" s="693"/>
      <c r="D55" s="694"/>
      <c r="E55" s="701"/>
      <c r="F55" s="702"/>
      <c r="G55" s="702"/>
      <c r="H55" s="702"/>
      <c r="I55" s="703"/>
      <c r="J55" s="216" t="str">
        <f>IF(AND('[2]Mapa final'!$AA$64="Muy Baja",'[2]Mapa final'!$AC$64="Leve"),CONCATENATE("R10C",'[2]Mapa final'!$Q$64),"")</f>
        <v/>
      </c>
      <c r="K55" s="217" t="str">
        <f>IF(AND('[2]Mapa final'!$AA$65="Muy Baja",'[2]Mapa final'!$AC$65="Leve"),CONCATENATE("R10C",'[2]Mapa final'!$Q$65),"")</f>
        <v/>
      </c>
      <c r="L55" s="217" t="str">
        <f>IF(AND('[2]Mapa final'!$AA$66="Muy Baja",'[2]Mapa final'!$AC$66="Leve"),CONCATENATE("R10C",'[2]Mapa final'!$Q$66),"")</f>
        <v/>
      </c>
      <c r="M55" s="217" t="str">
        <f>IF(AND('[2]Mapa final'!$AA$67="Muy Baja",'[2]Mapa final'!$AC$67="Leve"),CONCATENATE("R10C",'[2]Mapa final'!$Q$67),"")</f>
        <v/>
      </c>
      <c r="N55" s="217" t="str">
        <f>IF(AND('[2]Mapa final'!$AA$68="Muy Baja",'[2]Mapa final'!$AC$68="Leve"),CONCATENATE("R10C",'[2]Mapa final'!$Q$68),"")</f>
        <v/>
      </c>
      <c r="O55" s="218" t="str">
        <f>IF(AND('[2]Mapa final'!$AA$69="Muy Baja",'[2]Mapa final'!$AC$69="Leve"),CONCATENATE("R10C",'[2]Mapa final'!$Q$69),"")</f>
        <v/>
      </c>
      <c r="P55" s="216" t="str">
        <f>IF(AND('[2]Mapa final'!$AA$64="Muy Baja",'[2]Mapa final'!$AC$64="Menor"),CONCATENATE("R10C",'[2]Mapa final'!$Q$64),"")</f>
        <v/>
      </c>
      <c r="Q55" s="217" t="str">
        <f>IF(AND('[2]Mapa final'!$AA$65="Muy Baja",'[2]Mapa final'!$AC$65="Menor"),CONCATENATE("R10C",'[2]Mapa final'!$Q$65),"")</f>
        <v/>
      </c>
      <c r="R55" s="217" t="str">
        <f>IF(AND('[2]Mapa final'!$AA$66="Muy Baja",'[2]Mapa final'!$AC$66="Menor"),CONCATENATE("R10C",'[2]Mapa final'!$Q$66),"")</f>
        <v/>
      </c>
      <c r="S55" s="217" t="str">
        <f>IF(AND('[2]Mapa final'!$AA$67="Muy Baja",'[2]Mapa final'!$AC$67="Menor"),CONCATENATE("R10C",'[2]Mapa final'!$Q$67),"")</f>
        <v/>
      </c>
      <c r="T55" s="217" t="str">
        <f>IF(AND('[2]Mapa final'!$AA$68="Muy Baja",'[2]Mapa final'!$AC$68="Menor"),CONCATENATE("R10C",'[2]Mapa final'!$Q$68),"")</f>
        <v/>
      </c>
      <c r="U55" s="218" t="str">
        <f>IF(AND('[2]Mapa final'!$AA$69="Muy Baja",'[2]Mapa final'!$AC$69="Menor"),CONCATENATE("R10C",'[2]Mapa final'!$Q$69),"")</f>
        <v/>
      </c>
      <c r="V55" s="207" t="str">
        <f>IF(AND('[2]Mapa final'!$AA$64="Muy Baja",'[2]Mapa final'!$AC$64="Moderado"),CONCATENATE("R10C",'[2]Mapa final'!$Q$64),"")</f>
        <v/>
      </c>
      <c r="W55" s="208" t="str">
        <f>IF(AND('[2]Mapa final'!$AA$65="Muy Baja",'[2]Mapa final'!$AC$65="Moderado"),CONCATENATE("R10C",'[2]Mapa final'!$Q$65),"")</f>
        <v/>
      </c>
      <c r="X55" s="208" t="str">
        <f>IF(AND('[2]Mapa final'!$AA$66="Muy Baja",'[2]Mapa final'!$AC$66="Moderado"),CONCATENATE("R10C",'[2]Mapa final'!$Q$66),"")</f>
        <v/>
      </c>
      <c r="Y55" s="208" t="str">
        <f>IF(AND('[2]Mapa final'!$AA$67="Muy Baja",'[2]Mapa final'!$AC$67="Moderado"),CONCATENATE("R10C",'[2]Mapa final'!$Q$67),"")</f>
        <v/>
      </c>
      <c r="Z55" s="208" t="str">
        <f>IF(AND('[2]Mapa final'!$AA$68="Muy Baja",'[2]Mapa final'!$AC$68="Moderado"),CONCATENATE("R10C",'[2]Mapa final'!$Q$68),"")</f>
        <v/>
      </c>
      <c r="AA55" s="209" t="str">
        <f>IF(AND('[2]Mapa final'!$AA$69="Muy Baja",'[2]Mapa final'!$AC$69="Moderado"),CONCATENATE("R10C",'[2]Mapa final'!$Q$69),"")</f>
        <v/>
      </c>
      <c r="AB55" s="195" t="str">
        <f>IF(AND('[2]Mapa final'!$AA$64="Muy Baja",'[2]Mapa final'!$AC$64="Mayor"),CONCATENATE("R10C",'[2]Mapa final'!$Q$64),"")</f>
        <v/>
      </c>
      <c r="AC55" s="196" t="str">
        <f>IF(AND('[2]Mapa final'!$AA$65="Muy Baja",'[2]Mapa final'!$AC$65="Mayor"),CONCATENATE("R10C",'[2]Mapa final'!$Q$65),"")</f>
        <v/>
      </c>
      <c r="AD55" s="196" t="str">
        <f>IF(AND('[2]Mapa final'!$AA$66="Muy Baja",'[2]Mapa final'!$AC$66="Mayor"),CONCATENATE("R10C",'[2]Mapa final'!$Q$66),"")</f>
        <v/>
      </c>
      <c r="AE55" s="196" t="str">
        <f>IF(AND('[2]Mapa final'!$AA$67="Muy Baja",'[2]Mapa final'!$AC$67="Mayor"),CONCATENATE("R10C",'[2]Mapa final'!$Q$67),"")</f>
        <v/>
      </c>
      <c r="AF55" s="196" t="str">
        <f>IF(AND('[2]Mapa final'!$AA$68="Muy Baja",'[2]Mapa final'!$AC$68="Mayor"),CONCATENATE("R10C",'[2]Mapa final'!$Q$68),"")</f>
        <v/>
      </c>
      <c r="AG55" s="197" t="str">
        <f>IF(AND('[2]Mapa final'!$AA$69="Muy Baja",'[2]Mapa final'!$AC$69="Mayor"),CONCATENATE("R10C",'[2]Mapa final'!$Q$69),"")</f>
        <v/>
      </c>
      <c r="AH55" s="198" t="str">
        <f>IF(AND('[2]Mapa final'!$AA$64="Muy Baja",'[2]Mapa final'!$AC$64="Catastrófico"),CONCATENATE("R10C",'[2]Mapa final'!$Q$64),"")</f>
        <v/>
      </c>
      <c r="AI55" s="199" t="str">
        <f>IF(AND('[2]Mapa final'!$AA$65="Muy Baja",'[2]Mapa final'!$AC$65="Catastrófico"),CONCATENATE("R10C",'[2]Mapa final'!$Q$65),"")</f>
        <v/>
      </c>
      <c r="AJ55" s="199" t="str">
        <f>IF(AND('[2]Mapa final'!$AA$66="Muy Baja",'[2]Mapa final'!$AC$66="Catastrófico"),CONCATENATE("R10C",'[2]Mapa final'!$Q$66),"")</f>
        <v/>
      </c>
      <c r="AK55" s="199" t="str">
        <f>IF(AND('[2]Mapa final'!$AA$67="Muy Baja",'[2]Mapa final'!$AC$67="Catastrófico"),CONCATENATE("R10C",'[2]Mapa final'!$Q$67),"")</f>
        <v/>
      </c>
      <c r="AL55" s="199" t="str">
        <f>IF(AND('[2]Mapa final'!$AA$68="Muy Baja",'[2]Mapa final'!$AC$68="Catastrófico"),CONCATENATE("R10C",'[2]Mapa final'!$Q$68),"")</f>
        <v/>
      </c>
      <c r="AM55" s="200" t="str">
        <f>IF(AND('[2]Mapa final'!$AA$69="Muy Baja",'[2]Mapa final'!$AC$69="Catastrófico"),CONCATENATE("R10C",'[2]Mapa final'!$Q$69),"")</f>
        <v/>
      </c>
      <c r="AN55" s="180"/>
      <c r="AO55" s="180"/>
      <c r="AP55" s="180"/>
      <c r="AQ55" s="180"/>
      <c r="AR55" s="180"/>
      <c r="AS55" s="180"/>
      <c r="AT55" s="180"/>
      <c r="AU55" s="180"/>
      <c r="AV55" s="180"/>
      <c r="AW55" s="180"/>
      <c r="AX55" s="180"/>
      <c r="AY55" s="180"/>
      <c r="AZ55" s="180"/>
      <c r="BA55" s="180"/>
      <c r="BB55" s="180"/>
      <c r="BC55" s="180"/>
      <c r="BD55" s="180"/>
      <c r="BE55" s="180"/>
      <c r="BF55" s="180"/>
      <c r="BG55" s="180"/>
      <c r="BH55" s="180"/>
      <c r="BI55" s="180"/>
      <c r="BJ55" s="180"/>
      <c r="BK55" s="180"/>
      <c r="BL55" s="180"/>
      <c r="BM55" s="180"/>
      <c r="BN55" s="180"/>
      <c r="BO55" s="180"/>
      <c r="BP55" s="180"/>
      <c r="BQ55" s="180"/>
      <c r="BR55" s="180"/>
      <c r="BS55" s="180"/>
      <c r="BT55" s="180"/>
      <c r="BU55" s="180"/>
      <c r="BV55" s="180"/>
      <c r="BW55" s="180"/>
      <c r="BX55" s="180"/>
      <c r="BY55" s="180"/>
      <c r="BZ55" s="180"/>
      <c r="CA55" s="180"/>
      <c r="CB55" s="180"/>
    </row>
    <row r="56" spans="1:80" x14ac:dyDescent="0.3">
      <c r="A56" s="180"/>
      <c r="B56" s="180"/>
      <c r="C56" s="180"/>
      <c r="D56" s="180"/>
      <c r="E56" s="180"/>
      <c r="F56" s="180"/>
      <c r="G56" s="180"/>
      <c r="H56" s="180"/>
      <c r="I56" s="180"/>
      <c r="J56" s="695" t="s">
        <v>154</v>
      </c>
      <c r="K56" s="696"/>
      <c r="L56" s="696"/>
      <c r="M56" s="696"/>
      <c r="N56" s="696"/>
      <c r="O56" s="697"/>
      <c r="P56" s="695" t="s">
        <v>155</v>
      </c>
      <c r="Q56" s="696"/>
      <c r="R56" s="696"/>
      <c r="S56" s="696"/>
      <c r="T56" s="696"/>
      <c r="U56" s="697"/>
      <c r="V56" s="695" t="s">
        <v>156</v>
      </c>
      <c r="W56" s="696"/>
      <c r="X56" s="696"/>
      <c r="Y56" s="696"/>
      <c r="Z56" s="696"/>
      <c r="AA56" s="697"/>
      <c r="AB56" s="695" t="s">
        <v>157</v>
      </c>
      <c r="AC56" s="704"/>
      <c r="AD56" s="696"/>
      <c r="AE56" s="696"/>
      <c r="AF56" s="696"/>
      <c r="AG56" s="697"/>
      <c r="AH56" s="695" t="s">
        <v>158</v>
      </c>
      <c r="AI56" s="696"/>
      <c r="AJ56" s="696"/>
      <c r="AK56" s="696"/>
      <c r="AL56" s="696"/>
      <c r="AM56" s="697"/>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0"/>
      <c r="BR56" s="180"/>
      <c r="BS56" s="180"/>
      <c r="BT56" s="180"/>
      <c r="BU56" s="180"/>
      <c r="BV56" s="180"/>
      <c r="BW56" s="180"/>
      <c r="BX56" s="180"/>
      <c r="BY56" s="180"/>
      <c r="BZ56" s="180"/>
      <c r="CA56" s="180"/>
      <c r="CB56" s="180"/>
    </row>
    <row r="57" spans="1:80" x14ac:dyDescent="0.3">
      <c r="A57" s="180"/>
      <c r="B57" s="180"/>
      <c r="C57" s="180"/>
      <c r="D57" s="180"/>
      <c r="E57" s="180"/>
      <c r="F57" s="180"/>
      <c r="G57" s="180"/>
      <c r="H57" s="180"/>
      <c r="I57" s="180"/>
      <c r="J57" s="698"/>
      <c r="K57" s="699"/>
      <c r="L57" s="699"/>
      <c r="M57" s="699"/>
      <c r="N57" s="699"/>
      <c r="O57" s="700"/>
      <c r="P57" s="698"/>
      <c r="Q57" s="699"/>
      <c r="R57" s="699"/>
      <c r="S57" s="699"/>
      <c r="T57" s="699"/>
      <c r="U57" s="700"/>
      <c r="V57" s="698"/>
      <c r="W57" s="699"/>
      <c r="X57" s="699"/>
      <c r="Y57" s="699"/>
      <c r="Z57" s="699"/>
      <c r="AA57" s="700"/>
      <c r="AB57" s="698"/>
      <c r="AC57" s="699"/>
      <c r="AD57" s="699"/>
      <c r="AE57" s="699"/>
      <c r="AF57" s="699"/>
      <c r="AG57" s="700"/>
      <c r="AH57" s="698"/>
      <c r="AI57" s="699"/>
      <c r="AJ57" s="699"/>
      <c r="AK57" s="699"/>
      <c r="AL57" s="699"/>
      <c r="AM57" s="70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0"/>
      <c r="BR57" s="180"/>
      <c r="BS57" s="180"/>
      <c r="BT57" s="180"/>
      <c r="BU57" s="180"/>
      <c r="BV57" s="180"/>
      <c r="BW57" s="180"/>
      <c r="BX57" s="180"/>
      <c r="BY57" s="180"/>
      <c r="BZ57" s="180"/>
      <c r="CA57" s="180"/>
      <c r="CB57" s="180"/>
    </row>
    <row r="58" spans="1:80" x14ac:dyDescent="0.3">
      <c r="A58" s="180"/>
      <c r="B58" s="180"/>
      <c r="C58" s="180"/>
      <c r="D58" s="180"/>
      <c r="E58" s="180"/>
      <c r="F58" s="180"/>
      <c r="G58" s="180"/>
      <c r="H58" s="180"/>
      <c r="I58" s="180"/>
      <c r="J58" s="698"/>
      <c r="K58" s="699"/>
      <c r="L58" s="699"/>
      <c r="M58" s="699"/>
      <c r="N58" s="699"/>
      <c r="O58" s="700"/>
      <c r="P58" s="698"/>
      <c r="Q58" s="699"/>
      <c r="R58" s="699"/>
      <c r="S58" s="699"/>
      <c r="T58" s="699"/>
      <c r="U58" s="700"/>
      <c r="V58" s="698"/>
      <c r="W58" s="699"/>
      <c r="X58" s="699"/>
      <c r="Y58" s="699"/>
      <c r="Z58" s="699"/>
      <c r="AA58" s="700"/>
      <c r="AB58" s="698"/>
      <c r="AC58" s="699"/>
      <c r="AD58" s="699"/>
      <c r="AE58" s="699"/>
      <c r="AF58" s="699"/>
      <c r="AG58" s="700"/>
      <c r="AH58" s="698"/>
      <c r="AI58" s="699"/>
      <c r="AJ58" s="699"/>
      <c r="AK58" s="699"/>
      <c r="AL58" s="699"/>
      <c r="AM58" s="700"/>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0"/>
      <c r="BR58" s="180"/>
      <c r="BS58" s="180"/>
      <c r="BT58" s="180"/>
      <c r="BU58" s="180"/>
      <c r="BV58" s="180"/>
      <c r="BW58" s="180"/>
      <c r="BX58" s="180"/>
      <c r="BY58" s="180"/>
      <c r="BZ58" s="180"/>
      <c r="CA58" s="180"/>
      <c r="CB58" s="180"/>
    </row>
    <row r="59" spans="1:80" x14ac:dyDescent="0.3">
      <c r="A59" s="180"/>
      <c r="B59" s="180"/>
      <c r="C59" s="180"/>
      <c r="D59" s="180"/>
      <c r="E59" s="180"/>
      <c r="F59" s="180"/>
      <c r="G59" s="180"/>
      <c r="H59" s="180"/>
      <c r="I59" s="180"/>
      <c r="J59" s="698"/>
      <c r="K59" s="699"/>
      <c r="L59" s="699"/>
      <c r="M59" s="699"/>
      <c r="N59" s="699"/>
      <c r="O59" s="700"/>
      <c r="P59" s="698"/>
      <c r="Q59" s="699"/>
      <c r="R59" s="699"/>
      <c r="S59" s="699"/>
      <c r="T59" s="699"/>
      <c r="U59" s="700"/>
      <c r="V59" s="698"/>
      <c r="W59" s="699"/>
      <c r="X59" s="699"/>
      <c r="Y59" s="699"/>
      <c r="Z59" s="699"/>
      <c r="AA59" s="700"/>
      <c r="AB59" s="698"/>
      <c r="AC59" s="699"/>
      <c r="AD59" s="699"/>
      <c r="AE59" s="699"/>
      <c r="AF59" s="699"/>
      <c r="AG59" s="700"/>
      <c r="AH59" s="698"/>
      <c r="AI59" s="699"/>
      <c r="AJ59" s="699"/>
      <c r="AK59" s="699"/>
      <c r="AL59" s="699"/>
      <c r="AM59" s="700"/>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0"/>
      <c r="BR59" s="180"/>
      <c r="BS59" s="180"/>
      <c r="BT59" s="180"/>
      <c r="BU59" s="180"/>
      <c r="BV59" s="180"/>
      <c r="BW59" s="180"/>
      <c r="BX59" s="180"/>
      <c r="BY59" s="180"/>
      <c r="BZ59" s="180"/>
      <c r="CA59" s="180"/>
      <c r="CB59" s="180"/>
    </row>
    <row r="60" spans="1:80" x14ac:dyDescent="0.3">
      <c r="A60" s="180"/>
      <c r="B60" s="180"/>
      <c r="C60" s="180"/>
      <c r="D60" s="180"/>
      <c r="E60" s="180"/>
      <c r="F60" s="180"/>
      <c r="G60" s="180"/>
      <c r="H60" s="180"/>
      <c r="I60" s="180"/>
      <c r="J60" s="698"/>
      <c r="K60" s="699"/>
      <c r="L60" s="699"/>
      <c r="M60" s="699"/>
      <c r="N60" s="699"/>
      <c r="O60" s="700"/>
      <c r="P60" s="698"/>
      <c r="Q60" s="699"/>
      <c r="R60" s="699"/>
      <c r="S60" s="699"/>
      <c r="T60" s="699"/>
      <c r="U60" s="700"/>
      <c r="V60" s="698"/>
      <c r="W60" s="699"/>
      <c r="X60" s="699"/>
      <c r="Y60" s="699"/>
      <c r="Z60" s="699"/>
      <c r="AA60" s="700"/>
      <c r="AB60" s="698"/>
      <c r="AC60" s="699"/>
      <c r="AD60" s="699"/>
      <c r="AE60" s="699"/>
      <c r="AF60" s="699"/>
      <c r="AG60" s="700"/>
      <c r="AH60" s="698"/>
      <c r="AI60" s="699"/>
      <c r="AJ60" s="699"/>
      <c r="AK60" s="699"/>
      <c r="AL60" s="699"/>
      <c r="AM60" s="700"/>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0"/>
      <c r="BR60" s="180"/>
      <c r="BS60" s="180"/>
      <c r="BT60" s="180"/>
      <c r="BU60" s="180"/>
      <c r="BV60" s="180"/>
      <c r="BW60" s="180"/>
      <c r="BX60" s="180"/>
      <c r="BY60" s="180"/>
      <c r="BZ60" s="180"/>
      <c r="CA60" s="180"/>
      <c r="CB60" s="180"/>
    </row>
    <row r="61" spans="1:80" ht="15" thickBot="1" x14ac:dyDescent="0.35">
      <c r="A61" s="180"/>
      <c r="B61" s="180"/>
      <c r="C61" s="180"/>
      <c r="D61" s="180"/>
      <c r="E61" s="180"/>
      <c r="F61" s="180"/>
      <c r="G61" s="180"/>
      <c r="H61" s="180"/>
      <c r="I61" s="180"/>
      <c r="J61" s="701"/>
      <c r="K61" s="702"/>
      <c r="L61" s="702"/>
      <c r="M61" s="702"/>
      <c r="N61" s="702"/>
      <c r="O61" s="703"/>
      <c r="P61" s="701"/>
      <c r="Q61" s="702"/>
      <c r="R61" s="702"/>
      <c r="S61" s="702"/>
      <c r="T61" s="702"/>
      <c r="U61" s="703"/>
      <c r="V61" s="701"/>
      <c r="W61" s="702"/>
      <c r="X61" s="702"/>
      <c r="Y61" s="702"/>
      <c r="Z61" s="702"/>
      <c r="AA61" s="703"/>
      <c r="AB61" s="701"/>
      <c r="AC61" s="702"/>
      <c r="AD61" s="702"/>
      <c r="AE61" s="702"/>
      <c r="AF61" s="702"/>
      <c r="AG61" s="703"/>
      <c r="AH61" s="701"/>
      <c r="AI61" s="702"/>
      <c r="AJ61" s="702"/>
      <c r="AK61" s="702"/>
      <c r="AL61" s="702"/>
      <c r="AM61" s="703"/>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0"/>
      <c r="BS61" s="180"/>
      <c r="BT61" s="180"/>
      <c r="BU61" s="180"/>
      <c r="BV61" s="180"/>
      <c r="BW61" s="180"/>
      <c r="BX61" s="180"/>
      <c r="BY61" s="180"/>
      <c r="BZ61" s="180"/>
      <c r="CA61" s="180"/>
      <c r="CB61" s="180"/>
    </row>
    <row r="62" spans="1:80" x14ac:dyDescent="0.3">
      <c r="A62" s="180"/>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80"/>
      <c r="BG62" s="180"/>
      <c r="BH62" s="180"/>
    </row>
    <row r="63" spans="1:80" ht="15" customHeight="1" x14ac:dyDescent="0.3">
      <c r="A63" s="180"/>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0"/>
      <c r="AV63" s="180"/>
      <c r="AW63" s="180"/>
      <c r="AX63" s="180"/>
      <c r="AY63" s="180"/>
      <c r="AZ63" s="180"/>
      <c r="BA63" s="180"/>
      <c r="BB63" s="180"/>
      <c r="BC63" s="180"/>
      <c r="BD63" s="180"/>
      <c r="BE63" s="180"/>
      <c r="BF63" s="180"/>
      <c r="BG63" s="180"/>
      <c r="BH63" s="180"/>
    </row>
    <row r="64" spans="1:80" ht="15" customHeight="1" x14ac:dyDescent="0.3">
      <c r="A64" s="180"/>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0"/>
      <c r="AV64" s="180"/>
      <c r="AW64" s="180"/>
      <c r="AX64" s="180"/>
      <c r="AY64" s="180"/>
      <c r="AZ64" s="180"/>
      <c r="BA64" s="180"/>
      <c r="BB64" s="180"/>
      <c r="BC64" s="180"/>
      <c r="BD64" s="180"/>
      <c r="BE64" s="180"/>
      <c r="BF64" s="180"/>
      <c r="BG64" s="180"/>
      <c r="BH64" s="180"/>
    </row>
    <row r="65" spans="1:60" x14ac:dyDescent="0.3">
      <c r="A65" s="180"/>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0"/>
    </row>
    <row r="66" spans="1:60" x14ac:dyDescent="0.3">
      <c r="A66" s="180"/>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c r="AY66" s="180"/>
      <c r="AZ66" s="180"/>
      <c r="BA66" s="180"/>
      <c r="BB66" s="180"/>
      <c r="BC66" s="180"/>
      <c r="BD66" s="180"/>
      <c r="BE66" s="180"/>
      <c r="BF66" s="180"/>
      <c r="BG66" s="180"/>
      <c r="BH66" s="180"/>
    </row>
    <row r="67" spans="1:60" x14ac:dyDescent="0.3">
      <c r="A67" s="180"/>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row>
    <row r="68" spans="1:60" x14ac:dyDescent="0.3">
      <c r="A68" s="180"/>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row>
    <row r="69" spans="1:60" x14ac:dyDescent="0.3">
      <c r="A69" s="180"/>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row>
    <row r="70" spans="1:60" x14ac:dyDescent="0.3">
      <c r="A70" s="180"/>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0"/>
      <c r="AY70" s="180"/>
      <c r="AZ70" s="180"/>
      <c r="BA70" s="180"/>
      <c r="BB70" s="180"/>
      <c r="BC70" s="180"/>
      <c r="BD70" s="180"/>
      <c r="BE70" s="180"/>
      <c r="BF70" s="180"/>
      <c r="BG70" s="180"/>
      <c r="BH70" s="180"/>
    </row>
    <row r="71" spans="1:60" x14ac:dyDescent="0.3">
      <c r="A71" s="180"/>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80"/>
      <c r="BB71" s="180"/>
      <c r="BC71" s="180"/>
      <c r="BD71" s="180"/>
      <c r="BE71" s="180"/>
      <c r="BF71" s="180"/>
      <c r="BG71" s="180"/>
      <c r="BH71" s="180"/>
    </row>
    <row r="72" spans="1:60" x14ac:dyDescent="0.3">
      <c r="A72" s="180"/>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row>
    <row r="73" spans="1:60" x14ac:dyDescent="0.3">
      <c r="A73" s="180"/>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0"/>
      <c r="AZ73" s="180"/>
      <c r="BA73" s="180"/>
      <c r="BB73" s="180"/>
      <c r="BC73" s="180"/>
      <c r="BD73" s="180"/>
      <c r="BE73" s="180"/>
      <c r="BF73" s="180"/>
      <c r="BG73" s="180"/>
      <c r="BH73" s="180"/>
    </row>
    <row r="74" spans="1:60" x14ac:dyDescent="0.3">
      <c r="A74" s="180"/>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0"/>
      <c r="AM74" s="180"/>
      <c r="AN74" s="180"/>
      <c r="AO74" s="180"/>
      <c r="AP74" s="180"/>
      <c r="AQ74" s="180"/>
      <c r="AR74" s="180"/>
      <c r="AS74" s="180"/>
      <c r="AT74" s="180"/>
      <c r="AU74" s="180"/>
      <c r="AV74" s="180"/>
      <c r="AW74" s="180"/>
      <c r="AX74" s="180"/>
      <c r="AY74" s="180"/>
      <c r="AZ74" s="180"/>
      <c r="BA74" s="180"/>
      <c r="BB74" s="180"/>
      <c r="BC74" s="180"/>
      <c r="BD74" s="180"/>
      <c r="BE74" s="180"/>
      <c r="BF74" s="180"/>
      <c r="BG74" s="180"/>
      <c r="BH74" s="180"/>
    </row>
    <row r="75" spans="1:60" x14ac:dyDescent="0.3">
      <c r="A75" s="180"/>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0"/>
      <c r="AN75" s="180"/>
      <c r="AO75" s="180"/>
      <c r="AP75" s="180"/>
      <c r="AQ75" s="180"/>
      <c r="AR75" s="180"/>
      <c r="AS75" s="180"/>
      <c r="AT75" s="180"/>
      <c r="AU75" s="180"/>
      <c r="AV75" s="180"/>
      <c r="AW75" s="180"/>
      <c r="AX75" s="180"/>
      <c r="AY75" s="180"/>
      <c r="AZ75" s="180"/>
      <c r="BA75" s="180"/>
      <c r="BB75" s="180"/>
      <c r="BC75" s="180"/>
      <c r="BD75" s="180"/>
      <c r="BE75" s="180"/>
      <c r="BF75" s="180"/>
      <c r="BG75" s="180"/>
      <c r="BH75" s="180"/>
    </row>
    <row r="76" spans="1:60" x14ac:dyDescent="0.3">
      <c r="A76" s="180"/>
      <c r="B76" s="180"/>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c r="AN76" s="180"/>
      <c r="AO76" s="180"/>
      <c r="AP76" s="180"/>
      <c r="AQ76" s="180"/>
      <c r="AR76" s="180"/>
      <c r="AS76" s="180"/>
      <c r="AT76" s="180"/>
      <c r="AU76" s="180"/>
      <c r="AV76" s="180"/>
      <c r="AW76" s="180"/>
      <c r="AX76" s="180"/>
      <c r="AY76" s="180"/>
      <c r="AZ76" s="180"/>
      <c r="BA76" s="180"/>
      <c r="BB76" s="180"/>
      <c r="BC76" s="180"/>
      <c r="BD76" s="180"/>
      <c r="BE76" s="180"/>
      <c r="BF76" s="180"/>
      <c r="BG76" s="180"/>
      <c r="BH76" s="180"/>
    </row>
    <row r="77" spans="1:60" x14ac:dyDescent="0.3">
      <c r="A77" s="180"/>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0"/>
      <c r="AY77" s="180"/>
      <c r="AZ77" s="180"/>
      <c r="BA77" s="180"/>
      <c r="BB77" s="180"/>
      <c r="BC77" s="180"/>
      <c r="BD77" s="180"/>
      <c r="BE77" s="180"/>
      <c r="BF77" s="180"/>
      <c r="BG77" s="180"/>
      <c r="BH77" s="180"/>
    </row>
    <row r="78" spans="1:60" x14ac:dyDescent="0.3">
      <c r="A78" s="180"/>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180"/>
      <c r="AQ78" s="180"/>
      <c r="AR78" s="180"/>
      <c r="AS78" s="180"/>
      <c r="AT78" s="180"/>
      <c r="AU78" s="180"/>
      <c r="AV78" s="180"/>
      <c r="AW78" s="180"/>
      <c r="AX78" s="180"/>
      <c r="AY78" s="180"/>
      <c r="AZ78" s="180"/>
      <c r="BA78" s="180"/>
      <c r="BB78" s="180"/>
      <c r="BC78" s="180"/>
      <c r="BD78" s="180"/>
      <c r="BE78" s="180"/>
      <c r="BF78" s="180"/>
      <c r="BG78" s="180"/>
      <c r="BH78" s="180"/>
    </row>
    <row r="79" spans="1:60" x14ac:dyDescent="0.3">
      <c r="A79" s="180"/>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180"/>
      <c r="AY79" s="180"/>
      <c r="AZ79" s="180"/>
      <c r="BA79" s="180"/>
      <c r="BB79" s="180"/>
      <c r="BC79" s="180"/>
      <c r="BD79" s="180"/>
      <c r="BE79" s="180"/>
      <c r="BF79" s="180"/>
      <c r="BG79" s="180"/>
      <c r="BH79" s="180"/>
    </row>
    <row r="80" spans="1:60" x14ac:dyDescent="0.3">
      <c r="A80" s="180"/>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80"/>
      <c r="AS80" s="180"/>
      <c r="AT80" s="180"/>
      <c r="AU80" s="180"/>
      <c r="AV80" s="180"/>
      <c r="AW80" s="180"/>
      <c r="AX80" s="180"/>
      <c r="AY80" s="180"/>
      <c r="AZ80" s="180"/>
      <c r="BA80" s="180"/>
      <c r="BB80" s="180"/>
      <c r="BC80" s="180"/>
      <c r="BD80" s="180"/>
      <c r="BE80" s="180"/>
      <c r="BF80" s="180"/>
      <c r="BG80" s="180"/>
      <c r="BH80" s="180"/>
    </row>
    <row r="81" spans="1:60" x14ac:dyDescent="0.3">
      <c r="A81" s="180"/>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0"/>
      <c r="AS81" s="180"/>
      <c r="AT81" s="180"/>
      <c r="AU81" s="180"/>
      <c r="AV81" s="180"/>
      <c r="AW81" s="180"/>
      <c r="AX81" s="180"/>
      <c r="AY81" s="180"/>
      <c r="AZ81" s="180"/>
      <c r="BA81" s="180"/>
      <c r="BB81" s="180"/>
      <c r="BC81" s="180"/>
      <c r="BD81" s="180"/>
      <c r="BE81" s="180"/>
      <c r="BF81" s="180"/>
      <c r="BG81" s="180"/>
      <c r="BH81" s="180"/>
    </row>
    <row r="82" spans="1:60" x14ac:dyDescent="0.3">
      <c r="A82" s="180"/>
      <c r="B82" s="180"/>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0"/>
      <c r="AM82" s="180"/>
      <c r="AN82" s="180"/>
      <c r="AO82" s="180"/>
      <c r="AP82" s="180"/>
      <c r="AQ82" s="180"/>
      <c r="AR82" s="180"/>
      <c r="AS82" s="180"/>
      <c r="AT82" s="180"/>
      <c r="AU82" s="180"/>
      <c r="AV82" s="180"/>
      <c r="AW82" s="180"/>
      <c r="AX82" s="180"/>
      <c r="AY82" s="180"/>
      <c r="AZ82" s="180"/>
      <c r="BA82" s="180"/>
      <c r="BB82" s="180"/>
      <c r="BC82" s="180"/>
      <c r="BD82" s="180"/>
      <c r="BE82" s="180"/>
      <c r="BF82" s="180"/>
      <c r="BG82" s="180"/>
      <c r="BH82" s="180"/>
    </row>
    <row r="83" spans="1:60" x14ac:dyDescent="0.3">
      <c r="A83" s="180"/>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0"/>
      <c r="AP83" s="180"/>
      <c r="AQ83" s="180"/>
      <c r="AR83" s="180"/>
      <c r="AS83" s="180"/>
      <c r="AT83" s="180"/>
      <c r="AU83" s="180"/>
      <c r="AV83" s="180"/>
      <c r="AW83" s="180"/>
      <c r="AX83" s="180"/>
      <c r="AY83" s="180"/>
      <c r="AZ83" s="180"/>
      <c r="BA83" s="180"/>
      <c r="BB83" s="180"/>
      <c r="BC83" s="180"/>
      <c r="BD83" s="180"/>
      <c r="BE83" s="180"/>
      <c r="BF83" s="180"/>
      <c r="BG83" s="180"/>
      <c r="BH83" s="180"/>
    </row>
    <row r="84" spans="1:60" x14ac:dyDescent="0.3">
      <c r="A84" s="180"/>
      <c r="B84" s="180"/>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c r="AE84" s="180"/>
      <c r="AF84" s="180"/>
      <c r="AG84" s="180"/>
      <c r="AH84" s="180"/>
      <c r="AI84" s="180"/>
      <c r="AJ84" s="180"/>
      <c r="AK84" s="180"/>
      <c r="AL84" s="180"/>
      <c r="AM84" s="180"/>
      <c r="AN84" s="180"/>
      <c r="AO84" s="180"/>
      <c r="AP84" s="180"/>
      <c r="AQ84" s="180"/>
      <c r="AR84" s="180"/>
      <c r="AS84" s="180"/>
      <c r="AT84" s="180"/>
      <c r="AU84" s="180"/>
      <c r="AV84" s="180"/>
      <c r="AW84" s="180"/>
      <c r="AX84" s="180"/>
      <c r="AY84" s="180"/>
      <c r="AZ84" s="180"/>
      <c r="BA84" s="180"/>
      <c r="BB84" s="180"/>
      <c r="BC84" s="180"/>
      <c r="BD84" s="180"/>
      <c r="BE84" s="180"/>
      <c r="BF84" s="180"/>
      <c r="BG84" s="180"/>
      <c r="BH84" s="180"/>
    </row>
    <row r="85" spans="1:60" x14ac:dyDescent="0.3">
      <c r="A85" s="180"/>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180"/>
      <c r="AM85" s="180"/>
      <c r="AN85" s="180"/>
      <c r="AO85" s="180"/>
      <c r="AP85" s="180"/>
      <c r="AQ85" s="180"/>
      <c r="AR85" s="180"/>
      <c r="AS85" s="180"/>
      <c r="AT85" s="180"/>
      <c r="AU85" s="180"/>
      <c r="AV85" s="180"/>
      <c r="AW85" s="180"/>
      <c r="AX85" s="180"/>
      <c r="AY85" s="180"/>
      <c r="AZ85" s="180"/>
      <c r="BA85" s="180"/>
      <c r="BB85" s="180"/>
      <c r="BC85" s="180"/>
      <c r="BD85" s="180"/>
      <c r="BE85" s="180"/>
      <c r="BF85" s="180"/>
      <c r="BG85" s="180"/>
      <c r="BH85" s="180"/>
    </row>
    <row r="86" spans="1:60" x14ac:dyDescent="0.3">
      <c r="A86" s="180"/>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80"/>
      <c r="AL86" s="180"/>
      <c r="AM86" s="180"/>
      <c r="AN86" s="180"/>
      <c r="AO86" s="180"/>
      <c r="AP86" s="180"/>
      <c r="AQ86" s="180"/>
      <c r="AR86" s="180"/>
      <c r="AS86" s="180"/>
      <c r="AT86" s="180"/>
      <c r="AU86" s="180"/>
      <c r="AV86" s="180"/>
      <c r="AW86" s="180"/>
      <c r="AX86" s="180"/>
      <c r="AY86" s="180"/>
      <c r="AZ86" s="180"/>
      <c r="BA86" s="180"/>
      <c r="BB86" s="180"/>
      <c r="BC86" s="180"/>
      <c r="BD86" s="180"/>
      <c r="BE86" s="180"/>
      <c r="BF86" s="180"/>
      <c r="BG86" s="180"/>
      <c r="BH86" s="180"/>
    </row>
    <row r="87" spans="1:60" x14ac:dyDescent="0.3">
      <c r="A87" s="180"/>
      <c r="B87" s="180"/>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80"/>
      <c r="AL87" s="180"/>
      <c r="AM87" s="180"/>
      <c r="AN87" s="180"/>
      <c r="AO87" s="180"/>
      <c r="AP87" s="180"/>
      <c r="AQ87" s="180"/>
      <c r="AR87" s="180"/>
      <c r="AS87" s="180"/>
      <c r="AT87" s="180"/>
      <c r="AU87" s="180"/>
      <c r="AV87" s="180"/>
      <c r="AW87" s="180"/>
      <c r="AX87" s="180"/>
      <c r="AY87" s="180"/>
      <c r="AZ87" s="180"/>
      <c r="BA87" s="180"/>
      <c r="BB87" s="180"/>
      <c r="BC87" s="180"/>
      <c r="BD87" s="180"/>
      <c r="BE87" s="180"/>
      <c r="BF87" s="180"/>
      <c r="BG87" s="180"/>
      <c r="BH87" s="180"/>
    </row>
    <row r="88" spans="1:60" x14ac:dyDescent="0.3">
      <c r="A88" s="180"/>
      <c r="B88" s="180"/>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c r="AA88" s="180"/>
      <c r="AB88" s="180"/>
      <c r="AC88" s="180"/>
      <c r="AD88" s="180"/>
      <c r="AE88" s="180"/>
      <c r="AF88" s="180"/>
      <c r="AG88" s="180"/>
      <c r="AH88" s="180"/>
      <c r="AI88" s="180"/>
      <c r="AJ88" s="180"/>
      <c r="AK88" s="180"/>
      <c r="AL88" s="180"/>
      <c r="AM88" s="180"/>
      <c r="AN88" s="180"/>
      <c r="AO88" s="180"/>
      <c r="AP88" s="180"/>
      <c r="AQ88" s="180"/>
      <c r="AR88" s="180"/>
      <c r="AS88" s="180"/>
      <c r="AT88" s="180"/>
      <c r="AU88" s="180"/>
      <c r="AV88" s="180"/>
      <c r="AW88" s="180"/>
      <c r="AX88" s="180"/>
      <c r="AY88" s="180"/>
      <c r="AZ88" s="180"/>
      <c r="BA88" s="180"/>
      <c r="BB88" s="180"/>
      <c r="BC88" s="180"/>
      <c r="BD88" s="180"/>
      <c r="BE88" s="180"/>
      <c r="BF88" s="180"/>
      <c r="BG88" s="180"/>
      <c r="BH88" s="180"/>
    </row>
    <row r="89" spans="1:60" x14ac:dyDescent="0.3">
      <c r="A89" s="180"/>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180"/>
      <c r="AD89" s="180"/>
      <c r="AE89" s="180"/>
      <c r="AF89" s="180"/>
      <c r="AG89" s="180"/>
      <c r="AH89" s="180"/>
      <c r="AI89" s="180"/>
      <c r="AJ89" s="180"/>
      <c r="AK89" s="180"/>
      <c r="AL89" s="180"/>
      <c r="AM89" s="180"/>
      <c r="AN89" s="180"/>
      <c r="AO89" s="180"/>
      <c r="AP89" s="180"/>
      <c r="AQ89" s="180"/>
      <c r="AR89" s="180"/>
      <c r="AS89" s="180"/>
      <c r="AT89" s="180"/>
      <c r="AU89" s="180"/>
      <c r="AV89" s="180"/>
      <c r="AW89" s="180"/>
      <c r="AX89" s="180"/>
      <c r="AY89" s="180"/>
      <c r="AZ89" s="180"/>
      <c r="BA89" s="180"/>
      <c r="BB89" s="180"/>
      <c r="BC89" s="180"/>
      <c r="BD89" s="180"/>
      <c r="BE89" s="180"/>
      <c r="BF89" s="180"/>
      <c r="BG89" s="180"/>
      <c r="BH89" s="180"/>
    </row>
    <row r="90" spans="1:60" x14ac:dyDescent="0.3">
      <c r="A90" s="180"/>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c r="AO90" s="180"/>
      <c r="AP90" s="180"/>
      <c r="AQ90" s="180"/>
      <c r="AR90" s="180"/>
      <c r="AS90" s="180"/>
      <c r="AT90" s="180"/>
      <c r="AU90" s="180"/>
      <c r="AV90" s="180"/>
      <c r="AW90" s="180"/>
      <c r="AX90" s="180"/>
      <c r="AY90" s="180"/>
      <c r="AZ90" s="180"/>
      <c r="BA90" s="180"/>
      <c r="BB90" s="180"/>
      <c r="BC90" s="180"/>
      <c r="BD90" s="180"/>
      <c r="BE90" s="180"/>
      <c r="BF90" s="180"/>
      <c r="BG90" s="180"/>
      <c r="BH90" s="180"/>
    </row>
    <row r="91" spans="1:60" x14ac:dyDescent="0.3">
      <c r="A91" s="180"/>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0"/>
      <c r="AY91" s="180"/>
      <c r="AZ91" s="180"/>
      <c r="BA91" s="180"/>
      <c r="BB91" s="180"/>
      <c r="BC91" s="180"/>
      <c r="BD91" s="180"/>
      <c r="BE91" s="180"/>
      <c r="BF91" s="180"/>
      <c r="BG91" s="180"/>
      <c r="BH91" s="180"/>
    </row>
    <row r="92" spans="1:60" x14ac:dyDescent="0.3">
      <c r="A92" s="180"/>
      <c r="B92" s="180"/>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80"/>
      <c r="AM92" s="180"/>
      <c r="AN92" s="180"/>
      <c r="AO92" s="180"/>
      <c r="AP92" s="180"/>
      <c r="AQ92" s="180"/>
      <c r="AR92" s="180"/>
      <c r="AS92" s="180"/>
      <c r="AT92" s="180"/>
      <c r="AU92" s="180"/>
      <c r="AV92" s="180"/>
      <c r="AW92" s="180"/>
      <c r="AX92" s="180"/>
      <c r="AY92" s="180"/>
      <c r="AZ92" s="180"/>
      <c r="BA92" s="180"/>
      <c r="BB92" s="180"/>
      <c r="BC92" s="180"/>
      <c r="BD92" s="180"/>
      <c r="BE92" s="180"/>
      <c r="BF92" s="180"/>
      <c r="BG92" s="180"/>
      <c r="BH92" s="180"/>
    </row>
    <row r="93" spans="1:60" x14ac:dyDescent="0.3">
      <c r="A93" s="180"/>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80"/>
      <c r="AG93" s="180"/>
      <c r="AH93" s="180"/>
      <c r="AI93" s="180"/>
      <c r="AJ93" s="180"/>
      <c r="AK93" s="180"/>
      <c r="AL93" s="180"/>
      <c r="AM93" s="180"/>
      <c r="AN93" s="180"/>
      <c r="AO93" s="180"/>
      <c r="AP93" s="180"/>
      <c r="AQ93" s="180"/>
      <c r="AR93" s="180"/>
      <c r="AS93" s="180"/>
      <c r="AT93" s="180"/>
      <c r="AU93" s="180"/>
      <c r="AV93" s="180"/>
      <c r="AW93" s="180"/>
      <c r="AX93" s="180"/>
      <c r="AY93" s="180"/>
      <c r="AZ93" s="180"/>
      <c r="BA93" s="180"/>
      <c r="BB93" s="180"/>
      <c r="BC93" s="180"/>
      <c r="BD93" s="180"/>
      <c r="BE93" s="180"/>
      <c r="BF93" s="180"/>
      <c r="BG93" s="180"/>
      <c r="BH93" s="180"/>
    </row>
    <row r="94" spans="1:60" x14ac:dyDescent="0.3">
      <c r="A94" s="180"/>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c r="AA94" s="180"/>
      <c r="AB94" s="180"/>
      <c r="AC94" s="180"/>
      <c r="AD94" s="180"/>
      <c r="AE94" s="180"/>
      <c r="AF94" s="180"/>
      <c r="AG94" s="180"/>
      <c r="AH94" s="180"/>
      <c r="AI94" s="180"/>
      <c r="AJ94" s="180"/>
      <c r="AK94" s="180"/>
      <c r="AL94" s="180"/>
      <c r="AM94" s="180"/>
      <c r="AN94" s="180"/>
      <c r="AO94" s="180"/>
      <c r="AP94" s="180"/>
      <c r="AQ94" s="180"/>
      <c r="AR94" s="180"/>
      <c r="AS94" s="180"/>
      <c r="AT94" s="180"/>
      <c r="AU94" s="180"/>
      <c r="AV94" s="180"/>
      <c r="AW94" s="180"/>
      <c r="AX94" s="180"/>
      <c r="AY94" s="180"/>
      <c r="AZ94" s="180"/>
      <c r="BA94" s="180"/>
      <c r="BB94" s="180"/>
      <c r="BC94" s="180"/>
      <c r="BD94" s="180"/>
      <c r="BE94" s="180"/>
      <c r="BF94" s="180"/>
      <c r="BG94" s="180"/>
      <c r="BH94" s="180"/>
    </row>
    <row r="95" spans="1:60" x14ac:dyDescent="0.3">
      <c r="A95" s="180"/>
      <c r="B95" s="180"/>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0"/>
      <c r="BC95" s="180"/>
      <c r="BD95" s="180"/>
      <c r="BE95" s="180"/>
      <c r="BF95" s="180"/>
      <c r="BG95" s="180"/>
      <c r="BH95" s="180"/>
    </row>
    <row r="96" spans="1:60" x14ac:dyDescent="0.3">
      <c r="A96" s="180"/>
      <c r="B96" s="180"/>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180"/>
      <c r="AE96" s="180"/>
      <c r="AF96" s="180"/>
      <c r="AG96" s="180"/>
      <c r="AH96" s="180"/>
      <c r="AI96" s="180"/>
      <c r="AJ96" s="180"/>
      <c r="AK96" s="180"/>
      <c r="AL96" s="180"/>
      <c r="AM96" s="180"/>
      <c r="AN96" s="180"/>
      <c r="AO96" s="180"/>
      <c r="AP96" s="180"/>
      <c r="AQ96" s="180"/>
      <c r="AR96" s="180"/>
      <c r="AS96" s="180"/>
      <c r="AT96" s="180"/>
      <c r="AU96" s="180"/>
      <c r="AV96" s="180"/>
      <c r="AW96" s="180"/>
      <c r="AX96" s="180"/>
      <c r="AY96" s="180"/>
      <c r="AZ96" s="180"/>
      <c r="BA96" s="180"/>
      <c r="BB96" s="180"/>
      <c r="BC96" s="180"/>
      <c r="BD96" s="180"/>
      <c r="BE96" s="180"/>
      <c r="BF96" s="180"/>
      <c r="BG96" s="180"/>
      <c r="BH96" s="180"/>
    </row>
    <row r="97" spans="1:60" x14ac:dyDescent="0.3">
      <c r="A97" s="180"/>
      <c r="B97" s="180"/>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180"/>
      <c r="AK97" s="180"/>
      <c r="AL97" s="180"/>
      <c r="AM97" s="180"/>
      <c r="AN97" s="180"/>
      <c r="AO97" s="180"/>
      <c r="AP97" s="180"/>
      <c r="AQ97" s="180"/>
      <c r="AR97" s="180"/>
      <c r="AS97" s="180"/>
      <c r="AT97" s="180"/>
      <c r="AU97" s="180"/>
      <c r="AV97" s="180"/>
      <c r="AW97" s="180"/>
      <c r="AX97" s="180"/>
      <c r="AY97" s="180"/>
      <c r="AZ97" s="180"/>
      <c r="BA97" s="180"/>
      <c r="BB97" s="180"/>
      <c r="BC97" s="180"/>
      <c r="BD97" s="180"/>
      <c r="BE97" s="180"/>
      <c r="BF97" s="180"/>
      <c r="BG97" s="180"/>
      <c r="BH97" s="180"/>
    </row>
    <row r="98" spans="1:60" x14ac:dyDescent="0.3">
      <c r="A98" s="180"/>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c r="AA98" s="180"/>
      <c r="AB98" s="180"/>
      <c r="AC98" s="180"/>
      <c r="AD98" s="180"/>
      <c r="AE98" s="180"/>
      <c r="AF98" s="180"/>
      <c r="AG98" s="180"/>
      <c r="AH98" s="180"/>
      <c r="AI98" s="180"/>
      <c r="AJ98" s="180"/>
      <c r="AK98" s="180"/>
      <c r="AL98" s="180"/>
      <c r="AM98" s="180"/>
      <c r="AN98" s="180"/>
      <c r="AO98" s="180"/>
      <c r="AP98" s="180"/>
      <c r="AQ98" s="180"/>
      <c r="AR98" s="180"/>
      <c r="AS98" s="180"/>
      <c r="AT98" s="180"/>
      <c r="AU98" s="180"/>
      <c r="AV98" s="180"/>
      <c r="AW98" s="180"/>
      <c r="AX98" s="180"/>
      <c r="AY98" s="180"/>
      <c r="AZ98" s="180"/>
      <c r="BA98" s="180"/>
      <c r="BB98" s="180"/>
      <c r="BC98" s="180"/>
      <c r="BD98" s="180"/>
      <c r="BE98" s="180"/>
      <c r="BF98" s="180"/>
      <c r="BG98" s="180"/>
      <c r="BH98" s="180"/>
    </row>
    <row r="99" spans="1:60" x14ac:dyDescent="0.3">
      <c r="A99" s="180"/>
      <c r="B99" s="180"/>
      <c r="C99" s="180"/>
      <c r="D99" s="180"/>
      <c r="E99" s="180"/>
      <c r="F99" s="180"/>
      <c r="G99" s="180"/>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c r="AG99" s="180"/>
      <c r="AH99" s="180"/>
      <c r="AI99" s="180"/>
      <c r="AJ99" s="180"/>
      <c r="AK99" s="180"/>
      <c r="AL99" s="180"/>
      <c r="AM99" s="180"/>
      <c r="AN99" s="180"/>
      <c r="AO99" s="180"/>
      <c r="AP99" s="180"/>
      <c r="AQ99" s="180"/>
      <c r="AR99" s="180"/>
      <c r="AS99" s="180"/>
      <c r="AT99" s="180"/>
      <c r="AU99" s="180"/>
      <c r="AV99" s="180"/>
      <c r="AW99" s="180"/>
      <c r="AX99" s="180"/>
      <c r="AY99" s="180"/>
      <c r="AZ99" s="180"/>
      <c r="BA99" s="180"/>
      <c r="BB99" s="180"/>
      <c r="BC99" s="180"/>
      <c r="BD99" s="180"/>
      <c r="BE99" s="180"/>
      <c r="BF99" s="180"/>
      <c r="BG99" s="180"/>
      <c r="BH99" s="180"/>
    </row>
    <row r="100" spans="1:60" x14ac:dyDescent="0.3">
      <c r="A100" s="180"/>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180"/>
      <c r="AD100" s="180"/>
      <c r="AE100" s="180"/>
      <c r="AF100" s="180"/>
      <c r="AG100" s="180"/>
      <c r="AH100" s="180"/>
      <c r="AI100" s="180"/>
      <c r="AJ100" s="180"/>
      <c r="AK100" s="180"/>
      <c r="AL100" s="180"/>
      <c r="AM100" s="180"/>
      <c r="AN100" s="180"/>
      <c r="AO100" s="180"/>
      <c r="AP100" s="180"/>
      <c r="AQ100" s="180"/>
      <c r="AR100" s="180"/>
      <c r="AS100" s="180"/>
      <c r="AT100" s="180"/>
      <c r="AU100" s="180"/>
      <c r="AV100" s="180"/>
      <c r="AW100" s="180"/>
      <c r="AX100" s="180"/>
      <c r="AY100" s="180"/>
      <c r="AZ100" s="180"/>
      <c r="BA100" s="180"/>
      <c r="BB100" s="180"/>
      <c r="BC100" s="180"/>
      <c r="BD100" s="180"/>
      <c r="BE100" s="180"/>
      <c r="BF100" s="180"/>
      <c r="BG100" s="180"/>
      <c r="BH100" s="180"/>
    </row>
    <row r="101" spans="1:60" x14ac:dyDescent="0.3">
      <c r="A101" s="180"/>
      <c r="B101" s="180"/>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row>
    <row r="102" spans="1:60" x14ac:dyDescent="0.3">
      <c r="A102" s="180"/>
      <c r="B102" s="180"/>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c r="AA102" s="180"/>
      <c r="AB102" s="180"/>
      <c r="AC102" s="180"/>
      <c r="AD102" s="180"/>
      <c r="AE102" s="180"/>
      <c r="AF102" s="180"/>
      <c r="AG102" s="180"/>
      <c r="AH102" s="180"/>
      <c r="AI102" s="180"/>
      <c r="AJ102" s="180"/>
      <c r="AK102" s="180"/>
      <c r="AL102" s="180"/>
      <c r="AM102" s="180"/>
      <c r="AN102" s="180"/>
      <c r="AO102" s="180"/>
      <c r="AP102" s="180"/>
      <c r="AQ102" s="180"/>
      <c r="AR102" s="180"/>
      <c r="AS102" s="180"/>
      <c r="AT102" s="180"/>
      <c r="AU102" s="180"/>
      <c r="AV102" s="180"/>
      <c r="AW102" s="180"/>
      <c r="AX102" s="180"/>
      <c r="AY102" s="180"/>
      <c r="AZ102" s="180"/>
      <c r="BA102" s="180"/>
      <c r="BB102" s="180"/>
      <c r="BC102" s="180"/>
      <c r="BD102" s="180"/>
      <c r="BE102" s="180"/>
      <c r="BF102" s="180"/>
      <c r="BG102" s="180"/>
      <c r="BH102" s="180"/>
    </row>
    <row r="103" spans="1:60" x14ac:dyDescent="0.3">
      <c r="A103" s="180"/>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0"/>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c r="BH103" s="180"/>
    </row>
    <row r="104" spans="1:60" x14ac:dyDescent="0.3">
      <c r="A104" s="18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0"/>
    </row>
    <row r="105" spans="1:60" x14ac:dyDescent="0.3">
      <c r="A105" s="180"/>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c r="AU105" s="180"/>
      <c r="AV105" s="180"/>
      <c r="AW105" s="180"/>
      <c r="AX105" s="180"/>
      <c r="AY105" s="180"/>
      <c r="AZ105" s="180"/>
      <c r="BA105" s="180"/>
      <c r="BB105" s="180"/>
      <c r="BC105" s="180"/>
      <c r="BD105" s="180"/>
      <c r="BE105" s="180"/>
      <c r="BF105" s="180"/>
      <c r="BG105" s="180"/>
      <c r="BH105" s="180"/>
    </row>
    <row r="106" spans="1:60" x14ac:dyDescent="0.3">
      <c r="A106" s="180"/>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0"/>
      <c r="AY106" s="180"/>
      <c r="AZ106" s="180"/>
      <c r="BA106" s="180"/>
      <c r="BB106" s="180"/>
      <c r="BC106" s="180"/>
      <c r="BD106" s="180"/>
      <c r="BE106" s="180"/>
      <c r="BF106" s="180"/>
      <c r="BG106" s="180"/>
      <c r="BH106" s="180"/>
    </row>
    <row r="107" spans="1:60" x14ac:dyDescent="0.3">
      <c r="A107" s="180"/>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0"/>
      <c r="AM107" s="180"/>
      <c r="AN107" s="180"/>
      <c r="AO107" s="180"/>
      <c r="AP107" s="180"/>
      <c r="AQ107" s="180"/>
      <c r="AR107" s="180"/>
      <c r="AS107" s="180"/>
      <c r="AT107" s="180"/>
      <c r="AU107" s="180"/>
      <c r="AV107" s="180"/>
      <c r="AW107" s="180"/>
      <c r="AX107" s="180"/>
      <c r="AY107" s="180"/>
      <c r="AZ107" s="180"/>
      <c r="BA107" s="180"/>
      <c r="BB107" s="180"/>
      <c r="BC107" s="180"/>
      <c r="BD107" s="180"/>
      <c r="BE107" s="180"/>
      <c r="BF107" s="180"/>
      <c r="BG107" s="180"/>
      <c r="BH107" s="180"/>
    </row>
    <row r="108" spans="1:60" x14ac:dyDescent="0.3">
      <c r="A108" s="180"/>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c r="AI108" s="180"/>
      <c r="AJ108" s="180"/>
      <c r="AK108" s="180"/>
      <c r="AL108" s="180"/>
      <c r="AM108" s="180"/>
      <c r="AN108" s="180"/>
      <c r="AO108" s="180"/>
      <c r="AP108" s="180"/>
      <c r="AQ108" s="180"/>
      <c r="AR108" s="180"/>
      <c r="AS108" s="180"/>
      <c r="AT108" s="180"/>
      <c r="AU108" s="180"/>
      <c r="AV108" s="180"/>
      <c r="AW108" s="180"/>
      <c r="AX108" s="180"/>
      <c r="AY108" s="180"/>
      <c r="AZ108" s="180"/>
      <c r="BA108" s="180"/>
      <c r="BB108" s="180"/>
      <c r="BC108" s="180"/>
      <c r="BD108" s="180"/>
      <c r="BE108" s="180"/>
      <c r="BF108" s="180"/>
      <c r="BG108" s="180"/>
      <c r="BH108" s="180"/>
    </row>
    <row r="109" spans="1:60" x14ac:dyDescent="0.3">
      <c r="A109" s="180"/>
      <c r="B109" s="180"/>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c r="AA109" s="180"/>
      <c r="AB109" s="180"/>
      <c r="AC109" s="180"/>
      <c r="AD109" s="180"/>
      <c r="AE109" s="180"/>
      <c r="AF109" s="180"/>
      <c r="AG109" s="180"/>
      <c r="AH109" s="180"/>
      <c r="AI109" s="180"/>
      <c r="AJ109" s="180"/>
      <c r="AK109" s="180"/>
      <c r="AL109" s="180"/>
      <c r="AM109" s="180"/>
      <c r="AN109" s="180"/>
      <c r="AO109" s="180"/>
      <c r="AP109" s="180"/>
      <c r="AQ109" s="180"/>
      <c r="AR109" s="180"/>
      <c r="AS109" s="180"/>
      <c r="AT109" s="180"/>
      <c r="AU109" s="180"/>
      <c r="AV109" s="180"/>
      <c r="AW109" s="180"/>
      <c r="AX109" s="180"/>
      <c r="AY109" s="180"/>
      <c r="AZ109" s="180"/>
      <c r="BA109" s="180"/>
      <c r="BB109" s="180"/>
      <c r="BC109" s="180"/>
      <c r="BD109" s="180"/>
      <c r="BE109" s="180"/>
      <c r="BF109" s="180"/>
      <c r="BG109" s="180"/>
      <c r="BH109" s="180"/>
    </row>
    <row r="110" spans="1:60" x14ac:dyDescent="0.3">
      <c r="A110" s="180"/>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0"/>
      <c r="AJ110" s="180"/>
      <c r="AK110" s="180"/>
      <c r="AL110" s="180"/>
      <c r="AM110" s="180"/>
      <c r="AN110" s="180"/>
      <c r="AO110" s="180"/>
      <c r="AP110" s="180"/>
      <c r="AQ110" s="180"/>
      <c r="AR110" s="180"/>
      <c r="AS110" s="180"/>
      <c r="AT110" s="180"/>
      <c r="AU110" s="180"/>
      <c r="AV110" s="180"/>
      <c r="AW110" s="180"/>
      <c r="AX110" s="180"/>
      <c r="AY110" s="180"/>
      <c r="AZ110" s="180"/>
      <c r="BA110" s="180"/>
      <c r="BB110" s="180"/>
      <c r="BC110" s="180"/>
      <c r="BD110" s="180"/>
      <c r="BE110" s="180"/>
      <c r="BF110" s="180"/>
      <c r="BG110" s="180"/>
      <c r="BH110" s="180"/>
    </row>
    <row r="111" spans="1:60" x14ac:dyDescent="0.3">
      <c r="A111" s="180"/>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c r="AG111" s="180"/>
      <c r="AH111" s="180"/>
      <c r="AI111" s="180"/>
      <c r="AJ111" s="180"/>
      <c r="AK111" s="180"/>
      <c r="AL111" s="180"/>
      <c r="AM111" s="180"/>
      <c r="AN111" s="180"/>
      <c r="AO111" s="180"/>
      <c r="AP111" s="180"/>
      <c r="AQ111" s="180"/>
      <c r="AR111" s="180"/>
      <c r="AS111" s="180"/>
      <c r="AT111" s="180"/>
      <c r="AU111" s="180"/>
      <c r="AV111" s="180"/>
      <c r="AW111" s="180"/>
      <c r="AX111" s="180"/>
      <c r="AY111" s="180"/>
      <c r="AZ111" s="180"/>
      <c r="BA111" s="180"/>
      <c r="BB111" s="180"/>
      <c r="BC111" s="180"/>
      <c r="BD111" s="180"/>
      <c r="BE111" s="180"/>
      <c r="BF111" s="180"/>
      <c r="BG111" s="180"/>
      <c r="BH111" s="180"/>
    </row>
    <row r="112" spans="1:60" x14ac:dyDescent="0.3">
      <c r="A112" s="180"/>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0"/>
      <c r="AY112" s="180"/>
      <c r="AZ112" s="180"/>
      <c r="BA112" s="180"/>
      <c r="BB112" s="180"/>
      <c r="BC112" s="180"/>
      <c r="BD112" s="180"/>
      <c r="BE112" s="180"/>
      <c r="BF112" s="180"/>
      <c r="BG112" s="180"/>
      <c r="BH112" s="180"/>
    </row>
    <row r="113" spans="1:60" x14ac:dyDescent="0.3">
      <c r="A113" s="180"/>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180"/>
      <c r="AY113" s="180"/>
      <c r="AZ113" s="180"/>
      <c r="BA113" s="180"/>
      <c r="BB113" s="180"/>
      <c r="BC113" s="180"/>
      <c r="BD113" s="180"/>
      <c r="BE113" s="180"/>
      <c r="BF113" s="180"/>
      <c r="BG113" s="180"/>
      <c r="BH113" s="180"/>
    </row>
    <row r="114" spans="1:60" x14ac:dyDescent="0.3">
      <c r="A114" s="180"/>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c r="AG114" s="180"/>
      <c r="AH114" s="180"/>
      <c r="AI114" s="180"/>
      <c r="AJ114" s="180"/>
      <c r="AK114" s="180"/>
      <c r="AL114" s="180"/>
      <c r="AM114" s="180"/>
      <c r="AN114" s="180"/>
      <c r="AO114" s="180"/>
      <c r="AP114" s="180"/>
      <c r="AQ114" s="180"/>
      <c r="AR114" s="180"/>
      <c r="AS114" s="180"/>
      <c r="AT114" s="180"/>
      <c r="AU114" s="180"/>
      <c r="AV114" s="180"/>
      <c r="AW114" s="180"/>
      <c r="AX114" s="180"/>
      <c r="AY114" s="180"/>
      <c r="AZ114" s="180"/>
      <c r="BA114" s="180"/>
      <c r="BB114" s="180"/>
      <c r="BC114" s="180"/>
      <c r="BD114" s="180"/>
      <c r="BE114" s="180"/>
      <c r="BF114" s="180"/>
      <c r="BG114" s="180"/>
      <c r="BH114" s="180"/>
    </row>
    <row r="115" spans="1:60" x14ac:dyDescent="0.3">
      <c r="A115" s="180"/>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c r="AG115" s="180"/>
      <c r="AH115" s="180"/>
      <c r="AI115" s="180"/>
      <c r="AJ115" s="180"/>
      <c r="AK115" s="180"/>
      <c r="AL115" s="180"/>
      <c r="AM115" s="180"/>
      <c r="AN115" s="180"/>
      <c r="AO115" s="180"/>
      <c r="AP115" s="180"/>
      <c r="AQ115" s="180"/>
      <c r="AR115" s="180"/>
      <c r="AS115" s="180"/>
      <c r="AT115" s="180"/>
      <c r="AU115" s="180"/>
      <c r="AV115" s="180"/>
      <c r="AW115" s="180"/>
      <c r="AX115" s="180"/>
      <c r="AY115" s="180"/>
      <c r="AZ115" s="180"/>
      <c r="BA115" s="180"/>
      <c r="BB115" s="180"/>
      <c r="BC115" s="180"/>
      <c r="BD115" s="180"/>
      <c r="BE115" s="180"/>
      <c r="BF115" s="180"/>
      <c r="BG115" s="180"/>
      <c r="BH115" s="180"/>
    </row>
    <row r="116" spans="1:60" x14ac:dyDescent="0.3">
      <c r="A116" s="180"/>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80"/>
      <c r="AM116" s="180"/>
      <c r="AN116" s="180"/>
      <c r="AO116" s="180"/>
      <c r="AP116" s="180"/>
      <c r="AQ116" s="180"/>
      <c r="AR116" s="180"/>
      <c r="AS116" s="180"/>
      <c r="AT116" s="180"/>
      <c r="AU116" s="180"/>
      <c r="AV116" s="180"/>
      <c r="AW116" s="180"/>
      <c r="AX116" s="180"/>
      <c r="AY116" s="180"/>
      <c r="AZ116" s="180"/>
      <c r="BA116" s="180"/>
      <c r="BB116" s="180"/>
      <c r="BC116" s="180"/>
      <c r="BD116" s="180"/>
      <c r="BE116" s="180"/>
      <c r="BF116" s="180"/>
      <c r="BG116" s="180"/>
      <c r="BH116" s="180"/>
    </row>
    <row r="117" spans="1:60" x14ac:dyDescent="0.3">
      <c r="A117" s="180"/>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c r="AN117" s="180"/>
      <c r="AO117" s="180"/>
      <c r="AP117" s="180"/>
      <c r="AQ117" s="180"/>
      <c r="AR117" s="180"/>
      <c r="AS117" s="180"/>
      <c r="AT117" s="180"/>
      <c r="AU117" s="180"/>
      <c r="AV117" s="180"/>
      <c r="AW117" s="180"/>
      <c r="AX117" s="180"/>
      <c r="AY117" s="180"/>
      <c r="AZ117" s="180"/>
      <c r="BA117" s="180"/>
      <c r="BB117" s="180"/>
      <c r="BC117" s="180"/>
      <c r="BD117" s="180"/>
      <c r="BE117" s="180"/>
      <c r="BF117" s="180"/>
      <c r="BG117" s="180"/>
      <c r="BH117" s="180"/>
    </row>
    <row r="118" spans="1:60" x14ac:dyDescent="0.3">
      <c r="A118" s="180"/>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c r="AP118" s="180"/>
      <c r="AQ118" s="180"/>
      <c r="AR118" s="180"/>
      <c r="AS118" s="180"/>
      <c r="AT118" s="180"/>
      <c r="AU118" s="180"/>
      <c r="AV118" s="180"/>
      <c r="AW118" s="180"/>
      <c r="AX118" s="180"/>
      <c r="AY118" s="180"/>
      <c r="AZ118" s="180"/>
      <c r="BA118" s="180"/>
      <c r="BB118" s="180"/>
      <c r="BC118" s="180"/>
      <c r="BD118" s="180"/>
      <c r="BE118" s="180"/>
      <c r="BF118" s="180"/>
      <c r="BG118" s="180"/>
      <c r="BH118" s="180"/>
    </row>
    <row r="119" spans="1:60" x14ac:dyDescent="0.3">
      <c r="A119" s="180"/>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180"/>
      <c r="AT119" s="180"/>
      <c r="AU119" s="180"/>
      <c r="AV119" s="180"/>
      <c r="AW119" s="180"/>
      <c r="AX119" s="180"/>
      <c r="AY119" s="180"/>
      <c r="AZ119" s="180"/>
      <c r="BA119" s="180"/>
      <c r="BB119" s="180"/>
      <c r="BC119" s="180"/>
      <c r="BD119" s="180"/>
      <c r="BE119" s="180"/>
      <c r="BF119" s="180"/>
      <c r="BG119" s="180"/>
      <c r="BH119" s="180"/>
    </row>
    <row r="120" spans="1:60" x14ac:dyDescent="0.3">
      <c r="A120" s="180"/>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c r="AN120" s="180"/>
      <c r="AO120" s="180"/>
      <c r="AP120" s="180"/>
      <c r="AQ120" s="180"/>
      <c r="AR120" s="180"/>
      <c r="AS120" s="180"/>
      <c r="AT120" s="180"/>
      <c r="AU120" s="180"/>
      <c r="AV120" s="180"/>
      <c r="AW120" s="180"/>
      <c r="AX120" s="180"/>
      <c r="AY120" s="180"/>
      <c r="AZ120" s="180"/>
      <c r="BA120" s="180"/>
      <c r="BB120" s="180"/>
      <c r="BC120" s="180"/>
      <c r="BD120" s="180"/>
      <c r="BE120" s="180"/>
      <c r="BF120" s="180"/>
      <c r="BG120" s="180"/>
      <c r="BH120" s="180"/>
    </row>
    <row r="121" spans="1:60" x14ac:dyDescent="0.3">
      <c r="A121" s="180"/>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row>
    <row r="122" spans="1:60" x14ac:dyDescent="0.3">
      <c r="A122" s="180"/>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row>
    <row r="123" spans="1:60" x14ac:dyDescent="0.3">
      <c r="A123" s="180"/>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0"/>
      <c r="AZ123" s="180"/>
      <c r="BA123" s="180"/>
      <c r="BB123" s="180"/>
      <c r="BC123" s="180"/>
      <c r="BD123" s="180"/>
      <c r="BE123" s="180"/>
      <c r="BF123" s="180"/>
      <c r="BG123" s="180"/>
      <c r="BH123" s="180"/>
    </row>
    <row r="124" spans="1:60" x14ac:dyDescent="0.3">
      <c r="A124" s="180"/>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0"/>
      <c r="BH124" s="180"/>
    </row>
    <row r="125" spans="1:60" x14ac:dyDescent="0.3">
      <c r="A125" s="180"/>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row>
    <row r="126" spans="1:60" x14ac:dyDescent="0.3">
      <c r="A126" s="180"/>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row>
    <row r="127" spans="1:60" x14ac:dyDescent="0.3">
      <c r="A127" s="180"/>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row>
    <row r="128" spans="1:60" x14ac:dyDescent="0.3">
      <c r="A128" s="180"/>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row>
    <row r="129" spans="1:60" x14ac:dyDescent="0.3">
      <c r="A129" s="180"/>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row>
    <row r="130" spans="1:60" x14ac:dyDescent="0.3">
      <c r="A130" s="180"/>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row>
    <row r="131" spans="1:60" x14ac:dyDescent="0.3">
      <c r="A131" s="180"/>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row>
    <row r="132" spans="1:60" x14ac:dyDescent="0.3">
      <c r="A132" s="180"/>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row>
    <row r="133" spans="1:60" x14ac:dyDescent="0.3">
      <c r="A133" s="180"/>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row>
    <row r="134" spans="1:60" x14ac:dyDescent="0.3">
      <c r="A134" s="180"/>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row>
    <row r="135" spans="1:60" x14ac:dyDescent="0.3">
      <c r="A135" s="180"/>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row>
    <row r="136" spans="1:60" x14ac:dyDescent="0.3">
      <c r="A136" s="180"/>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row>
    <row r="137" spans="1:60" x14ac:dyDescent="0.3">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180"/>
    </row>
    <row r="138" spans="1:60" x14ac:dyDescent="0.3">
      <c r="A138" s="180"/>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180"/>
    </row>
    <row r="139" spans="1:60" x14ac:dyDescent="0.3">
      <c r="A139" s="180"/>
      <c r="B139" s="180"/>
      <c r="C139" s="180"/>
      <c r="D139" s="180"/>
      <c r="E139" s="180"/>
      <c r="F139" s="180"/>
      <c r="G139" s="180"/>
      <c r="H139" s="180"/>
      <c r="I139" s="180"/>
      <c r="J139" s="180"/>
      <c r="K139" s="180"/>
      <c r="L139" s="180"/>
      <c r="M139" s="180"/>
      <c r="N139" s="180"/>
      <c r="O139" s="180"/>
      <c r="P139" s="180"/>
      <c r="Q139" s="180"/>
      <c r="R139" s="180"/>
      <c r="S139" s="180"/>
      <c r="T139" s="180"/>
      <c r="U139" s="180"/>
      <c r="V139" s="180"/>
      <c r="W139" s="180"/>
      <c r="X139" s="180"/>
      <c r="Y139" s="180"/>
      <c r="Z139" s="180"/>
      <c r="AA139" s="180"/>
      <c r="AB139" s="180"/>
      <c r="AC139" s="180"/>
      <c r="AD139" s="180"/>
      <c r="AE139" s="180"/>
      <c r="AF139" s="180"/>
      <c r="AG139" s="180"/>
      <c r="AH139" s="180"/>
      <c r="AI139" s="180"/>
      <c r="AJ139" s="180"/>
      <c r="AK139" s="180"/>
      <c r="AL139" s="180"/>
      <c r="AM139" s="180"/>
      <c r="AN139" s="180"/>
      <c r="AO139" s="180"/>
      <c r="AP139" s="180"/>
      <c r="AQ139" s="180"/>
      <c r="AR139" s="180"/>
      <c r="AS139" s="180"/>
      <c r="AT139" s="180"/>
      <c r="AU139" s="180"/>
      <c r="AV139" s="180"/>
      <c r="AW139" s="180"/>
      <c r="AX139" s="180"/>
      <c r="AY139" s="180"/>
      <c r="AZ139" s="180"/>
      <c r="BA139" s="180"/>
      <c r="BB139" s="180"/>
      <c r="BC139" s="180"/>
      <c r="BD139" s="180"/>
      <c r="BE139" s="180"/>
      <c r="BF139" s="180"/>
      <c r="BG139" s="180"/>
      <c r="BH139" s="180"/>
    </row>
    <row r="140" spans="1:60" x14ac:dyDescent="0.3">
      <c r="A140" s="180"/>
      <c r="B140" s="180"/>
      <c r="C140" s="180"/>
      <c r="D140" s="180"/>
      <c r="E140" s="180"/>
      <c r="F140" s="180"/>
      <c r="G140" s="180"/>
      <c r="H140" s="180"/>
      <c r="I140" s="180"/>
      <c r="J140" s="180"/>
      <c r="K140" s="180"/>
      <c r="L140" s="180"/>
      <c r="M140" s="180"/>
      <c r="N140" s="180"/>
      <c r="O140" s="180"/>
      <c r="P140" s="180"/>
      <c r="Q140" s="180"/>
      <c r="R140" s="180"/>
      <c r="S140" s="180"/>
      <c r="T140" s="180"/>
      <c r="U140" s="180"/>
      <c r="V140" s="180"/>
      <c r="W140" s="180"/>
      <c r="X140" s="180"/>
      <c r="Y140" s="180"/>
      <c r="Z140" s="180"/>
      <c r="AA140" s="180"/>
      <c r="AB140" s="180"/>
      <c r="AC140" s="180"/>
      <c r="AD140" s="180"/>
      <c r="AE140" s="180"/>
      <c r="AF140" s="180"/>
      <c r="AG140" s="180"/>
      <c r="AH140" s="180"/>
      <c r="AI140" s="180"/>
      <c r="AJ140" s="180"/>
      <c r="AK140" s="180"/>
      <c r="AL140" s="180"/>
      <c r="AM140" s="180"/>
      <c r="AN140" s="180"/>
      <c r="AO140" s="180"/>
      <c r="AP140" s="180"/>
      <c r="AQ140" s="180"/>
      <c r="AR140" s="180"/>
      <c r="AS140" s="180"/>
      <c r="AT140" s="180"/>
      <c r="AU140" s="180"/>
      <c r="AV140" s="180"/>
      <c r="AW140" s="180"/>
      <c r="AX140" s="180"/>
      <c r="AY140" s="180"/>
      <c r="AZ140" s="180"/>
      <c r="BA140" s="180"/>
      <c r="BB140" s="180"/>
      <c r="BC140" s="180"/>
      <c r="BD140" s="180"/>
      <c r="BE140" s="180"/>
      <c r="BF140" s="180"/>
      <c r="BG140" s="180"/>
      <c r="BH140" s="180"/>
    </row>
    <row r="141" spans="1:60" x14ac:dyDescent="0.3">
      <c r="A141" s="180"/>
      <c r="B141" s="180"/>
      <c r="C141" s="180"/>
      <c r="D141" s="180"/>
      <c r="E141" s="180"/>
      <c r="F141" s="180"/>
      <c r="G141" s="180"/>
      <c r="H141" s="180"/>
      <c r="I141" s="180"/>
      <c r="J141" s="180"/>
      <c r="K141" s="180"/>
      <c r="L141" s="180"/>
      <c r="M141" s="180"/>
      <c r="N141" s="180"/>
      <c r="O141" s="180"/>
      <c r="P141" s="180"/>
      <c r="Q141" s="180"/>
      <c r="R141" s="180"/>
      <c r="S141" s="180"/>
      <c r="T141" s="180"/>
      <c r="U141" s="180"/>
      <c r="V141" s="180"/>
      <c r="W141" s="180"/>
      <c r="X141" s="180"/>
      <c r="Y141" s="180"/>
      <c r="Z141" s="180"/>
      <c r="AA141" s="180"/>
      <c r="AB141" s="180"/>
      <c r="AC141" s="180"/>
      <c r="AD141" s="180"/>
      <c r="AE141" s="180"/>
      <c r="AF141" s="180"/>
      <c r="AG141" s="180"/>
      <c r="AH141" s="180"/>
      <c r="AI141" s="180"/>
      <c r="AJ141" s="180"/>
      <c r="AK141" s="180"/>
      <c r="AL141" s="180"/>
      <c r="AM141" s="180"/>
      <c r="AN141" s="180"/>
      <c r="AO141" s="180"/>
      <c r="AP141" s="180"/>
      <c r="AQ141" s="180"/>
      <c r="AR141" s="180"/>
      <c r="AS141" s="180"/>
      <c r="AT141" s="180"/>
      <c r="AU141" s="180"/>
      <c r="AV141" s="180"/>
      <c r="AW141" s="180"/>
      <c r="AX141" s="180"/>
      <c r="AY141" s="180"/>
      <c r="AZ141" s="180"/>
      <c r="BA141" s="180"/>
      <c r="BB141" s="180"/>
      <c r="BC141" s="180"/>
      <c r="BD141" s="180"/>
      <c r="BE141" s="180"/>
      <c r="BF141" s="180"/>
      <c r="BG141" s="180"/>
      <c r="BH141" s="180"/>
    </row>
    <row r="142" spans="1:60" x14ac:dyDescent="0.3">
      <c r="A142" s="180"/>
      <c r="B142" s="180"/>
      <c r="C142" s="180"/>
      <c r="D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0"/>
      <c r="AK142" s="180"/>
      <c r="AL142" s="180"/>
      <c r="AM142" s="180"/>
      <c r="AN142" s="180"/>
      <c r="AO142" s="180"/>
      <c r="AP142" s="180"/>
      <c r="AQ142" s="180"/>
      <c r="AR142" s="180"/>
      <c r="AS142" s="180"/>
      <c r="AT142" s="180"/>
      <c r="AU142" s="180"/>
      <c r="AV142" s="180"/>
      <c r="AW142" s="180"/>
      <c r="AX142" s="180"/>
      <c r="AY142" s="180"/>
      <c r="AZ142" s="180"/>
      <c r="BA142" s="180"/>
      <c r="BB142" s="180"/>
      <c r="BC142" s="180"/>
      <c r="BD142" s="180"/>
      <c r="BE142" s="180"/>
      <c r="BF142" s="180"/>
      <c r="BG142" s="180"/>
      <c r="BH142" s="180"/>
    </row>
    <row r="143" spans="1:60" x14ac:dyDescent="0.3">
      <c r="A143" s="180"/>
      <c r="B143" s="180"/>
      <c r="C143" s="180"/>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c r="AA143" s="180"/>
      <c r="AB143" s="180"/>
      <c r="AC143" s="180"/>
      <c r="AD143" s="180"/>
      <c r="AE143" s="180"/>
      <c r="AF143" s="180"/>
      <c r="AG143" s="180"/>
      <c r="AH143" s="180"/>
      <c r="AI143" s="180"/>
      <c r="AJ143" s="180"/>
      <c r="AK143" s="180"/>
      <c r="AL143" s="180"/>
      <c r="AM143" s="180"/>
      <c r="AN143" s="180"/>
      <c r="AO143" s="180"/>
      <c r="AP143" s="180"/>
      <c r="AQ143" s="180"/>
      <c r="AR143" s="180"/>
      <c r="AS143" s="180"/>
      <c r="AT143" s="180"/>
      <c r="AU143" s="180"/>
      <c r="AV143" s="180"/>
      <c r="AW143" s="180"/>
      <c r="AX143" s="180"/>
      <c r="AY143" s="180"/>
      <c r="AZ143" s="180"/>
      <c r="BA143" s="180"/>
      <c r="BB143" s="180"/>
      <c r="BC143" s="180"/>
      <c r="BD143" s="180"/>
      <c r="BE143" s="180"/>
      <c r="BF143" s="180"/>
      <c r="BG143" s="180"/>
      <c r="BH143" s="180"/>
    </row>
    <row r="144" spans="1:60" x14ac:dyDescent="0.3">
      <c r="A144" s="180"/>
      <c r="B144" s="180"/>
      <c r="C144" s="180"/>
      <c r="D144" s="180"/>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80"/>
      <c r="AA144" s="180"/>
      <c r="AB144" s="180"/>
      <c r="AC144" s="180"/>
      <c r="AD144" s="180"/>
      <c r="AE144" s="180"/>
      <c r="AF144" s="180"/>
      <c r="AG144" s="180"/>
      <c r="AH144" s="180"/>
      <c r="AI144" s="180"/>
      <c r="AJ144" s="180"/>
      <c r="AK144" s="180"/>
      <c r="AL144" s="180"/>
      <c r="AM144" s="180"/>
      <c r="AN144" s="180"/>
      <c r="AO144" s="180"/>
      <c r="AP144" s="180"/>
      <c r="AQ144" s="180"/>
      <c r="AR144" s="180"/>
      <c r="AS144" s="180"/>
      <c r="AT144" s="180"/>
      <c r="AU144" s="180"/>
      <c r="AV144" s="180"/>
      <c r="AW144" s="180"/>
      <c r="AX144" s="180"/>
      <c r="AY144" s="180"/>
      <c r="AZ144" s="180"/>
      <c r="BA144" s="180"/>
      <c r="BB144" s="180"/>
      <c r="BC144" s="180"/>
      <c r="BD144" s="180"/>
      <c r="BE144" s="180"/>
      <c r="BF144" s="180"/>
      <c r="BG144" s="180"/>
      <c r="BH144" s="180"/>
    </row>
    <row r="145" spans="1:60" x14ac:dyDescent="0.3">
      <c r="A145" s="180"/>
      <c r="B145" s="180"/>
      <c r="C145" s="180"/>
      <c r="D145" s="180"/>
      <c r="E145" s="180"/>
      <c r="F145" s="180"/>
      <c r="G145" s="180"/>
      <c r="H145" s="180"/>
      <c r="I145" s="180"/>
      <c r="J145" s="180"/>
      <c r="K145" s="180"/>
      <c r="L145" s="180"/>
      <c r="M145" s="180"/>
      <c r="N145" s="180"/>
      <c r="O145" s="180"/>
      <c r="P145" s="180"/>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AR145" s="180"/>
      <c r="AS145" s="180"/>
      <c r="AT145" s="180"/>
      <c r="AU145" s="180"/>
      <c r="AV145" s="180"/>
      <c r="AW145" s="180"/>
      <c r="AX145" s="180"/>
      <c r="AY145" s="180"/>
      <c r="AZ145" s="180"/>
      <c r="BA145" s="180"/>
      <c r="BB145" s="180"/>
      <c r="BC145" s="180"/>
      <c r="BD145" s="180"/>
      <c r="BE145" s="180"/>
      <c r="BF145" s="180"/>
      <c r="BG145" s="180"/>
      <c r="BH145" s="180"/>
    </row>
    <row r="146" spans="1:60" x14ac:dyDescent="0.3">
      <c r="A146" s="180"/>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c r="AA146" s="180"/>
      <c r="AB146" s="180"/>
      <c r="AC146" s="180"/>
      <c r="AD146" s="180"/>
      <c r="AE146" s="180"/>
      <c r="AF146" s="180"/>
      <c r="AG146" s="180"/>
      <c r="AH146" s="180"/>
      <c r="AI146" s="180"/>
      <c r="AJ146" s="180"/>
      <c r="AK146" s="180"/>
      <c r="AL146" s="180"/>
      <c r="AM146" s="180"/>
      <c r="AN146" s="180"/>
      <c r="AO146" s="180"/>
      <c r="AP146" s="180"/>
      <c r="AQ146" s="180"/>
      <c r="AR146" s="180"/>
      <c r="AS146" s="180"/>
      <c r="AT146" s="180"/>
      <c r="AU146" s="180"/>
      <c r="AV146" s="180"/>
      <c r="AW146" s="180"/>
      <c r="AX146" s="180"/>
      <c r="AY146" s="180"/>
      <c r="AZ146" s="180"/>
      <c r="BA146" s="180"/>
      <c r="BB146" s="180"/>
      <c r="BC146" s="180"/>
      <c r="BD146" s="180"/>
      <c r="BE146" s="180"/>
      <c r="BF146" s="180"/>
      <c r="BG146" s="180"/>
      <c r="BH146" s="180"/>
    </row>
    <row r="147" spans="1:60" x14ac:dyDescent="0.3">
      <c r="A147" s="180"/>
      <c r="B147" s="180"/>
      <c r="C147" s="180"/>
      <c r="D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180"/>
      <c r="AY147" s="180"/>
      <c r="AZ147" s="180"/>
      <c r="BA147" s="180"/>
      <c r="BB147" s="180"/>
      <c r="BC147" s="180"/>
      <c r="BD147" s="180"/>
      <c r="BE147" s="180"/>
      <c r="BF147" s="180"/>
      <c r="BG147" s="180"/>
      <c r="BH147" s="180"/>
    </row>
    <row r="148" spans="1:60" x14ac:dyDescent="0.3">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180"/>
      <c r="AI148" s="180"/>
      <c r="AJ148" s="180"/>
      <c r="AK148" s="180"/>
      <c r="AL148" s="180"/>
      <c r="AM148" s="180"/>
      <c r="AN148" s="180"/>
      <c r="AO148" s="180"/>
      <c r="AP148" s="180"/>
      <c r="AQ148" s="180"/>
      <c r="AR148" s="180"/>
      <c r="AS148" s="180"/>
      <c r="AT148" s="180"/>
      <c r="AU148" s="180"/>
      <c r="AV148" s="180"/>
      <c r="AW148" s="180"/>
      <c r="AX148" s="180"/>
      <c r="AY148" s="180"/>
      <c r="AZ148" s="180"/>
      <c r="BA148" s="180"/>
      <c r="BB148" s="180"/>
      <c r="BC148" s="180"/>
      <c r="BD148" s="180"/>
      <c r="BE148" s="180"/>
      <c r="BF148" s="180"/>
      <c r="BG148" s="180"/>
      <c r="BH148" s="180"/>
    </row>
    <row r="149" spans="1:60" x14ac:dyDescent="0.3">
      <c r="A149" s="180"/>
      <c r="B149" s="180"/>
      <c r="C149" s="180"/>
      <c r="D149" s="180"/>
      <c r="E149" s="180"/>
      <c r="F149" s="180"/>
      <c r="G149" s="180"/>
      <c r="H149" s="180"/>
      <c r="I149" s="180"/>
      <c r="J149" s="180"/>
      <c r="K149" s="180"/>
      <c r="L149" s="180"/>
      <c r="M149" s="180"/>
      <c r="N149" s="180"/>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0"/>
      <c r="AY149" s="180"/>
      <c r="AZ149" s="180"/>
      <c r="BA149" s="180"/>
      <c r="BB149" s="180"/>
      <c r="BC149" s="180"/>
      <c r="BD149" s="180"/>
      <c r="BE149" s="180"/>
      <c r="BF149" s="180"/>
      <c r="BG149" s="180"/>
      <c r="BH149" s="180"/>
    </row>
    <row r="150" spans="1:60" x14ac:dyDescent="0.3">
      <c r="A150" s="180"/>
      <c r="B150" s="180"/>
      <c r="C150" s="180"/>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180"/>
      <c r="Z150" s="180"/>
      <c r="AA150" s="180"/>
      <c r="AB150" s="180"/>
      <c r="AC150" s="180"/>
      <c r="AD150" s="180"/>
      <c r="AE150" s="180"/>
      <c r="AF150" s="180"/>
      <c r="AG150" s="180"/>
      <c r="AH150" s="180"/>
      <c r="AI150" s="180"/>
      <c r="AJ150" s="180"/>
      <c r="AK150" s="180"/>
      <c r="AL150" s="180"/>
      <c r="AM150" s="180"/>
      <c r="AN150" s="180"/>
      <c r="AO150" s="180"/>
      <c r="AP150" s="180"/>
      <c r="AQ150" s="180"/>
      <c r="AR150" s="180"/>
      <c r="AS150" s="180"/>
      <c r="AT150" s="180"/>
      <c r="AU150" s="180"/>
      <c r="AV150" s="180"/>
      <c r="AW150" s="180"/>
      <c r="AX150" s="180"/>
      <c r="AY150" s="180"/>
      <c r="AZ150" s="180"/>
      <c r="BA150" s="180"/>
      <c r="BB150" s="180"/>
      <c r="BC150" s="180"/>
      <c r="BD150" s="180"/>
      <c r="BE150" s="180"/>
      <c r="BF150" s="180"/>
      <c r="BG150" s="180"/>
      <c r="BH150" s="180"/>
    </row>
    <row r="151" spans="1:60" x14ac:dyDescent="0.3">
      <c r="A151" s="180"/>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row>
    <row r="152" spans="1:60" x14ac:dyDescent="0.3">
      <c r="A152" s="180"/>
      <c r="B152" s="180"/>
      <c r="C152" s="180"/>
      <c r="D152" s="180"/>
      <c r="E152" s="180"/>
      <c r="F152" s="180"/>
      <c r="G152" s="180"/>
      <c r="H152" s="180"/>
      <c r="I152" s="180"/>
      <c r="J152" s="180"/>
      <c r="K152" s="180"/>
      <c r="L152" s="180"/>
      <c r="M152" s="180"/>
      <c r="N152" s="180"/>
      <c r="O152" s="180"/>
      <c r="P152" s="180"/>
      <c r="Q152" s="180"/>
      <c r="R152" s="180"/>
      <c r="S152" s="180"/>
      <c r="T152" s="180"/>
      <c r="U152" s="180"/>
      <c r="V152" s="180"/>
      <c r="W152" s="180"/>
      <c r="X152" s="180"/>
      <c r="Y152" s="180"/>
      <c r="Z152" s="180"/>
      <c r="AA152" s="180"/>
      <c r="AB152" s="180"/>
      <c r="AC152" s="180"/>
      <c r="AD152" s="180"/>
      <c r="AE152" s="180"/>
      <c r="AF152" s="180"/>
      <c r="AG152" s="180"/>
      <c r="AH152" s="180"/>
      <c r="AI152" s="180"/>
      <c r="AJ152" s="180"/>
      <c r="AK152" s="180"/>
      <c r="AL152" s="180"/>
      <c r="AM152" s="180"/>
      <c r="AN152" s="180"/>
      <c r="AO152" s="180"/>
      <c r="AP152" s="180"/>
      <c r="AQ152" s="180"/>
      <c r="AR152" s="180"/>
      <c r="AS152" s="180"/>
      <c r="AT152" s="180"/>
      <c r="AU152" s="180"/>
      <c r="AV152" s="180"/>
      <c r="AW152" s="180"/>
      <c r="AX152" s="180"/>
      <c r="AY152" s="180"/>
      <c r="AZ152" s="180"/>
      <c r="BA152" s="180"/>
      <c r="BB152" s="180"/>
      <c r="BC152" s="180"/>
      <c r="BD152" s="180"/>
      <c r="BE152" s="180"/>
      <c r="BF152" s="180"/>
      <c r="BG152" s="180"/>
      <c r="BH152" s="180"/>
    </row>
    <row r="153" spans="1:60" x14ac:dyDescent="0.3">
      <c r="A153" s="180"/>
      <c r="B153" s="180"/>
      <c r="C153" s="180"/>
      <c r="D153" s="180"/>
      <c r="E153" s="180"/>
      <c r="F153" s="180"/>
      <c r="G153" s="180"/>
      <c r="H153" s="180"/>
      <c r="I153" s="180"/>
      <c r="J153" s="180"/>
      <c r="K153" s="180"/>
      <c r="L153" s="180"/>
      <c r="M153" s="180"/>
      <c r="N153" s="180"/>
      <c r="O153" s="180"/>
      <c r="P153" s="180"/>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AR153" s="180"/>
      <c r="AS153" s="180"/>
      <c r="AT153" s="180"/>
      <c r="AU153" s="180"/>
      <c r="AV153" s="180"/>
      <c r="AW153" s="180"/>
      <c r="AX153" s="180"/>
      <c r="AY153" s="180"/>
      <c r="AZ153" s="180"/>
      <c r="BA153" s="180"/>
      <c r="BB153" s="180"/>
      <c r="BC153" s="180"/>
      <c r="BD153" s="180"/>
      <c r="BE153" s="180"/>
      <c r="BF153" s="180"/>
      <c r="BG153" s="180"/>
      <c r="BH153" s="180"/>
    </row>
    <row r="154" spans="1:60" x14ac:dyDescent="0.3">
      <c r="A154" s="180"/>
      <c r="B154" s="180"/>
      <c r="C154" s="180"/>
      <c r="D154" s="180"/>
      <c r="E154" s="180"/>
      <c r="F154" s="180"/>
      <c r="G154" s="180"/>
      <c r="H154" s="180"/>
      <c r="I154" s="180"/>
      <c r="J154" s="180"/>
      <c r="K154" s="180"/>
      <c r="L154" s="180"/>
      <c r="M154" s="180"/>
      <c r="N154" s="180"/>
      <c r="O154" s="180"/>
      <c r="P154" s="180"/>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c r="AR154" s="180"/>
      <c r="AS154" s="180"/>
      <c r="AT154" s="180"/>
      <c r="AU154" s="180"/>
      <c r="AV154" s="180"/>
      <c r="AW154" s="180"/>
      <c r="AX154" s="180"/>
      <c r="AY154" s="180"/>
      <c r="AZ154" s="180"/>
      <c r="BA154" s="180"/>
      <c r="BB154" s="180"/>
      <c r="BC154" s="180"/>
      <c r="BD154" s="180"/>
      <c r="BE154" s="180"/>
      <c r="BF154" s="180"/>
      <c r="BG154" s="180"/>
      <c r="BH154" s="180"/>
    </row>
    <row r="155" spans="1:60" x14ac:dyDescent="0.3">
      <c r="A155" s="180"/>
      <c r="B155" s="180"/>
      <c r="C155" s="180"/>
      <c r="D155" s="180"/>
      <c r="E155" s="180"/>
      <c r="F155" s="180"/>
      <c r="G155" s="180"/>
      <c r="H155" s="180"/>
      <c r="I155" s="180"/>
      <c r="J155" s="180"/>
      <c r="K155" s="180"/>
      <c r="L155" s="180"/>
      <c r="M155" s="180"/>
      <c r="N155" s="180"/>
      <c r="O155" s="180"/>
      <c r="P155" s="180"/>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c r="AR155" s="180"/>
      <c r="AS155" s="180"/>
      <c r="AT155" s="180"/>
      <c r="AU155" s="180"/>
      <c r="AV155" s="180"/>
      <c r="AW155" s="180"/>
      <c r="AX155" s="180"/>
      <c r="AY155" s="180"/>
      <c r="AZ155" s="180"/>
      <c r="BA155" s="180"/>
      <c r="BB155" s="180"/>
      <c r="BC155" s="180"/>
      <c r="BD155" s="180"/>
      <c r="BE155" s="180"/>
      <c r="BF155" s="180"/>
      <c r="BG155" s="180"/>
      <c r="BH155" s="180"/>
    </row>
    <row r="156" spans="1:60" x14ac:dyDescent="0.3">
      <c r="A156" s="180"/>
      <c r="B156" s="180"/>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c r="AR156" s="180"/>
      <c r="AS156" s="180"/>
      <c r="AT156" s="180"/>
      <c r="AU156" s="180"/>
      <c r="AV156" s="180"/>
      <c r="AW156" s="180"/>
      <c r="AX156" s="180"/>
      <c r="AY156" s="180"/>
      <c r="AZ156" s="180"/>
      <c r="BA156" s="180"/>
      <c r="BB156" s="180"/>
      <c r="BC156" s="180"/>
      <c r="BD156" s="180"/>
      <c r="BE156" s="180"/>
      <c r="BF156" s="180"/>
      <c r="BG156" s="180"/>
      <c r="BH156" s="180"/>
    </row>
    <row r="157" spans="1:60" x14ac:dyDescent="0.3">
      <c r="A157" s="180"/>
      <c r="B157" s="180"/>
      <c r="C157" s="180"/>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c r="AJ157" s="180"/>
      <c r="AK157" s="180"/>
      <c r="AL157" s="180"/>
      <c r="AM157" s="180"/>
      <c r="AN157" s="180"/>
      <c r="AO157" s="180"/>
      <c r="AP157" s="180"/>
      <c r="AQ157" s="180"/>
      <c r="AR157" s="180"/>
      <c r="AS157" s="180"/>
      <c r="AT157" s="180"/>
      <c r="AU157" s="180"/>
      <c r="AV157" s="180"/>
      <c r="AW157" s="180"/>
      <c r="AX157" s="180"/>
      <c r="AY157" s="180"/>
      <c r="AZ157" s="180"/>
      <c r="BA157" s="180"/>
      <c r="BB157" s="180"/>
      <c r="BC157" s="180"/>
      <c r="BD157" s="180"/>
      <c r="BE157" s="180"/>
      <c r="BF157" s="180"/>
      <c r="BG157" s="180"/>
      <c r="BH157" s="180"/>
    </row>
    <row r="158" spans="1:60" x14ac:dyDescent="0.3">
      <c r="A158" s="180"/>
      <c r="B158" s="180"/>
      <c r="C158" s="180"/>
      <c r="D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c r="AA158" s="180"/>
      <c r="AB158" s="180"/>
      <c r="AC158" s="180"/>
      <c r="AD158" s="180"/>
      <c r="AE158" s="180"/>
      <c r="AF158" s="180"/>
      <c r="AG158" s="180"/>
      <c r="AH158" s="180"/>
      <c r="AI158" s="180"/>
      <c r="AJ158" s="180"/>
      <c r="AK158" s="180"/>
      <c r="AL158" s="180"/>
      <c r="AM158" s="180"/>
      <c r="AN158" s="180"/>
      <c r="AO158" s="180"/>
      <c r="AP158" s="180"/>
      <c r="AQ158" s="180"/>
      <c r="AR158" s="180"/>
      <c r="AS158" s="180"/>
      <c r="AT158" s="180"/>
      <c r="AU158" s="180"/>
      <c r="AV158" s="180"/>
      <c r="AW158" s="180"/>
      <c r="AX158" s="180"/>
      <c r="AY158" s="180"/>
      <c r="AZ158" s="180"/>
      <c r="BA158" s="180"/>
      <c r="BB158" s="180"/>
      <c r="BC158" s="180"/>
      <c r="BD158" s="180"/>
      <c r="BE158" s="180"/>
      <c r="BF158" s="180"/>
      <c r="BG158" s="180"/>
      <c r="BH158" s="180"/>
    </row>
    <row r="159" spans="1:60" x14ac:dyDescent="0.3">
      <c r="A159" s="180"/>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c r="AK159" s="180"/>
      <c r="AL159" s="180"/>
      <c r="AM159" s="180"/>
      <c r="AN159" s="180"/>
      <c r="AO159" s="180"/>
      <c r="AP159" s="180"/>
      <c r="AQ159" s="180"/>
      <c r="AR159" s="180"/>
      <c r="AS159" s="180"/>
      <c r="AT159" s="180"/>
      <c r="AU159" s="180"/>
      <c r="AV159" s="180"/>
      <c r="AW159" s="180"/>
      <c r="AX159" s="180"/>
      <c r="AY159" s="180"/>
      <c r="AZ159" s="180"/>
      <c r="BA159" s="180"/>
      <c r="BB159" s="180"/>
      <c r="BC159" s="180"/>
      <c r="BD159" s="180"/>
      <c r="BE159" s="180"/>
      <c r="BF159" s="180"/>
      <c r="BG159" s="180"/>
      <c r="BH159" s="180"/>
    </row>
    <row r="160" spans="1:60" x14ac:dyDescent="0.3">
      <c r="A160" s="180"/>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c r="AK160" s="180"/>
      <c r="AL160" s="180"/>
      <c r="AM160" s="180"/>
      <c r="AN160" s="180"/>
      <c r="AO160" s="180"/>
      <c r="AP160" s="180"/>
      <c r="AQ160" s="180"/>
      <c r="AR160" s="180"/>
      <c r="AS160" s="180"/>
      <c r="AT160" s="180"/>
      <c r="AU160" s="180"/>
      <c r="AV160" s="180"/>
      <c r="AW160" s="180"/>
      <c r="AX160" s="180"/>
      <c r="AY160" s="180"/>
      <c r="AZ160" s="180"/>
      <c r="BA160" s="180"/>
      <c r="BB160" s="180"/>
      <c r="BC160" s="180"/>
      <c r="BD160" s="180"/>
      <c r="BE160" s="180"/>
      <c r="BF160" s="180"/>
      <c r="BG160" s="180"/>
      <c r="BH160" s="180"/>
    </row>
    <row r="161" spans="1:60" x14ac:dyDescent="0.3">
      <c r="A161" s="180"/>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c r="AK161" s="180"/>
      <c r="AL161" s="180"/>
      <c r="AM161" s="180"/>
      <c r="AN161" s="180"/>
      <c r="AO161" s="180"/>
      <c r="AP161" s="180"/>
      <c r="AQ161" s="180"/>
      <c r="AR161" s="180"/>
      <c r="AS161" s="180"/>
      <c r="AT161" s="180"/>
      <c r="AU161" s="180"/>
      <c r="AV161" s="180"/>
      <c r="AW161" s="180"/>
      <c r="AX161" s="180"/>
      <c r="AY161" s="180"/>
      <c r="AZ161" s="180"/>
      <c r="BA161" s="180"/>
      <c r="BB161" s="180"/>
      <c r="BC161" s="180"/>
      <c r="BD161" s="180"/>
      <c r="BE161" s="180"/>
      <c r="BF161" s="180"/>
      <c r="BG161" s="180"/>
      <c r="BH161" s="180"/>
    </row>
    <row r="162" spans="1:60" x14ac:dyDescent="0.3">
      <c r="A162" s="180"/>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0"/>
      <c r="BC162" s="180"/>
      <c r="BD162" s="180"/>
      <c r="BE162" s="180"/>
      <c r="BF162" s="180"/>
      <c r="BG162" s="180"/>
      <c r="BH162" s="180"/>
    </row>
    <row r="163" spans="1:60" x14ac:dyDescent="0.3">
      <c r="A163" s="180"/>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c r="AK163" s="180"/>
      <c r="AL163" s="180"/>
      <c r="AM163" s="180"/>
      <c r="AN163" s="180"/>
      <c r="AO163" s="180"/>
      <c r="AP163" s="180"/>
      <c r="AQ163" s="180"/>
      <c r="AR163" s="180"/>
      <c r="AS163" s="180"/>
      <c r="AT163" s="180"/>
      <c r="AU163" s="180"/>
      <c r="AV163" s="180"/>
      <c r="AW163" s="180"/>
      <c r="AX163" s="180"/>
      <c r="AY163" s="180"/>
      <c r="AZ163" s="180"/>
      <c r="BA163" s="180"/>
      <c r="BB163" s="180"/>
      <c r="BC163" s="180"/>
      <c r="BD163" s="180"/>
      <c r="BE163" s="180"/>
      <c r="BF163" s="180"/>
      <c r="BG163" s="180"/>
      <c r="BH163" s="180"/>
    </row>
    <row r="164" spans="1:60" x14ac:dyDescent="0.3">
      <c r="A164" s="180"/>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c r="AK164" s="180"/>
      <c r="AL164" s="180"/>
      <c r="AM164" s="180"/>
      <c r="AN164" s="180"/>
      <c r="AO164" s="180"/>
      <c r="AP164" s="180"/>
      <c r="AQ164" s="180"/>
      <c r="AR164" s="180"/>
      <c r="AS164" s="180"/>
      <c r="AT164" s="180"/>
      <c r="AU164" s="180"/>
      <c r="AV164" s="180"/>
      <c r="AW164" s="180"/>
      <c r="AX164" s="180"/>
      <c r="AY164" s="180"/>
      <c r="AZ164" s="180"/>
      <c r="BA164" s="180"/>
      <c r="BB164" s="180"/>
      <c r="BC164" s="180"/>
      <c r="BD164" s="180"/>
      <c r="BE164" s="180"/>
      <c r="BF164" s="180"/>
      <c r="BG164" s="180"/>
      <c r="BH164" s="180"/>
    </row>
    <row r="165" spans="1:60" x14ac:dyDescent="0.3">
      <c r="A165" s="180"/>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0"/>
      <c r="AV165" s="180"/>
      <c r="AW165" s="180"/>
      <c r="AX165" s="180"/>
      <c r="AY165" s="180"/>
      <c r="AZ165" s="180"/>
      <c r="BA165" s="180"/>
      <c r="BB165" s="180"/>
      <c r="BC165" s="180"/>
      <c r="BD165" s="180"/>
      <c r="BE165" s="180"/>
      <c r="BF165" s="180"/>
      <c r="BG165" s="180"/>
      <c r="BH165" s="180"/>
    </row>
    <row r="166" spans="1:60" x14ac:dyDescent="0.3">
      <c r="A166" s="180"/>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c r="AK166" s="180"/>
      <c r="AL166" s="180"/>
      <c r="AM166" s="180"/>
      <c r="AN166" s="180"/>
      <c r="AO166" s="180"/>
      <c r="AP166" s="180"/>
      <c r="AQ166" s="180"/>
      <c r="AR166" s="180"/>
      <c r="AS166" s="180"/>
      <c r="AT166" s="180"/>
      <c r="AU166" s="180"/>
      <c r="AV166" s="180"/>
      <c r="AW166" s="180"/>
      <c r="AX166" s="180"/>
      <c r="AY166" s="180"/>
      <c r="AZ166" s="180"/>
      <c r="BA166" s="180"/>
      <c r="BB166" s="180"/>
      <c r="BC166" s="180"/>
      <c r="BD166" s="180"/>
      <c r="BE166" s="180"/>
      <c r="BF166" s="180"/>
      <c r="BG166" s="180"/>
      <c r="BH166" s="180"/>
    </row>
    <row r="167" spans="1:60" x14ac:dyDescent="0.3">
      <c r="A167" s="180"/>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row>
    <row r="168" spans="1:60" x14ac:dyDescent="0.3">
      <c r="A168" s="180"/>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0"/>
      <c r="AY168" s="180"/>
      <c r="AZ168" s="180"/>
      <c r="BA168" s="180"/>
      <c r="BB168" s="180"/>
      <c r="BC168" s="180"/>
      <c r="BD168" s="180"/>
      <c r="BE168" s="180"/>
      <c r="BF168" s="180"/>
      <c r="BG168" s="180"/>
      <c r="BH168" s="180"/>
    </row>
    <row r="169" spans="1:60" x14ac:dyDescent="0.3">
      <c r="A169" s="180"/>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c r="AU169" s="180"/>
      <c r="AV169" s="180"/>
      <c r="AW169" s="180"/>
      <c r="AX169" s="180"/>
      <c r="AY169" s="180"/>
      <c r="AZ169" s="180"/>
      <c r="BA169" s="180"/>
      <c r="BB169" s="180"/>
      <c r="BC169" s="180"/>
      <c r="BD169" s="180"/>
      <c r="BE169" s="180"/>
      <c r="BF169" s="180"/>
      <c r="BG169" s="180"/>
      <c r="BH169" s="180"/>
    </row>
    <row r="170" spans="1:60" x14ac:dyDescent="0.3">
      <c r="A170" s="180"/>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c r="AK170" s="180"/>
      <c r="AL170" s="180"/>
      <c r="AM170" s="180"/>
      <c r="AN170" s="180"/>
      <c r="AO170" s="180"/>
      <c r="AP170" s="180"/>
      <c r="AQ170" s="180"/>
      <c r="AR170" s="180"/>
      <c r="AS170" s="180"/>
      <c r="AT170" s="180"/>
      <c r="AU170" s="180"/>
      <c r="AV170" s="180"/>
      <c r="AW170" s="180"/>
      <c r="AX170" s="180"/>
      <c r="AY170" s="180"/>
      <c r="AZ170" s="180"/>
      <c r="BA170" s="180"/>
      <c r="BB170" s="180"/>
      <c r="BC170" s="180"/>
      <c r="BD170" s="180"/>
      <c r="BE170" s="180"/>
      <c r="BF170" s="180"/>
      <c r="BG170" s="180"/>
      <c r="BH170" s="180"/>
    </row>
    <row r="171" spans="1:60" x14ac:dyDescent="0.3">
      <c r="A171" s="180"/>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c r="AK171" s="180"/>
      <c r="AL171" s="180"/>
      <c r="AM171" s="180"/>
      <c r="AN171" s="180"/>
      <c r="AO171" s="180"/>
      <c r="AP171" s="180"/>
      <c r="AQ171" s="180"/>
      <c r="AR171" s="180"/>
      <c r="AS171" s="180"/>
      <c r="AT171" s="180"/>
      <c r="AU171" s="180"/>
      <c r="AV171" s="180"/>
      <c r="AW171" s="180"/>
      <c r="AX171" s="180"/>
      <c r="AY171" s="180"/>
      <c r="AZ171" s="180"/>
      <c r="BA171" s="180"/>
      <c r="BB171" s="180"/>
      <c r="BC171" s="180"/>
      <c r="BD171" s="180"/>
      <c r="BE171" s="180"/>
      <c r="BF171" s="180"/>
      <c r="BG171" s="180"/>
      <c r="BH171" s="180"/>
    </row>
    <row r="172" spans="1:60" x14ac:dyDescent="0.3">
      <c r="A172" s="180"/>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0"/>
      <c r="AY172" s="180"/>
      <c r="AZ172" s="180"/>
      <c r="BA172" s="180"/>
      <c r="BB172" s="180"/>
      <c r="BC172" s="180"/>
      <c r="BD172" s="180"/>
      <c r="BE172" s="180"/>
      <c r="BF172" s="180"/>
      <c r="BG172" s="180"/>
      <c r="BH172" s="180"/>
    </row>
    <row r="173" spans="1:60" x14ac:dyDescent="0.3">
      <c r="A173" s="180"/>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c r="AK173" s="180"/>
      <c r="AL173" s="180"/>
      <c r="AM173" s="180"/>
      <c r="AN173" s="180"/>
      <c r="AO173" s="180"/>
      <c r="AP173" s="180"/>
      <c r="AQ173" s="180"/>
      <c r="AR173" s="180"/>
      <c r="AS173" s="180"/>
      <c r="AT173" s="180"/>
      <c r="AU173" s="180"/>
      <c r="AV173" s="180"/>
      <c r="AW173" s="180"/>
      <c r="AX173" s="180"/>
      <c r="AY173" s="180"/>
      <c r="AZ173" s="180"/>
      <c r="BA173" s="180"/>
      <c r="BB173" s="180"/>
      <c r="BC173" s="180"/>
      <c r="BD173" s="180"/>
      <c r="BE173" s="180"/>
      <c r="BF173" s="180"/>
      <c r="BG173" s="180"/>
      <c r="BH173" s="180"/>
    </row>
    <row r="174" spans="1:60" x14ac:dyDescent="0.3">
      <c r="A174" s="180"/>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0"/>
      <c r="AY174" s="180"/>
      <c r="AZ174" s="180"/>
      <c r="BA174" s="180"/>
      <c r="BB174" s="180"/>
      <c r="BC174" s="180"/>
      <c r="BD174" s="180"/>
      <c r="BE174" s="180"/>
      <c r="BF174" s="180"/>
      <c r="BG174" s="180"/>
      <c r="BH174" s="180"/>
    </row>
    <row r="175" spans="1:60" x14ac:dyDescent="0.3">
      <c r="A175" s="180"/>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c r="AK175" s="180"/>
      <c r="AL175" s="180"/>
      <c r="AM175" s="180"/>
      <c r="AN175" s="180"/>
      <c r="AO175" s="180"/>
      <c r="AP175" s="180"/>
      <c r="AQ175" s="180"/>
      <c r="AR175" s="180"/>
      <c r="AS175" s="180"/>
      <c r="AT175" s="180"/>
      <c r="AU175" s="180"/>
      <c r="AV175" s="180"/>
      <c r="AW175" s="180"/>
      <c r="AX175" s="180"/>
      <c r="AY175" s="180"/>
      <c r="AZ175" s="180"/>
      <c r="BA175" s="180"/>
      <c r="BB175" s="180"/>
      <c r="BC175" s="180"/>
      <c r="BD175" s="180"/>
      <c r="BE175" s="180"/>
      <c r="BF175" s="180"/>
      <c r="BG175" s="180"/>
      <c r="BH175" s="180"/>
    </row>
    <row r="176" spans="1:60" x14ac:dyDescent="0.3">
      <c r="A176" s="180"/>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c r="AU176" s="180"/>
      <c r="AV176" s="180"/>
      <c r="AW176" s="180"/>
      <c r="AX176" s="180"/>
      <c r="AY176" s="180"/>
      <c r="AZ176" s="180"/>
      <c r="BA176" s="180"/>
      <c r="BB176" s="180"/>
      <c r="BC176" s="180"/>
      <c r="BD176" s="180"/>
      <c r="BE176" s="180"/>
      <c r="BF176" s="180"/>
      <c r="BG176" s="180"/>
      <c r="BH176" s="180"/>
    </row>
    <row r="177" spans="1:60" x14ac:dyDescent="0.3">
      <c r="A177" s="180"/>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c r="AK177" s="180"/>
      <c r="AL177" s="180"/>
      <c r="AM177" s="180"/>
      <c r="AN177" s="180"/>
      <c r="AO177" s="180"/>
      <c r="AP177" s="180"/>
      <c r="AQ177" s="180"/>
      <c r="AR177" s="180"/>
      <c r="AS177" s="180"/>
      <c r="AT177" s="180"/>
      <c r="AU177" s="180"/>
      <c r="AV177" s="180"/>
      <c r="AW177" s="180"/>
      <c r="AX177" s="180"/>
      <c r="AY177" s="180"/>
      <c r="AZ177" s="180"/>
      <c r="BA177" s="180"/>
      <c r="BB177" s="180"/>
      <c r="BC177" s="180"/>
      <c r="BD177" s="180"/>
      <c r="BE177" s="180"/>
      <c r="BF177" s="180"/>
      <c r="BG177" s="180"/>
      <c r="BH177" s="180"/>
    </row>
    <row r="178" spans="1:60" x14ac:dyDescent="0.3">
      <c r="A178" s="180"/>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c r="AK178" s="180"/>
      <c r="AL178" s="180"/>
      <c r="AM178" s="180"/>
      <c r="AN178" s="180"/>
      <c r="AO178" s="180"/>
      <c r="AP178" s="180"/>
      <c r="AQ178" s="180"/>
      <c r="AR178" s="180"/>
      <c r="AS178" s="180"/>
      <c r="AT178" s="180"/>
      <c r="AU178" s="180"/>
      <c r="AV178" s="180"/>
      <c r="AW178" s="180"/>
      <c r="AX178" s="180"/>
      <c r="AY178" s="180"/>
      <c r="AZ178" s="180"/>
      <c r="BA178" s="180"/>
      <c r="BB178" s="180"/>
      <c r="BC178" s="180"/>
      <c r="BD178" s="180"/>
      <c r="BE178" s="180"/>
      <c r="BF178" s="180"/>
      <c r="BG178" s="180"/>
      <c r="BH178" s="180"/>
    </row>
    <row r="179" spans="1:60" x14ac:dyDescent="0.3">
      <c r="A179" s="180"/>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c r="AK179" s="180"/>
      <c r="AL179" s="180"/>
      <c r="AM179" s="180"/>
      <c r="AN179" s="180"/>
      <c r="AO179" s="180"/>
      <c r="AP179" s="180"/>
      <c r="AQ179" s="180"/>
      <c r="AR179" s="180"/>
      <c r="AS179" s="180"/>
      <c r="AT179" s="180"/>
      <c r="AU179" s="180"/>
      <c r="AV179" s="180"/>
      <c r="AW179" s="180"/>
      <c r="AX179" s="180"/>
      <c r="AY179" s="180"/>
      <c r="AZ179" s="180"/>
      <c r="BA179" s="180"/>
      <c r="BB179" s="180"/>
      <c r="BC179" s="180"/>
      <c r="BD179" s="180"/>
      <c r="BE179" s="180"/>
      <c r="BF179" s="180"/>
      <c r="BG179" s="180"/>
      <c r="BH179" s="180"/>
    </row>
    <row r="180" spans="1:60" x14ac:dyDescent="0.3">
      <c r="A180" s="180"/>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c r="AK180" s="180"/>
      <c r="AL180" s="180"/>
      <c r="AM180" s="180"/>
      <c r="AN180" s="180"/>
      <c r="AO180" s="180"/>
      <c r="AP180" s="180"/>
      <c r="AQ180" s="180"/>
      <c r="AR180" s="180"/>
      <c r="AS180" s="180"/>
      <c r="AT180" s="180"/>
      <c r="AU180" s="180"/>
      <c r="AV180" s="180"/>
      <c r="AW180" s="180"/>
      <c r="AX180" s="180"/>
      <c r="AY180" s="180"/>
      <c r="AZ180" s="180"/>
      <c r="BA180" s="180"/>
      <c r="BB180" s="180"/>
      <c r="BC180" s="180"/>
      <c r="BD180" s="180"/>
      <c r="BE180" s="180"/>
      <c r="BF180" s="180"/>
      <c r="BG180" s="180"/>
      <c r="BH180" s="180"/>
    </row>
    <row r="181" spans="1:60" x14ac:dyDescent="0.3">
      <c r="A181" s="180"/>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180"/>
      <c r="AY181" s="180"/>
      <c r="AZ181" s="180"/>
      <c r="BA181" s="180"/>
      <c r="BB181" s="180"/>
      <c r="BC181" s="180"/>
      <c r="BD181" s="180"/>
      <c r="BE181" s="180"/>
      <c r="BF181" s="180"/>
      <c r="BG181" s="180"/>
      <c r="BH181" s="180"/>
    </row>
    <row r="182" spans="1:60" x14ac:dyDescent="0.3">
      <c r="A182" s="180"/>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c r="AK182" s="180"/>
      <c r="AL182" s="180"/>
      <c r="AM182" s="180"/>
      <c r="AN182" s="180"/>
      <c r="AO182" s="180"/>
      <c r="AP182" s="180"/>
      <c r="AQ182" s="180"/>
      <c r="AR182" s="180"/>
      <c r="AS182" s="180"/>
      <c r="AT182" s="180"/>
      <c r="AU182" s="180"/>
      <c r="AV182" s="180"/>
      <c r="AW182" s="180"/>
      <c r="AX182" s="180"/>
      <c r="AY182" s="180"/>
      <c r="AZ182" s="180"/>
      <c r="BA182" s="180"/>
      <c r="BB182" s="180"/>
      <c r="BC182" s="180"/>
      <c r="BD182" s="180"/>
      <c r="BE182" s="180"/>
      <c r="BF182" s="180"/>
      <c r="BG182" s="180"/>
      <c r="BH182" s="180"/>
    </row>
    <row r="183" spans="1:60" x14ac:dyDescent="0.3">
      <c r="A183" s="180"/>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c r="AK183" s="180"/>
      <c r="AL183" s="180"/>
      <c r="AM183" s="180"/>
      <c r="AN183" s="180"/>
      <c r="AO183" s="180"/>
      <c r="AP183" s="180"/>
      <c r="AQ183" s="180"/>
      <c r="AR183" s="180"/>
      <c r="AS183" s="180"/>
      <c r="AT183" s="180"/>
      <c r="AU183" s="180"/>
      <c r="AV183" s="180"/>
      <c r="AW183" s="180"/>
      <c r="AX183" s="180"/>
      <c r="AY183" s="180"/>
      <c r="AZ183" s="180"/>
      <c r="BA183" s="180"/>
      <c r="BB183" s="180"/>
      <c r="BC183" s="180"/>
      <c r="BD183" s="180"/>
      <c r="BE183" s="180"/>
      <c r="BF183" s="180"/>
      <c r="BG183" s="180"/>
      <c r="BH183" s="180"/>
    </row>
    <row r="184" spans="1:60" x14ac:dyDescent="0.3">
      <c r="A184" s="180"/>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c r="AK184" s="180"/>
      <c r="AL184" s="180"/>
      <c r="AM184" s="180"/>
      <c r="AN184" s="180"/>
      <c r="AO184" s="180"/>
      <c r="AP184" s="180"/>
      <c r="AQ184" s="180"/>
      <c r="AR184" s="180"/>
      <c r="AS184" s="180"/>
      <c r="AT184" s="180"/>
      <c r="AU184" s="180"/>
      <c r="AV184" s="180"/>
      <c r="AW184" s="180"/>
      <c r="AX184" s="180"/>
      <c r="AY184" s="180"/>
      <c r="AZ184" s="180"/>
      <c r="BA184" s="180"/>
      <c r="BB184" s="180"/>
      <c r="BC184" s="180"/>
      <c r="BD184" s="180"/>
      <c r="BE184" s="180"/>
      <c r="BF184" s="180"/>
      <c r="BG184" s="180"/>
      <c r="BH184" s="180"/>
    </row>
    <row r="185" spans="1:60" x14ac:dyDescent="0.3">
      <c r="A185" s="180"/>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c r="AK185" s="180"/>
      <c r="AL185" s="180"/>
      <c r="AM185" s="180"/>
      <c r="AN185" s="180"/>
      <c r="AO185" s="180"/>
      <c r="AP185" s="180"/>
      <c r="AQ185" s="180"/>
      <c r="AR185" s="180"/>
      <c r="AS185" s="180"/>
      <c r="AT185" s="180"/>
      <c r="AU185" s="180"/>
      <c r="AV185" s="180"/>
      <c r="AW185" s="180"/>
      <c r="AX185" s="180"/>
      <c r="AY185" s="180"/>
      <c r="AZ185" s="180"/>
      <c r="BA185" s="180"/>
      <c r="BB185" s="180"/>
      <c r="BC185" s="180"/>
      <c r="BD185" s="180"/>
      <c r="BE185" s="180"/>
      <c r="BF185" s="180"/>
      <c r="BG185" s="180"/>
      <c r="BH185" s="180"/>
    </row>
    <row r="186" spans="1:60" x14ac:dyDescent="0.3">
      <c r="A186" s="180"/>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c r="AK186" s="180"/>
      <c r="AL186" s="180"/>
      <c r="AM186" s="180"/>
      <c r="AN186" s="180"/>
      <c r="AO186" s="180"/>
      <c r="AP186" s="180"/>
      <c r="AQ186" s="180"/>
      <c r="AR186" s="180"/>
      <c r="AS186" s="180"/>
      <c r="AT186" s="180"/>
      <c r="AU186" s="180"/>
      <c r="AV186" s="180"/>
      <c r="AW186" s="180"/>
      <c r="AX186" s="180"/>
      <c r="AY186" s="180"/>
      <c r="AZ186" s="180"/>
      <c r="BA186" s="180"/>
      <c r="BB186" s="180"/>
      <c r="BC186" s="180"/>
      <c r="BD186" s="180"/>
      <c r="BE186" s="180"/>
      <c r="BF186" s="180"/>
      <c r="BG186" s="180"/>
      <c r="BH186" s="180"/>
    </row>
    <row r="187" spans="1:60" x14ac:dyDescent="0.3">
      <c r="A187" s="180"/>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0"/>
      <c r="AY187" s="180"/>
      <c r="AZ187" s="180"/>
      <c r="BA187" s="180"/>
      <c r="BB187" s="180"/>
      <c r="BC187" s="180"/>
      <c r="BD187" s="180"/>
      <c r="BE187" s="180"/>
      <c r="BF187" s="180"/>
      <c r="BG187" s="180"/>
      <c r="BH187" s="180"/>
    </row>
    <row r="188" spans="1:60" x14ac:dyDescent="0.3">
      <c r="A188" s="180"/>
      <c r="B188" s="180"/>
      <c r="C188" s="180"/>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180"/>
      <c r="AV188" s="180"/>
      <c r="AW188" s="180"/>
      <c r="AX188" s="180"/>
      <c r="AY188" s="180"/>
      <c r="AZ188" s="180"/>
      <c r="BA188" s="180"/>
      <c r="BB188" s="180"/>
      <c r="BC188" s="180"/>
      <c r="BD188" s="180"/>
      <c r="BE188" s="180"/>
      <c r="BF188" s="180"/>
      <c r="BG188" s="180"/>
      <c r="BH188" s="180"/>
    </row>
    <row r="189" spans="1:60" x14ac:dyDescent="0.3">
      <c r="A189" s="180"/>
      <c r="B189" s="180"/>
      <c r="C189" s="180"/>
      <c r="D189" s="180"/>
      <c r="E189" s="180"/>
      <c r="F189" s="180"/>
      <c r="G189" s="180"/>
      <c r="H189" s="180"/>
      <c r="I189" s="180"/>
      <c r="J189" s="180"/>
      <c r="K189" s="180"/>
      <c r="L189" s="180"/>
      <c r="M189" s="180"/>
      <c r="N189" s="180"/>
      <c r="O189" s="180"/>
      <c r="P189" s="180"/>
      <c r="Q189" s="180"/>
      <c r="R189" s="180"/>
      <c r="S189" s="180"/>
      <c r="T189" s="180"/>
      <c r="U189" s="180"/>
      <c r="V189" s="180"/>
      <c r="W189" s="180"/>
      <c r="X189" s="180"/>
      <c r="Y189" s="180"/>
      <c r="Z189" s="180"/>
      <c r="AA189" s="180"/>
      <c r="AB189" s="180"/>
      <c r="AC189" s="180"/>
      <c r="AD189" s="180"/>
      <c r="AE189" s="180"/>
      <c r="AF189" s="180"/>
      <c r="AG189" s="180"/>
      <c r="AH189" s="180"/>
      <c r="AI189" s="180"/>
      <c r="AJ189" s="180"/>
      <c r="AK189" s="180"/>
      <c r="AL189" s="180"/>
      <c r="AM189" s="180"/>
      <c r="AN189" s="180"/>
      <c r="AO189" s="180"/>
      <c r="AP189" s="180"/>
      <c r="AQ189" s="180"/>
      <c r="AR189" s="180"/>
      <c r="AS189" s="180"/>
      <c r="AT189" s="180"/>
      <c r="AU189" s="180"/>
      <c r="AV189" s="180"/>
      <c r="AW189" s="180"/>
      <c r="AX189" s="180"/>
      <c r="AY189" s="180"/>
      <c r="AZ189" s="180"/>
      <c r="BA189" s="180"/>
      <c r="BB189" s="180"/>
      <c r="BC189" s="180"/>
      <c r="BD189" s="180"/>
      <c r="BE189" s="180"/>
      <c r="BF189" s="180"/>
      <c r="BG189" s="180"/>
      <c r="BH189" s="180"/>
    </row>
    <row r="190" spans="1:60" x14ac:dyDescent="0.3">
      <c r="A190" s="180"/>
      <c r="B190" s="180"/>
      <c r="C190" s="180"/>
      <c r="D190" s="180"/>
      <c r="E190" s="180"/>
      <c r="F190" s="180"/>
      <c r="G190" s="180"/>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0"/>
      <c r="AY190" s="180"/>
      <c r="AZ190" s="180"/>
      <c r="BA190" s="180"/>
      <c r="BB190" s="180"/>
      <c r="BC190" s="180"/>
      <c r="BD190" s="180"/>
      <c r="BE190" s="180"/>
      <c r="BF190" s="180"/>
      <c r="BG190" s="180"/>
      <c r="BH190" s="180"/>
    </row>
    <row r="191" spans="1:60" x14ac:dyDescent="0.3">
      <c r="A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row>
    <row r="192" spans="1:60" x14ac:dyDescent="0.3">
      <c r="A192" s="180"/>
      <c r="J192" s="180"/>
      <c r="K192" s="180"/>
      <c r="L192" s="180"/>
      <c r="M192" s="180"/>
      <c r="N192" s="180"/>
      <c r="O192" s="180"/>
      <c r="P192" s="180"/>
      <c r="Q192" s="180"/>
      <c r="R192" s="180"/>
      <c r="S192" s="180"/>
      <c r="T192" s="180"/>
      <c r="U192" s="180"/>
      <c r="V192" s="180"/>
      <c r="W192" s="180"/>
      <c r="X192" s="180"/>
      <c r="Y192" s="180"/>
      <c r="Z192" s="180"/>
      <c r="AA192" s="180"/>
      <c r="AB192" s="180"/>
      <c r="AC192" s="180"/>
      <c r="AD192" s="180"/>
      <c r="AE192" s="180"/>
      <c r="AF192" s="180"/>
      <c r="AG192" s="180"/>
      <c r="AH192" s="180"/>
      <c r="AI192" s="180"/>
      <c r="AJ192" s="180"/>
      <c r="AK192" s="180"/>
      <c r="AL192" s="180"/>
      <c r="AM192" s="180"/>
      <c r="AN192" s="180"/>
      <c r="AO192" s="180"/>
      <c r="AP192" s="180"/>
      <c r="AQ192" s="180"/>
      <c r="AR192" s="180"/>
      <c r="AS192" s="180"/>
      <c r="AT192" s="180"/>
      <c r="AU192" s="180"/>
      <c r="AV192" s="180"/>
      <c r="AW192" s="180"/>
      <c r="AX192" s="180"/>
      <c r="AY192" s="180"/>
      <c r="AZ192" s="180"/>
      <c r="BA192" s="180"/>
      <c r="BB192" s="180"/>
      <c r="BC192" s="180"/>
      <c r="BD192" s="180"/>
      <c r="BE192" s="180"/>
      <c r="BF192" s="180"/>
      <c r="BG192" s="180"/>
      <c r="BH192" s="180"/>
    </row>
    <row r="193" spans="1:60" x14ac:dyDescent="0.3">
      <c r="A193" s="180"/>
      <c r="J193" s="180"/>
      <c r="K193" s="180"/>
      <c r="L193" s="180"/>
      <c r="M193" s="180"/>
      <c r="N193" s="180"/>
      <c r="O193" s="180"/>
      <c r="P193" s="180"/>
      <c r="Q193" s="180"/>
      <c r="R193" s="180"/>
      <c r="S193" s="180"/>
      <c r="T193" s="180"/>
      <c r="U193" s="180"/>
      <c r="V193" s="180"/>
      <c r="W193" s="180"/>
      <c r="X193" s="180"/>
      <c r="Y193" s="180"/>
      <c r="Z193" s="180"/>
      <c r="AA193" s="180"/>
      <c r="AB193" s="180"/>
      <c r="AC193" s="180"/>
      <c r="AD193" s="180"/>
      <c r="AE193" s="180"/>
      <c r="AF193" s="180"/>
      <c r="AG193" s="180"/>
      <c r="AH193" s="180"/>
      <c r="AI193" s="180"/>
      <c r="AJ193" s="180"/>
      <c r="AK193" s="180"/>
      <c r="AL193" s="180"/>
      <c r="AM193" s="180"/>
      <c r="AN193" s="180"/>
      <c r="AO193" s="180"/>
      <c r="AP193" s="180"/>
      <c r="AQ193" s="180"/>
      <c r="AR193" s="180"/>
      <c r="AS193" s="180"/>
      <c r="AT193" s="180"/>
      <c r="AU193" s="180"/>
      <c r="AV193" s="180"/>
      <c r="AW193" s="180"/>
      <c r="AX193" s="180"/>
      <c r="AY193" s="180"/>
      <c r="AZ193" s="180"/>
      <c r="BA193" s="180"/>
      <c r="BB193" s="180"/>
      <c r="BC193" s="180"/>
      <c r="BD193" s="180"/>
      <c r="BE193" s="180"/>
      <c r="BF193" s="180"/>
      <c r="BG193" s="180"/>
      <c r="BH193" s="180"/>
    </row>
    <row r="194" spans="1:60" x14ac:dyDescent="0.3">
      <c r="A194" s="180"/>
      <c r="J194" s="180"/>
      <c r="K194" s="180"/>
      <c r="L194" s="180"/>
      <c r="M194" s="180"/>
      <c r="N194" s="180"/>
      <c r="O194" s="180"/>
      <c r="P194" s="180"/>
      <c r="Q194" s="180"/>
      <c r="R194" s="180"/>
      <c r="S194" s="180"/>
      <c r="T194" s="180"/>
      <c r="U194" s="180"/>
      <c r="V194" s="180"/>
      <c r="W194" s="180"/>
      <c r="X194" s="180"/>
      <c r="Y194" s="180"/>
      <c r="Z194" s="180"/>
      <c r="AA194" s="180"/>
      <c r="AB194" s="180"/>
      <c r="AC194" s="180"/>
      <c r="AD194" s="180"/>
      <c r="AE194" s="180"/>
      <c r="AF194" s="180"/>
      <c r="AG194" s="180"/>
      <c r="AH194" s="180"/>
      <c r="AI194" s="180"/>
      <c r="AJ194" s="180"/>
      <c r="AK194" s="180"/>
      <c r="AL194" s="180"/>
      <c r="AM194" s="180"/>
      <c r="AN194" s="180"/>
      <c r="AO194" s="180"/>
      <c r="AP194" s="180"/>
      <c r="AQ194" s="180"/>
      <c r="AR194" s="180"/>
      <c r="AS194" s="180"/>
      <c r="AT194" s="180"/>
      <c r="AU194" s="180"/>
      <c r="AV194" s="180"/>
      <c r="AW194" s="180"/>
      <c r="AX194" s="180"/>
      <c r="AY194" s="180"/>
      <c r="AZ194" s="180"/>
      <c r="BA194" s="180"/>
      <c r="BB194" s="180"/>
      <c r="BC194" s="180"/>
      <c r="BD194" s="180"/>
      <c r="BE194" s="180"/>
      <c r="BF194" s="180"/>
      <c r="BG194" s="180"/>
      <c r="BH194" s="180"/>
    </row>
    <row r="195" spans="1:60" x14ac:dyDescent="0.3">
      <c r="A195" s="180"/>
      <c r="J195" s="180"/>
      <c r="K195" s="180"/>
      <c r="L195" s="180"/>
      <c r="M195" s="180"/>
      <c r="N195" s="180"/>
      <c r="O195" s="180"/>
      <c r="P195" s="180"/>
      <c r="Q195" s="180"/>
      <c r="R195" s="180"/>
      <c r="S195" s="180"/>
      <c r="T195" s="180"/>
      <c r="U195" s="180"/>
      <c r="V195" s="180"/>
      <c r="W195" s="180"/>
      <c r="X195" s="180"/>
      <c r="Y195" s="180"/>
      <c r="Z195" s="180"/>
      <c r="AA195" s="180"/>
      <c r="AB195" s="180"/>
      <c r="AC195" s="180"/>
      <c r="AD195" s="180"/>
      <c r="AE195" s="180"/>
      <c r="AF195" s="180"/>
      <c r="AG195" s="180"/>
      <c r="AH195" s="180"/>
      <c r="AI195" s="180"/>
      <c r="AJ195" s="180"/>
      <c r="AK195" s="180"/>
      <c r="AL195" s="180"/>
      <c r="AM195" s="180"/>
      <c r="AN195" s="180"/>
      <c r="AO195" s="180"/>
      <c r="AP195" s="180"/>
      <c r="AQ195" s="180"/>
      <c r="AR195" s="180"/>
      <c r="AS195" s="180"/>
      <c r="AT195" s="180"/>
      <c r="AU195" s="180"/>
      <c r="AV195" s="180"/>
      <c r="AW195" s="180"/>
      <c r="AX195" s="180"/>
      <c r="AY195" s="180"/>
      <c r="AZ195" s="180"/>
      <c r="BA195" s="180"/>
      <c r="BB195" s="180"/>
      <c r="BC195" s="180"/>
      <c r="BD195" s="180"/>
      <c r="BE195" s="180"/>
      <c r="BF195" s="180"/>
      <c r="BG195" s="180"/>
      <c r="BH195" s="180"/>
    </row>
    <row r="196" spans="1:60" x14ac:dyDescent="0.3">
      <c r="A196" s="180"/>
      <c r="J196" s="180"/>
      <c r="K196" s="180"/>
      <c r="L196" s="180"/>
      <c r="M196" s="180"/>
      <c r="N196" s="180"/>
      <c r="O196" s="180"/>
      <c r="P196" s="180"/>
      <c r="Q196" s="180"/>
      <c r="R196" s="180"/>
      <c r="S196" s="180"/>
      <c r="T196" s="180"/>
      <c r="U196" s="180"/>
      <c r="V196" s="180"/>
      <c r="W196" s="180"/>
      <c r="X196" s="180"/>
      <c r="Y196" s="180"/>
      <c r="Z196" s="180"/>
      <c r="AA196" s="180"/>
      <c r="AB196" s="180"/>
      <c r="AC196" s="180"/>
      <c r="AD196" s="180"/>
      <c r="AE196" s="180"/>
      <c r="AF196" s="180"/>
      <c r="AG196" s="180"/>
      <c r="AH196" s="180"/>
      <c r="AI196" s="180"/>
      <c r="AJ196" s="180"/>
      <c r="AK196" s="180"/>
      <c r="AL196" s="180"/>
      <c r="AM196" s="180"/>
      <c r="AN196" s="180"/>
      <c r="AO196" s="180"/>
      <c r="AP196" s="180"/>
      <c r="AQ196" s="180"/>
      <c r="AR196" s="180"/>
      <c r="AS196" s="180"/>
      <c r="AT196" s="180"/>
      <c r="AU196" s="180"/>
      <c r="AV196" s="180"/>
      <c r="AW196" s="180"/>
      <c r="AX196" s="180"/>
      <c r="AY196" s="180"/>
      <c r="AZ196" s="180"/>
      <c r="BA196" s="180"/>
      <c r="BB196" s="180"/>
      <c r="BC196" s="180"/>
      <c r="BD196" s="180"/>
      <c r="BE196" s="180"/>
      <c r="BF196" s="180"/>
      <c r="BG196" s="180"/>
      <c r="BH196" s="180"/>
    </row>
    <row r="197" spans="1:60" x14ac:dyDescent="0.3">
      <c r="A197" s="180"/>
      <c r="J197" s="180"/>
      <c r="K197" s="180"/>
      <c r="L197" s="180"/>
      <c r="M197" s="180"/>
      <c r="N197" s="180"/>
      <c r="O197" s="180"/>
      <c r="P197" s="180"/>
      <c r="Q197" s="180"/>
      <c r="R197" s="180"/>
      <c r="S197" s="180"/>
      <c r="T197" s="180"/>
      <c r="U197" s="180"/>
      <c r="V197" s="180"/>
      <c r="W197" s="180"/>
      <c r="X197" s="180"/>
      <c r="Y197" s="180"/>
      <c r="Z197" s="180"/>
      <c r="AA197" s="180"/>
      <c r="AB197" s="180"/>
      <c r="AC197" s="180"/>
      <c r="AD197" s="180"/>
      <c r="AE197" s="180"/>
      <c r="AF197" s="180"/>
      <c r="AG197" s="180"/>
      <c r="AH197" s="180"/>
      <c r="AI197" s="180"/>
      <c r="AJ197" s="180"/>
      <c r="AK197" s="180"/>
      <c r="AL197" s="180"/>
      <c r="AM197" s="180"/>
      <c r="AN197" s="180"/>
      <c r="AO197" s="180"/>
      <c r="AP197" s="180"/>
      <c r="AQ197" s="180"/>
      <c r="AR197" s="180"/>
      <c r="AS197" s="180"/>
      <c r="AT197" s="180"/>
      <c r="AU197" s="180"/>
      <c r="AV197" s="180"/>
      <c r="AW197" s="180"/>
      <c r="AX197" s="180"/>
      <c r="AY197" s="180"/>
      <c r="AZ197" s="180"/>
      <c r="BA197" s="180"/>
      <c r="BB197" s="180"/>
      <c r="BC197" s="180"/>
      <c r="BD197" s="180"/>
      <c r="BE197" s="180"/>
      <c r="BF197" s="180"/>
      <c r="BG197" s="180"/>
      <c r="BH197" s="180"/>
    </row>
    <row r="198" spans="1:60" x14ac:dyDescent="0.3">
      <c r="A198" s="180"/>
      <c r="J198" s="180"/>
      <c r="K198" s="180"/>
      <c r="L198" s="180"/>
      <c r="M198" s="180"/>
      <c r="N198" s="180"/>
      <c r="O198" s="180"/>
      <c r="P198" s="180"/>
      <c r="Q198" s="180"/>
      <c r="R198" s="180"/>
      <c r="S198" s="180"/>
      <c r="T198" s="180"/>
      <c r="U198" s="180"/>
      <c r="V198" s="180"/>
      <c r="W198" s="180"/>
      <c r="X198" s="180"/>
      <c r="Y198" s="180"/>
      <c r="Z198" s="180"/>
      <c r="AA198" s="180"/>
      <c r="AB198" s="180"/>
      <c r="AC198" s="180"/>
      <c r="AD198" s="180"/>
      <c r="AE198" s="180"/>
      <c r="AF198" s="180"/>
      <c r="AG198" s="180"/>
      <c r="AH198" s="180"/>
      <c r="AI198" s="180"/>
      <c r="AJ198" s="180"/>
      <c r="AK198" s="180"/>
      <c r="AL198" s="180"/>
      <c r="AM198" s="180"/>
      <c r="AN198" s="180"/>
      <c r="AO198" s="180"/>
      <c r="AP198" s="180"/>
      <c r="AQ198" s="180"/>
      <c r="AR198" s="180"/>
      <c r="AS198" s="180"/>
      <c r="AT198" s="180"/>
      <c r="AU198" s="180"/>
      <c r="AV198" s="180"/>
      <c r="AW198" s="180"/>
      <c r="AX198" s="180"/>
      <c r="AY198" s="180"/>
      <c r="AZ198" s="180"/>
      <c r="BA198" s="180"/>
      <c r="BB198" s="180"/>
      <c r="BC198" s="180"/>
      <c r="BD198" s="180"/>
      <c r="BE198" s="180"/>
      <c r="BF198" s="180"/>
      <c r="BG198" s="180"/>
      <c r="BH198" s="180"/>
    </row>
    <row r="199" spans="1:60" x14ac:dyDescent="0.3">
      <c r="A199" s="180"/>
      <c r="J199" s="180"/>
      <c r="K199" s="180"/>
      <c r="L199" s="180"/>
      <c r="M199" s="180"/>
      <c r="N199" s="180"/>
      <c r="O199" s="180"/>
      <c r="P199" s="180"/>
      <c r="Q199" s="180"/>
      <c r="R199" s="180"/>
      <c r="S199" s="180"/>
      <c r="T199" s="180"/>
      <c r="U199" s="180"/>
      <c r="V199" s="180"/>
      <c r="W199" s="180"/>
      <c r="X199" s="180"/>
      <c r="Y199" s="180"/>
      <c r="Z199" s="180"/>
      <c r="AA199" s="180"/>
      <c r="AB199" s="180"/>
      <c r="AC199" s="180"/>
      <c r="AD199" s="180"/>
      <c r="AE199" s="180"/>
      <c r="AF199" s="180"/>
      <c r="AG199" s="180"/>
      <c r="AH199" s="180"/>
      <c r="AI199" s="180"/>
      <c r="AJ199" s="180"/>
      <c r="AK199" s="180"/>
      <c r="AL199" s="180"/>
      <c r="AM199" s="180"/>
      <c r="AN199" s="180"/>
      <c r="AO199" s="180"/>
      <c r="AP199" s="180"/>
      <c r="AQ199" s="180"/>
      <c r="AR199" s="180"/>
      <c r="AS199" s="180"/>
      <c r="AT199" s="180"/>
      <c r="AU199" s="180"/>
      <c r="AV199" s="180"/>
      <c r="AW199" s="180"/>
      <c r="AX199" s="180"/>
      <c r="AY199" s="180"/>
      <c r="AZ199" s="180"/>
      <c r="BA199" s="180"/>
      <c r="BB199" s="180"/>
      <c r="BC199" s="180"/>
      <c r="BD199" s="180"/>
      <c r="BE199" s="180"/>
      <c r="BF199" s="180"/>
      <c r="BG199" s="180"/>
      <c r="BH199" s="180"/>
    </row>
    <row r="200" spans="1:60" x14ac:dyDescent="0.3">
      <c r="A200" s="180"/>
      <c r="J200" s="180"/>
      <c r="K200" s="180"/>
      <c r="L200" s="180"/>
      <c r="M200" s="180"/>
      <c r="N200" s="180"/>
      <c r="O200" s="180"/>
      <c r="P200" s="180"/>
      <c r="Q200" s="180"/>
      <c r="R200" s="180"/>
      <c r="S200" s="180"/>
      <c r="T200" s="180"/>
      <c r="U200" s="180"/>
      <c r="V200" s="180"/>
      <c r="W200" s="180"/>
      <c r="X200" s="180"/>
      <c r="Y200" s="180"/>
      <c r="Z200" s="180"/>
      <c r="AA200" s="180"/>
      <c r="AB200" s="180"/>
      <c r="AC200" s="180"/>
      <c r="AD200" s="180"/>
      <c r="AE200" s="180"/>
      <c r="AF200" s="180"/>
      <c r="AG200" s="180"/>
      <c r="AH200" s="180"/>
      <c r="AI200" s="180"/>
      <c r="AJ200" s="180"/>
      <c r="AK200" s="180"/>
      <c r="AL200" s="180"/>
      <c r="AM200" s="180"/>
      <c r="AN200" s="180"/>
      <c r="AO200" s="180"/>
      <c r="AP200" s="180"/>
      <c r="AQ200" s="180"/>
      <c r="AR200" s="180"/>
      <c r="AS200" s="180"/>
      <c r="AT200" s="180"/>
      <c r="AU200" s="180"/>
      <c r="AV200" s="180"/>
      <c r="AW200" s="180"/>
      <c r="AX200" s="180"/>
      <c r="AY200" s="180"/>
      <c r="AZ200" s="180"/>
      <c r="BA200" s="180"/>
      <c r="BB200" s="180"/>
      <c r="BC200" s="180"/>
      <c r="BD200" s="180"/>
      <c r="BE200" s="180"/>
      <c r="BF200" s="180"/>
      <c r="BG200" s="180"/>
      <c r="BH200" s="180"/>
    </row>
    <row r="201" spans="1:60" x14ac:dyDescent="0.3">
      <c r="A201" s="180"/>
      <c r="J201" s="180"/>
      <c r="K201" s="180"/>
      <c r="L201" s="180"/>
      <c r="M201" s="180"/>
      <c r="N201" s="180"/>
      <c r="O201" s="180"/>
      <c r="P201" s="180"/>
      <c r="Q201" s="180"/>
      <c r="R201" s="180"/>
      <c r="S201" s="180"/>
      <c r="T201" s="180"/>
      <c r="U201" s="180"/>
      <c r="V201" s="180"/>
      <c r="W201" s="180"/>
      <c r="X201" s="180"/>
      <c r="Y201" s="180"/>
      <c r="Z201" s="180"/>
      <c r="AA201" s="180"/>
      <c r="AB201" s="180"/>
      <c r="AC201" s="180"/>
      <c r="AD201" s="180"/>
      <c r="AE201" s="180"/>
      <c r="AF201" s="180"/>
      <c r="AG201" s="180"/>
      <c r="AH201" s="180"/>
      <c r="AI201" s="180"/>
      <c r="AJ201" s="180"/>
      <c r="AK201" s="180"/>
      <c r="AL201" s="180"/>
      <c r="AM201" s="180"/>
      <c r="AN201" s="180"/>
      <c r="AO201" s="180"/>
      <c r="AP201" s="180"/>
      <c r="AQ201" s="180"/>
      <c r="AR201" s="180"/>
      <c r="AS201" s="180"/>
      <c r="AT201" s="180"/>
      <c r="AU201" s="180"/>
      <c r="AV201" s="180"/>
      <c r="AW201" s="180"/>
      <c r="AX201" s="180"/>
      <c r="AY201" s="180"/>
      <c r="AZ201" s="180"/>
      <c r="BA201" s="180"/>
      <c r="BB201" s="180"/>
      <c r="BC201" s="180"/>
      <c r="BD201" s="180"/>
      <c r="BE201" s="180"/>
      <c r="BF201" s="180"/>
      <c r="BG201" s="180"/>
      <c r="BH201" s="180"/>
    </row>
    <row r="202" spans="1:60" x14ac:dyDescent="0.3">
      <c r="A202" s="180"/>
      <c r="J202" s="180"/>
      <c r="K202" s="180"/>
      <c r="L202" s="180"/>
      <c r="M202" s="180"/>
      <c r="N202" s="180"/>
      <c r="O202" s="180"/>
      <c r="P202" s="180"/>
      <c r="Q202" s="180"/>
      <c r="R202" s="180"/>
      <c r="S202" s="180"/>
      <c r="T202" s="180"/>
      <c r="U202" s="180"/>
      <c r="V202" s="180"/>
      <c r="W202" s="180"/>
      <c r="X202" s="180"/>
      <c r="Y202" s="180"/>
      <c r="Z202" s="180"/>
      <c r="AA202" s="180"/>
      <c r="AB202" s="180"/>
      <c r="AC202" s="180"/>
      <c r="AD202" s="180"/>
      <c r="AE202" s="180"/>
      <c r="AF202" s="180"/>
      <c r="AG202" s="180"/>
      <c r="AH202" s="180"/>
      <c r="AI202" s="180"/>
      <c r="AJ202" s="180"/>
      <c r="AK202" s="180"/>
      <c r="AL202" s="180"/>
      <c r="AM202" s="180"/>
      <c r="AN202" s="180"/>
      <c r="AO202" s="180"/>
      <c r="AP202" s="180"/>
      <c r="AQ202" s="180"/>
      <c r="AR202" s="180"/>
      <c r="AS202" s="180"/>
      <c r="AT202" s="180"/>
      <c r="AU202" s="180"/>
      <c r="AV202" s="180"/>
      <c r="AW202" s="180"/>
      <c r="AX202" s="180"/>
      <c r="AY202" s="180"/>
      <c r="AZ202" s="180"/>
      <c r="BA202" s="180"/>
      <c r="BB202" s="180"/>
      <c r="BC202" s="180"/>
      <c r="BD202" s="180"/>
      <c r="BE202" s="180"/>
      <c r="BF202" s="180"/>
      <c r="BG202" s="180"/>
      <c r="BH202" s="180"/>
    </row>
    <row r="203" spans="1:60" x14ac:dyDescent="0.3">
      <c r="A203" s="180"/>
      <c r="J203" s="180"/>
      <c r="K203" s="180"/>
      <c r="L203" s="180"/>
      <c r="M203" s="180"/>
      <c r="N203" s="180"/>
      <c r="O203" s="180"/>
      <c r="P203" s="180"/>
      <c r="Q203" s="180"/>
      <c r="R203" s="180"/>
      <c r="S203" s="180"/>
      <c r="T203" s="180"/>
      <c r="U203" s="180"/>
      <c r="V203" s="180"/>
      <c r="W203" s="180"/>
      <c r="X203" s="180"/>
      <c r="Y203" s="180"/>
      <c r="Z203" s="180"/>
      <c r="AA203" s="180"/>
      <c r="AB203" s="180"/>
      <c r="AC203" s="180"/>
      <c r="AD203" s="180"/>
      <c r="AE203" s="180"/>
      <c r="AF203" s="180"/>
      <c r="AG203" s="180"/>
      <c r="AH203" s="180"/>
      <c r="AI203" s="180"/>
      <c r="AJ203" s="180"/>
      <c r="AK203" s="180"/>
      <c r="AL203" s="180"/>
      <c r="AM203" s="180"/>
      <c r="AN203" s="180"/>
      <c r="AO203" s="180"/>
      <c r="AP203" s="180"/>
      <c r="AQ203" s="180"/>
      <c r="AR203" s="180"/>
      <c r="AS203" s="180"/>
      <c r="AT203" s="180"/>
      <c r="AU203" s="180"/>
      <c r="AV203" s="180"/>
      <c r="AW203" s="180"/>
      <c r="AX203" s="180"/>
      <c r="AY203" s="180"/>
      <c r="AZ203" s="180"/>
      <c r="BA203" s="180"/>
      <c r="BB203" s="180"/>
      <c r="BC203" s="180"/>
      <c r="BD203" s="180"/>
      <c r="BE203" s="180"/>
      <c r="BF203" s="180"/>
      <c r="BG203" s="180"/>
      <c r="BH203" s="180"/>
    </row>
    <row r="204" spans="1:60" x14ac:dyDescent="0.3">
      <c r="A204" s="180"/>
      <c r="J204" s="180"/>
      <c r="K204" s="180"/>
      <c r="L204" s="180"/>
      <c r="M204" s="180"/>
      <c r="N204" s="180"/>
      <c r="O204" s="180"/>
      <c r="P204" s="180"/>
      <c r="Q204" s="180"/>
      <c r="R204" s="180"/>
      <c r="S204" s="180"/>
      <c r="T204" s="180"/>
      <c r="U204" s="180"/>
      <c r="V204" s="180"/>
      <c r="W204" s="180"/>
      <c r="X204" s="180"/>
      <c r="Y204" s="180"/>
      <c r="Z204" s="180"/>
      <c r="AA204" s="180"/>
      <c r="AB204" s="180"/>
      <c r="AC204" s="180"/>
      <c r="AD204" s="180"/>
      <c r="AE204" s="180"/>
      <c r="AF204" s="180"/>
      <c r="AG204" s="180"/>
      <c r="AH204" s="180"/>
      <c r="AI204" s="180"/>
      <c r="AJ204" s="180"/>
      <c r="AK204" s="180"/>
      <c r="AL204" s="180"/>
      <c r="AM204" s="180"/>
      <c r="AN204" s="180"/>
      <c r="AO204" s="180"/>
      <c r="AP204" s="180"/>
      <c r="AQ204" s="180"/>
      <c r="AR204" s="180"/>
      <c r="AS204" s="180"/>
      <c r="AT204" s="180"/>
      <c r="AU204" s="180"/>
      <c r="AV204" s="180"/>
      <c r="AW204" s="180"/>
      <c r="AX204" s="180"/>
      <c r="AY204" s="180"/>
      <c r="AZ204" s="180"/>
      <c r="BA204" s="180"/>
      <c r="BB204" s="180"/>
      <c r="BC204" s="180"/>
      <c r="BD204" s="180"/>
      <c r="BE204" s="180"/>
      <c r="BF204" s="180"/>
      <c r="BG204" s="180"/>
      <c r="BH204" s="180"/>
    </row>
    <row r="205" spans="1:60" x14ac:dyDescent="0.3">
      <c r="A205" s="180"/>
      <c r="J205" s="180"/>
      <c r="K205" s="180"/>
      <c r="L205" s="180"/>
      <c r="M205" s="180"/>
      <c r="N205" s="180"/>
      <c r="O205" s="180"/>
      <c r="P205" s="180"/>
      <c r="Q205" s="180"/>
      <c r="R205" s="180"/>
      <c r="S205" s="180"/>
      <c r="T205" s="180"/>
      <c r="U205" s="180"/>
      <c r="V205" s="180"/>
      <c r="W205" s="180"/>
      <c r="X205" s="180"/>
      <c r="Y205" s="180"/>
      <c r="Z205" s="180"/>
      <c r="AA205" s="180"/>
      <c r="AB205" s="180"/>
      <c r="AC205" s="180"/>
      <c r="AD205" s="180"/>
      <c r="AE205" s="180"/>
      <c r="AF205" s="180"/>
      <c r="AG205" s="180"/>
      <c r="AH205" s="180"/>
      <c r="AI205" s="180"/>
      <c r="AJ205" s="180"/>
      <c r="AK205" s="180"/>
      <c r="AL205" s="180"/>
      <c r="AM205" s="180"/>
      <c r="AN205" s="180"/>
      <c r="AO205" s="180"/>
      <c r="AP205" s="180"/>
      <c r="AQ205" s="180"/>
      <c r="AR205" s="180"/>
      <c r="AS205" s="180"/>
      <c r="AT205" s="180"/>
      <c r="AU205" s="180"/>
      <c r="AV205" s="180"/>
      <c r="AW205" s="180"/>
      <c r="AX205" s="180"/>
      <c r="AY205" s="180"/>
      <c r="AZ205" s="180"/>
      <c r="BA205" s="180"/>
      <c r="BB205" s="180"/>
      <c r="BC205" s="180"/>
      <c r="BD205" s="180"/>
      <c r="BE205" s="180"/>
      <c r="BF205" s="180"/>
      <c r="BG205" s="180"/>
      <c r="BH205" s="180"/>
    </row>
    <row r="206" spans="1:60" x14ac:dyDescent="0.3">
      <c r="A206" s="180"/>
      <c r="J206" s="180"/>
      <c r="K206" s="180"/>
      <c r="L206" s="180"/>
      <c r="M206" s="180"/>
      <c r="N206" s="180"/>
      <c r="O206" s="180"/>
      <c r="P206" s="180"/>
      <c r="Q206" s="180"/>
      <c r="R206" s="180"/>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0"/>
      <c r="BC206" s="180"/>
      <c r="BD206" s="180"/>
      <c r="BE206" s="180"/>
      <c r="BF206" s="180"/>
      <c r="BG206" s="180"/>
      <c r="BH206" s="180"/>
    </row>
    <row r="207" spans="1:60" x14ac:dyDescent="0.3">
      <c r="A207" s="180"/>
      <c r="J207" s="180"/>
      <c r="K207" s="180"/>
      <c r="L207" s="180"/>
      <c r="M207" s="180"/>
      <c r="N207" s="180"/>
      <c r="O207" s="180"/>
      <c r="P207" s="180"/>
      <c r="Q207" s="180"/>
      <c r="R207" s="180"/>
      <c r="S207" s="180"/>
      <c r="T207" s="180"/>
      <c r="U207" s="180"/>
      <c r="V207" s="180"/>
      <c r="W207" s="180"/>
      <c r="X207" s="180"/>
      <c r="Y207" s="180"/>
      <c r="Z207" s="180"/>
      <c r="AA207" s="180"/>
      <c r="AB207" s="180"/>
      <c r="AC207" s="180"/>
      <c r="AD207" s="180"/>
      <c r="AE207" s="180"/>
      <c r="AF207" s="180"/>
      <c r="AG207" s="180"/>
      <c r="AH207" s="180"/>
      <c r="AI207" s="180"/>
      <c r="AJ207" s="180"/>
      <c r="AK207" s="180"/>
      <c r="AL207" s="180"/>
      <c r="AM207" s="180"/>
      <c r="AN207" s="180"/>
      <c r="AO207" s="180"/>
      <c r="AP207" s="180"/>
      <c r="AQ207" s="180"/>
      <c r="AR207" s="180"/>
      <c r="AS207" s="180"/>
      <c r="AT207" s="180"/>
      <c r="AU207" s="180"/>
      <c r="AV207" s="180"/>
      <c r="AW207" s="180"/>
      <c r="AX207" s="180"/>
      <c r="AY207" s="180"/>
      <c r="AZ207" s="180"/>
      <c r="BA207" s="180"/>
      <c r="BB207" s="180"/>
      <c r="BC207" s="180"/>
      <c r="BD207" s="180"/>
      <c r="BE207" s="180"/>
      <c r="BF207" s="180"/>
      <c r="BG207" s="180"/>
      <c r="BH207" s="180"/>
    </row>
    <row r="208" spans="1:60" x14ac:dyDescent="0.3">
      <c r="A208" s="180"/>
      <c r="J208" s="180"/>
      <c r="K208" s="180"/>
      <c r="L208" s="180"/>
      <c r="M208" s="180"/>
      <c r="N208" s="180"/>
      <c r="O208" s="180"/>
      <c r="P208" s="180"/>
      <c r="Q208" s="180"/>
      <c r="R208" s="180"/>
      <c r="S208" s="180"/>
      <c r="T208" s="180"/>
      <c r="U208" s="180"/>
      <c r="V208" s="180"/>
      <c r="W208" s="180"/>
      <c r="X208" s="180"/>
      <c r="Y208" s="180"/>
      <c r="Z208" s="180"/>
      <c r="AA208" s="180"/>
      <c r="AB208" s="180"/>
      <c r="AC208" s="180"/>
      <c r="AD208" s="180"/>
      <c r="AE208" s="180"/>
      <c r="AF208" s="180"/>
      <c r="AG208" s="180"/>
      <c r="AH208" s="180"/>
      <c r="AI208" s="180"/>
      <c r="AJ208" s="180"/>
      <c r="AK208" s="180"/>
      <c r="AL208" s="180"/>
      <c r="AM208" s="180"/>
      <c r="AN208" s="180"/>
      <c r="AO208" s="180"/>
      <c r="AP208" s="180"/>
      <c r="AQ208" s="180"/>
      <c r="AR208" s="180"/>
      <c r="AS208" s="180"/>
      <c r="AT208" s="180"/>
      <c r="AU208" s="180"/>
      <c r="AV208" s="180"/>
      <c r="AW208" s="180"/>
      <c r="AX208" s="180"/>
      <c r="AY208" s="180"/>
      <c r="AZ208" s="180"/>
      <c r="BA208" s="180"/>
      <c r="BB208" s="180"/>
      <c r="BC208" s="180"/>
      <c r="BD208" s="180"/>
      <c r="BE208" s="180"/>
      <c r="BF208" s="180"/>
      <c r="BG208" s="180"/>
      <c r="BH208" s="180"/>
    </row>
    <row r="209" spans="1:60" x14ac:dyDescent="0.3">
      <c r="A209" s="180"/>
      <c r="J209" s="180"/>
      <c r="K209" s="180"/>
      <c r="L209" s="180"/>
      <c r="M209" s="180"/>
      <c r="N209" s="180"/>
      <c r="O209" s="180"/>
      <c r="P209" s="180"/>
      <c r="Q209" s="180"/>
      <c r="R209" s="180"/>
      <c r="S209" s="180"/>
      <c r="T209" s="180"/>
      <c r="U209" s="180"/>
      <c r="V209" s="180"/>
      <c r="W209" s="180"/>
      <c r="X209" s="180"/>
      <c r="Y209" s="180"/>
      <c r="Z209" s="180"/>
      <c r="AA209" s="180"/>
      <c r="AB209" s="180"/>
      <c r="AC209" s="180"/>
      <c r="AD209" s="180"/>
      <c r="AE209" s="180"/>
      <c r="AF209" s="180"/>
      <c r="AG209" s="180"/>
      <c r="AH209" s="180"/>
      <c r="AI209" s="180"/>
      <c r="AJ209" s="180"/>
      <c r="AK209" s="180"/>
      <c r="AL209" s="180"/>
      <c r="AM209" s="180"/>
      <c r="AN209" s="180"/>
      <c r="AO209" s="180"/>
      <c r="AP209" s="180"/>
      <c r="AQ209" s="180"/>
      <c r="AR209" s="180"/>
      <c r="AS209" s="180"/>
      <c r="AT209" s="180"/>
      <c r="AU209" s="180"/>
      <c r="AV209" s="180"/>
      <c r="AW209" s="180"/>
      <c r="AX209" s="180"/>
      <c r="AY209" s="180"/>
      <c r="AZ209" s="180"/>
      <c r="BA209" s="180"/>
      <c r="BB209" s="180"/>
      <c r="BC209" s="180"/>
      <c r="BD209" s="180"/>
      <c r="BE209" s="180"/>
      <c r="BF209" s="180"/>
      <c r="BG209" s="180"/>
      <c r="BH209" s="180"/>
    </row>
    <row r="210" spans="1:60" x14ac:dyDescent="0.3">
      <c r="A210" s="180"/>
      <c r="J210" s="180"/>
      <c r="K210" s="180"/>
      <c r="L210" s="180"/>
      <c r="M210" s="180"/>
      <c r="N210" s="180"/>
      <c r="O210" s="180"/>
      <c r="P210" s="180"/>
      <c r="Q210" s="180"/>
      <c r="R210" s="180"/>
      <c r="S210" s="180"/>
      <c r="T210" s="180"/>
      <c r="U210" s="180"/>
      <c r="V210" s="180"/>
      <c r="W210" s="180"/>
      <c r="X210" s="180"/>
      <c r="Y210" s="180"/>
      <c r="Z210" s="180"/>
      <c r="AA210" s="180"/>
      <c r="AB210" s="180"/>
      <c r="AC210" s="180"/>
      <c r="AD210" s="180"/>
      <c r="AE210" s="180"/>
      <c r="AF210" s="180"/>
      <c r="AG210" s="180"/>
      <c r="AH210" s="180"/>
      <c r="AI210" s="180"/>
      <c r="AJ210" s="180"/>
      <c r="AK210" s="180"/>
      <c r="AL210" s="180"/>
      <c r="AM210" s="180"/>
      <c r="AN210" s="180"/>
      <c r="AO210" s="180"/>
      <c r="AP210" s="180"/>
      <c r="AQ210" s="180"/>
      <c r="AR210" s="180"/>
      <c r="AS210" s="180"/>
      <c r="AT210" s="180"/>
      <c r="AU210" s="180"/>
      <c r="AV210" s="180"/>
      <c r="AW210" s="180"/>
      <c r="AX210" s="180"/>
      <c r="AY210" s="180"/>
      <c r="AZ210" s="180"/>
      <c r="BA210" s="180"/>
      <c r="BB210" s="180"/>
      <c r="BC210" s="180"/>
      <c r="BD210" s="180"/>
      <c r="BE210" s="180"/>
      <c r="BF210" s="180"/>
      <c r="BG210" s="180"/>
      <c r="BH210" s="180"/>
    </row>
    <row r="211" spans="1:60" x14ac:dyDescent="0.3">
      <c r="A211" s="180"/>
      <c r="J211" s="180"/>
      <c r="K211" s="180"/>
      <c r="L211" s="180"/>
      <c r="M211" s="180"/>
      <c r="N211" s="180"/>
      <c r="O211" s="180"/>
      <c r="P211" s="180"/>
      <c r="Q211" s="180"/>
      <c r="R211" s="180"/>
      <c r="S211" s="180"/>
      <c r="T211" s="180"/>
      <c r="U211" s="180"/>
      <c r="V211" s="180"/>
      <c r="W211" s="180"/>
      <c r="X211" s="180"/>
      <c r="Y211" s="180"/>
      <c r="Z211" s="180"/>
      <c r="AA211" s="180"/>
      <c r="AB211" s="180"/>
      <c r="AC211" s="180"/>
      <c r="AD211" s="180"/>
      <c r="AE211" s="180"/>
      <c r="AF211" s="180"/>
      <c r="AG211" s="180"/>
      <c r="AH211" s="180"/>
      <c r="AI211" s="180"/>
      <c r="AJ211" s="180"/>
      <c r="AK211" s="180"/>
      <c r="AL211" s="180"/>
      <c r="AM211" s="180"/>
      <c r="AN211" s="180"/>
      <c r="AO211" s="180"/>
      <c r="AP211" s="180"/>
      <c r="AQ211" s="180"/>
      <c r="AR211" s="180"/>
      <c r="AS211" s="180"/>
      <c r="AT211" s="180"/>
      <c r="AU211" s="180"/>
      <c r="AV211" s="180"/>
      <c r="AW211" s="180"/>
      <c r="AX211" s="180"/>
      <c r="AY211" s="180"/>
      <c r="AZ211" s="180"/>
      <c r="BA211" s="180"/>
      <c r="BB211" s="180"/>
      <c r="BC211" s="180"/>
      <c r="BD211" s="180"/>
      <c r="BE211" s="180"/>
      <c r="BF211" s="180"/>
      <c r="BG211" s="180"/>
      <c r="BH211" s="180"/>
    </row>
    <row r="212" spans="1:60" x14ac:dyDescent="0.3">
      <c r="A212" s="180"/>
      <c r="J212" s="180"/>
      <c r="K212" s="180"/>
      <c r="L212" s="180"/>
      <c r="M212" s="180"/>
      <c r="N212" s="180"/>
      <c r="O212" s="180"/>
      <c r="P212" s="180"/>
      <c r="Q212" s="180"/>
      <c r="R212" s="180"/>
      <c r="S212" s="180"/>
      <c r="T212" s="180"/>
      <c r="U212" s="180"/>
      <c r="V212" s="180"/>
      <c r="W212" s="180"/>
      <c r="X212" s="180"/>
      <c r="Y212" s="180"/>
      <c r="Z212" s="180"/>
      <c r="AA212" s="180"/>
      <c r="AB212" s="180"/>
      <c r="AC212" s="180"/>
      <c r="AD212" s="180"/>
      <c r="AE212" s="180"/>
      <c r="AF212" s="180"/>
      <c r="AG212" s="180"/>
      <c r="AH212" s="180"/>
      <c r="AI212" s="180"/>
      <c r="AJ212" s="180"/>
      <c r="AK212" s="180"/>
      <c r="AL212" s="180"/>
      <c r="AM212" s="180"/>
      <c r="AN212" s="180"/>
      <c r="AO212" s="180"/>
      <c r="AP212" s="180"/>
      <c r="AQ212" s="180"/>
      <c r="AR212" s="180"/>
      <c r="AS212" s="180"/>
      <c r="AT212" s="180"/>
      <c r="AU212" s="180"/>
      <c r="AV212" s="180"/>
      <c r="AW212" s="180"/>
      <c r="AX212" s="180"/>
      <c r="AY212" s="180"/>
      <c r="AZ212" s="180"/>
      <c r="BA212" s="180"/>
      <c r="BB212" s="180"/>
      <c r="BC212" s="180"/>
      <c r="BD212" s="180"/>
      <c r="BE212" s="180"/>
      <c r="BF212" s="180"/>
      <c r="BG212" s="180"/>
      <c r="BH212" s="180"/>
    </row>
    <row r="213" spans="1:60" x14ac:dyDescent="0.3">
      <c r="A213" s="180"/>
      <c r="J213" s="180"/>
      <c r="K213" s="180"/>
      <c r="L213" s="180"/>
      <c r="M213" s="180"/>
      <c r="N213" s="180"/>
      <c r="O213" s="180"/>
      <c r="P213" s="180"/>
      <c r="Q213" s="180"/>
      <c r="R213" s="180"/>
      <c r="S213" s="180"/>
      <c r="T213" s="180"/>
      <c r="U213" s="180"/>
      <c r="V213" s="180"/>
      <c r="W213" s="180"/>
      <c r="X213" s="180"/>
      <c r="Y213" s="180"/>
      <c r="Z213" s="180"/>
      <c r="AA213" s="180"/>
      <c r="AB213" s="180"/>
      <c r="AC213" s="180"/>
      <c r="AD213" s="180"/>
      <c r="AE213" s="180"/>
      <c r="AF213" s="180"/>
      <c r="AG213" s="180"/>
      <c r="AH213" s="180"/>
      <c r="AI213" s="180"/>
      <c r="AJ213" s="180"/>
      <c r="AK213" s="180"/>
      <c r="AL213" s="180"/>
      <c r="AM213" s="180"/>
      <c r="AN213" s="180"/>
      <c r="AO213" s="180"/>
      <c r="AP213" s="180"/>
      <c r="AQ213" s="180"/>
      <c r="AR213" s="180"/>
      <c r="AS213" s="180"/>
      <c r="AT213" s="180"/>
      <c r="AU213" s="180"/>
      <c r="AV213" s="180"/>
      <c r="AW213" s="180"/>
      <c r="AX213" s="180"/>
      <c r="AY213" s="180"/>
      <c r="AZ213" s="180"/>
      <c r="BA213" s="180"/>
      <c r="BB213" s="180"/>
      <c r="BC213" s="180"/>
      <c r="BD213" s="180"/>
      <c r="BE213" s="180"/>
      <c r="BF213" s="180"/>
      <c r="BG213" s="180"/>
      <c r="BH213" s="180"/>
    </row>
    <row r="214" spans="1:60" x14ac:dyDescent="0.3">
      <c r="A214" s="180"/>
      <c r="J214" s="180"/>
      <c r="K214" s="180"/>
      <c r="L214" s="180"/>
      <c r="M214" s="180"/>
      <c r="N214" s="180"/>
      <c r="O214" s="180"/>
      <c r="P214" s="180"/>
      <c r="Q214" s="180"/>
      <c r="R214" s="180"/>
      <c r="S214" s="180"/>
      <c r="T214" s="180"/>
      <c r="U214" s="180"/>
      <c r="V214" s="180"/>
      <c r="W214" s="180"/>
      <c r="X214" s="180"/>
      <c r="Y214" s="180"/>
      <c r="Z214" s="180"/>
      <c r="AA214" s="180"/>
      <c r="AB214" s="180"/>
      <c r="AC214" s="180"/>
      <c r="AD214" s="180"/>
      <c r="AE214" s="180"/>
      <c r="AF214" s="180"/>
      <c r="AG214" s="180"/>
      <c r="AH214" s="180"/>
      <c r="AI214" s="180"/>
      <c r="AJ214" s="180"/>
      <c r="AK214" s="180"/>
      <c r="AL214" s="180"/>
      <c r="AM214" s="180"/>
      <c r="AN214" s="180"/>
      <c r="AO214" s="180"/>
      <c r="AP214" s="180"/>
      <c r="AQ214" s="180"/>
      <c r="AR214" s="180"/>
      <c r="AS214" s="180"/>
      <c r="AT214" s="180"/>
      <c r="AU214" s="180"/>
      <c r="AV214" s="180"/>
      <c r="AW214" s="180"/>
      <c r="AX214" s="180"/>
      <c r="AY214" s="180"/>
      <c r="AZ214" s="180"/>
      <c r="BA214" s="180"/>
      <c r="BB214" s="180"/>
      <c r="BC214" s="180"/>
      <c r="BD214" s="180"/>
      <c r="BE214" s="180"/>
      <c r="BF214" s="180"/>
      <c r="BG214" s="180"/>
      <c r="BH214" s="180"/>
    </row>
    <row r="215" spans="1:60" x14ac:dyDescent="0.3">
      <c r="A215" s="180"/>
      <c r="J215" s="180"/>
      <c r="K215" s="180"/>
      <c r="L215" s="180"/>
      <c r="M215" s="180"/>
      <c r="N215" s="180"/>
      <c r="O215" s="180"/>
      <c r="P215" s="180"/>
      <c r="Q215" s="180"/>
      <c r="R215" s="180"/>
      <c r="S215" s="180"/>
      <c r="T215" s="180"/>
      <c r="U215" s="180"/>
      <c r="V215" s="180"/>
      <c r="W215" s="180"/>
      <c r="X215" s="180"/>
      <c r="Y215" s="180"/>
      <c r="Z215" s="180"/>
      <c r="AA215" s="180"/>
      <c r="AB215" s="180"/>
      <c r="AC215" s="180"/>
      <c r="AD215" s="180"/>
      <c r="AE215" s="180"/>
      <c r="AF215" s="180"/>
      <c r="AG215" s="180"/>
      <c r="AH215" s="180"/>
      <c r="AI215" s="180"/>
      <c r="AJ215" s="180"/>
      <c r="AK215" s="180"/>
      <c r="AL215" s="180"/>
      <c r="AM215" s="180"/>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row>
    <row r="216" spans="1:60" x14ac:dyDescent="0.3">
      <c r="A216" s="180"/>
      <c r="J216" s="180"/>
      <c r="K216" s="180"/>
      <c r="L216" s="180"/>
      <c r="M216" s="180"/>
      <c r="N216" s="180"/>
      <c r="O216" s="180"/>
      <c r="P216" s="180"/>
      <c r="Q216" s="180"/>
      <c r="R216" s="180"/>
      <c r="S216" s="180"/>
      <c r="T216" s="180"/>
      <c r="U216" s="180"/>
      <c r="V216" s="180"/>
      <c r="W216" s="180"/>
      <c r="X216" s="180"/>
      <c r="Y216" s="180"/>
      <c r="Z216" s="180"/>
      <c r="AA216" s="180"/>
      <c r="AB216" s="180"/>
      <c r="AC216" s="180"/>
      <c r="AD216" s="180"/>
      <c r="AE216" s="180"/>
      <c r="AF216" s="180"/>
      <c r="AG216" s="180"/>
      <c r="AH216" s="180"/>
      <c r="AI216" s="180"/>
      <c r="AJ216" s="180"/>
      <c r="AK216" s="180"/>
      <c r="AL216" s="180"/>
      <c r="AM216" s="180"/>
      <c r="AN216" s="180"/>
      <c r="AO216" s="180"/>
      <c r="AP216" s="180"/>
      <c r="AQ216" s="180"/>
      <c r="AR216" s="180"/>
      <c r="AS216" s="180"/>
      <c r="AT216" s="180"/>
      <c r="AU216" s="180"/>
      <c r="AV216" s="180"/>
      <c r="AW216" s="180"/>
      <c r="AX216" s="180"/>
      <c r="AY216" s="180"/>
      <c r="AZ216" s="180"/>
      <c r="BA216" s="180"/>
      <c r="BB216" s="180"/>
      <c r="BC216" s="180"/>
      <c r="BD216" s="180"/>
      <c r="BE216" s="180"/>
      <c r="BF216" s="180"/>
      <c r="BG216" s="180"/>
      <c r="BH216" s="180"/>
    </row>
    <row r="217" spans="1:60" x14ac:dyDescent="0.3">
      <c r="A217" s="180"/>
      <c r="J217" s="180"/>
      <c r="K217" s="180"/>
      <c r="L217" s="180"/>
      <c r="M217" s="180"/>
      <c r="N217" s="180"/>
      <c r="O217" s="180"/>
      <c r="P217" s="180"/>
      <c r="Q217" s="180"/>
      <c r="R217" s="180"/>
      <c r="S217" s="180"/>
      <c r="T217" s="180"/>
      <c r="U217" s="180"/>
      <c r="V217" s="180"/>
      <c r="W217" s="180"/>
      <c r="X217" s="180"/>
      <c r="Y217" s="180"/>
      <c r="Z217" s="180"/>
      <c r="AA217" s="180"/>
      <c r="AB217" s="180"/>
      <c r="AC217" s="180"/>
      <c r="AD217" s="180"/>
      <c r="AE217" s="180"/>
      <c r="AF217" s="180"/>
      <c r="AG217" s="180"/>
      <c r="AH217" s="180"/>
      <c r="AI217" s="180"/>
      <c r="AJ217" s="180"/>
      <c r="AK217" s="180"/>
      <c r="AL217" s="180"/>
      <c r="AM217" s="180"/>
      <c r="AN217" s="180"/>
      <c r="AO217" s="180"/>
      <c r="AP217" s="180"/>
      <c r="AQ217" s="180"/>
      <c r="AR217" s="180"/>
      <c r="AS217" s="180"/>
      <c r="AT217" s="180"/>
      <c r="AU217" s="180"/>
      <c r="AV217" s="180"/>
      <c r="AW217" s="180"/>
      <c r="AX217" s="180"/>
      <c r="AY217" s="180"/>
      <c r="AZ217" s="180"/>
      <c r="BA217" s="180"/>
      <c r="BB217" s="180"/>
      <c r="BC217" s="180"/>
      <c r="BD217" s="180"/>
      <c r="BE217" s="180"/>
      <c r="BF217" s="180"/>
      <c r="BG217" s="180"/>
      <c r="BH217" s="180"/>
    </row>
    <row r="218" spans="1:60" x14ac:dyDescent="0.3">
      <c r="A218" s="180"/>
      <c r="J218" s="180"/>
      <c r="K218" s="180"/>
      <c r="L218" s="180"/>
      <c r="M218" s="180"/>
      <c r="N218" s="180"/>
      <c r="O218" s="180"/>
      <c r="P218" s="180"/>
      <c r="Q218" s="180"/>
      <c r="R218" s="180"/>
      <c r="S218" s="180"/>
      <c r="T218" s="180"/>
      <c r="U218" s="180"/>
      <c r="V218" s="180"/>
      <c r="W218" s="180"/>
      <c r="X218" s="180"/>
      <c r="Y218" s="180"/>
      <c r="Z218" s="180"/>
      <c r="AA218" s="180"/>
      <c r="AB218" s="180"/>
      <c r="AC218" s="180"/>
      <c r="AD218" s="180"/>
      <c r="AE218" s="180"/>
      <c r="AF218" s="180"/>
      <c r="AG218" s="180"/>
      <c r="AH218" s="180"/>
      <c r="AI218" s="180"/>
      <c r="AJ218" s="180"/>
      <c r="AK218" s="180"/>
      <c r="AL218" s="180"/>
      <c r="AM218" s="180"/>
      <c r="AN218" s="180"/>
      <c r="AO218" s="180"/>
      <c r="AP218" s="180"/>
      <c r="AQ218" s="180"/>
      <c r="AR218" s="180"/>
      <c r="AS218" s="180"/>
      <c r="AT218" s="180"/>
      <c r="AU218" s="180"/>
      <c r="AV218" s="180"/>
      <c r="AW218" s="180"/>
      <c r="AX218" s="180"/>
      <c r="AY218" s="180"/>
      <c r="AZ218" s="180"/>
      <c r="BA218" s="180"/>
      <c r="BB218" s="180"/>
      <c r="BC218" s="180"/>
      <c r="BD218" s="180"/>
      <c r="BE218" s="180"/>
      <c r="BF218" s="180"/>
      <c r="BG218" s="180"/>
      <c r="BH218" s="180"/>
    </row>
    <row r="219" spans="1:60" x14ac:dyDescent="0.3">
      <c r="A219" s="180"/>
      <c r="J219" s="180"/>
      <c r="K219" s="180"/>
      <c r="L219" s="180"/>
      <c r="M219" s="180"/>
      <c r="N219" s="180"/>
      <c r="O219" s="180"/>
      <c r="P219" s="180"/>
      <c r="Q219" s="180"/>
      <c r="R219" s="180"/>
      <c r="S219" s="180"/>
      <c r="T219" s="180"/>
      <c r="U219" s="180"/>
      <c r="V219" s="180"/>
      <c r="W219" s="180"/>
      <c r="X219" s="180"/>
      <c r="Y219" s="180"/>
      <c r="Z219" s="180"/>
      <c r="AA219" s="180"/>
      <c r="AB219" s="180"/>
      <c r="AC219" s="180"/>
      <c r="AD219" s="180"/>
      <c r="AE219" s="180"/>
      <c r="AF219" s="180"/>
      <c r="AG219" s="180"/>
      <c r="AH219" s="180"/>
      <c r="AI219" s="180"/>
      <c r="AJ219" s="180"/>
      <c r="AK219" s="180"/>
      <c r="AL219" s="180"/>
      <c r="AM219" s="180"/>
      <c r="AN219" s="180"/>
      <c r="AO219" s="180"/>
      <c r="AP219" s="180"/>
      <c r="AQ219" s="180"/>
      <c r="AR219" s="180"/>
      <c r="AS219" s="180"/>
      <c r="AT219" s="180"/>
      <c r="AU219" s="180"/>
      <c r="AV219" s="180"/>
      <c r="AW219" s="180"/>
      <c r="AX219" s="180"/>
      <c r="AY219" s="180"/>
      <c r="AZ219" s="180"/>
      <c r="BA219" s="180"/>
      <c r="BB219" s="180"/>
      <c r="BC219" s="180"/>
      <c r="BD219" s="180"/>
      <c r="BE219" s="180"/>
      <c r="BF219" s="180"/>
      <c r="BG219" s="180"/>
      <c r="BH219" s="180"/>
    </row>
    <row r="220" spans="1:60" x14ac:dyDescent="0.3">
      <c r="A220" s="180"/>
      <c r="J220" s="180"/>
      <c r="K220" s="180"/>
      <c r="L220" s="180"/>
      <c r="M220" s="180"/>
      <c r="N220" s="180"/>
      <c r="O220" s="180"/>
      <c r="P220" s="180"/>
      <c r="Q220" s="180"/>
      <c r="R220" s="180"/>
      <c r="S220" s="180"/>
      <c r="T220" s="180"/>
      <c r="U220" s="180"/>
      <c r="V220" s="180"/>
      <c r="W220" s="180"/>
      <c r="X220" s="180"/>
      <c r="Y220" s="180"/>
      <c r="Z220" s="180"/>
      <c r="AA220" s="180"/>
      <c r="AB220" s="180"/>
      <c r="AC220" s="180"/>
      <c r="AD220" s="180"/>
      <c r="AE220" s="180"/>
      <c r="AF220" s="180"/>
      <c r="AG220" s="180"/>
      <c r="AH220" s="180"/>
      <c r="AI220" s="180"/>
      <c r="AJ220" s="180"/>
      <c r="AK220" s="180"/>
      <c r="AL220" s="180"/>
      <c r="AM220" s="180"/>
      <c r="AN220" s="180"/>
      <c r="AO220" s="180"/>
      <c r="AP220" s="180"/>
      <c r="AQ220" s="180"/>
      <c r="AR220" s="180"/>
      <c r="AS220" s="180"/>
      <c r="AT220" s="180"/>
      <c r="AU220" s="180"/>
      <c r="AV220" s="180"/>
      <c r="AW220" s="180"/>
      <c r="AX220" s="180"/>
      <c r="AY220" s="180"/>
      <c r="AZ220" s="180"/>
      <c r="BA220" s="180"/>
      <c r="BB220" s="180"/>
      <c r="BC220" s="180"/>
      <c r="BD220" s="180"/>
      <c r="BE220" s="180"/>
      <c r="BF220" s="180"/>
      <c r="BG220" s="180"/>
      <c r="BH220" s="180"/>
    </row>
    <row r="221" spans="1:60" x14ac:dyDescent="0.3">
      <c r="A221" s="180"/>
      <c r="J221" s="180"/>
      <c r="K221" s="180"/>
      <c r="L221" s="180"/>
      <c r="M221" s="180"/>
      <c r="N221" s="180"/>
      <c r="O221" s="180"/>
      <c r="P221" s="180"/>
      <c r="Q221" s="180"/>
      <c r="R221" s="180"/>
      <c r="S221" s="180"/>
      <c r="T221" s="180"/>
      <c r="U221" s="180"/>
      <c r="V221" s="180"/>
      <c r="W221" s="180"/>
      <c r="X221" s="180"/>
      <c r="Y221" s="180"/>
      <c r="Z221" s="180"/>
      <c r="AA221" s="180"/>
      <c r="AB221" s="180"/>
      <c r="AC221" s="180"/>
      <c r="AD221" s="180"/>
      <c r="AE221" s="180"/>
      <c r="AF221" s="180"/>
      <c r="AG221" s="180"/>
      <c r="AH221" s="180"/>
      <c r="AI221" s="180"/>
      <c r="AJ221" s="180"/>
      <c r="AK221" s="180"/>
      <c r="AL221" s="180"/>
      <c r="AM221" s="180"/>
      <c r="AN221" s="180"/>
      <c r="AO221" s="180"/>
      <c r="AP221" s="180"/>
      <c r="AQ221" s="180"/>
      <c r="AR221" s="180"/>
      <c r="AS221" s="180"/>
      <c r="AT221" s="180"/>
      <c r="AU221" s="180"/>
      <c r="AV221" s="180"/>
      <c r="AW221" s="180"/>
      <c r="AX221" s="180"/>
      <c r="AY221" s="180"/>
      <c r="AZ221" s="180"/>
      <c r="BA221" s="180"/>
      <c r="BB221" s="180"/>
      <c r="BC221" s="180"/>
      <c r="BD221" s="180"/>
      <c r="BE221" s="180"/>
      <c r="BF221" s="180"/>
      <c r="BG221" s="180"/>
      <c r="BH221" s="180"/>
    </row>
    <row r="222" spans="1:60" x14ac:dyDescent="0.3">
      <c r="A222" s="180"/>
      <c r="J222" s="180"/>
      <c r="K222" s="180"/>
      <c r="L222" s="180"/>
      <c r="M222" s="180"/>
      <c r="N222" s="180"/>
      <c r="O222" s="180"/>
      <c r="P222" s="180"/>
      <c r="Q222" s="180"/>
      <c r="R222" s="180"/>
      <c r="S222" s="180"/>
      <c r="T222" s="180"/>
      <c r="U222" s="180"/>
      <c r="V222" s="180"/>
      <c r="W222" s="180"/>
      <c r="X222" s="180"/>
      <c r="Y222" s="180"/>
      <c r="Z222" s="180"/>
      <c r="AA222" s="180"/>
      <c r="AB222" s="180"/>
      <c r="AC222" s="180"/>
      <c r="AD222" s="180"/>
      <c r="AE222" s="180"/>
      <c r="AF222" s="180"/>
      <c r="AG222" s="180"/>
      <c r="AH222" s="180"/>
      <c r="AI222" s="180"/>
      <c r="AJ222" s="180"/>
      <c r="AK222" s="180"/>
      <c r="AL222" s="180"/>
      <c r="AM222" s="180"/>
      <c r="AN222" s="180"/>
      <c r="AO222" s="180"/>
      <c r="AP222" s="180"/>
      <c r="AQ222" s="180"/>
      <c r="AR222" s="180"/>
      <c r="AS222" s="180"/>
      <c r="AT222" s="180"/>
      <c r="AU222" s="180"/>
      <c r="AV222" s="180"/>
      <c r="AW222" s="180"/>
      <c r="AX222" s="180"/>
      <c r="AY222" s="180"/>
      <c r="AZ222" s="180"/>
      <c r="BA222" s="180"/>
      <c r="BB222" s="180"/>
      <c r="BC222" s="180"/>
      <c r="BD222" s="180"/>
      <c r="BE222" s="180"/>
      <c r="BF222" s="180"/>
      <c r="BG222" s="180"/>
      <c r="BH222" s="180"/>
    </row>
    <row r="223" spans="1:60" x14ac:dyDescent="0.3">
      <c r="A223" s="180"/>
      <c r="J223" s="180"/>
      <c r="K223" s="180"/>
      <c r="L223" s="180"/>
      <c r="M223" s="180"/>
      <c r="N223" s="180"/>
      <c r="O223" s="180"/>
      <c r="P223" s="180"/>
      <c r="Q223" s="180"/>
      <c r="R223" s="180"/>
      <c r="S223" s="180"/>
      <c r="T223" s="180"/>
      <c r="U223" s="180"/>
      <c r="V223" s="180"/>
      <c r="W223" s="180"/>
      <c r="X223" s="180"/>
      <c r="Y223" s="180"/>
      <c r="Z223" s="180"/>
      <c r="AA223" s="180"/>
      <c r="AB223" s="180"/>
      <c r="AC223" s="180"/>
      <c r="AD223" s="180"/>
      <c r="AE223" s="180"/>
      <c r="AF223" s="180"/>
      <c r="AG223" s="180"/>
      <c r="AH223" s="180"/>
      <c r="AI223" s="180"/>
      <c r="AJ223" s="180"/>
      <c r="AK223" s="180"/>
      <c r="AL223" s="180"/>
      <c r="AM223" s="180"/>
      <c r="AN223" s="180"/>
      <c r="AO223" s="180"/>
      <c r="AP223" s="180"/>
      <c r="AQ223" s="180"/>
      <c r="AR223" s="180"/>
      <c r="AS223" s="180"/>
      <c r="AT223" s="180"/>
      <c r="AU223" s="180"/>
      <c r="AV223" s="180"/>
      <c r="AW223" s="180"/>
      <c r="AX223" s="180"/>
      <c r="AY223" s="180"/>
      <c r="AZ223" s="180"/>
      <c r="BA223" s="180"/>
      <c r="BB223" s="180"/>
      <c r="BC223" s="180"/>
      <c r="BD223" s="180"/>
      <c r="BE223" s="180"/>
      <c r="BF223" s="180"/>
      <c r="BG223" s="180"/>
      <c r="BH223" s="180"/>
    </row>
    <row r="224" spans="1:60" x14ac:dyDescent="0.3">
      <c r="A224" s="180"/>
      <c r="J224" s="180"/>
      <c r="K224" s="180"/>
      <c r="L224" s="180"/>
      <c r="M224" s="180"/>
      <c r="N224" s="180"/>
      <c r="O224" s="180"/>
      <c r="P224" s="180"/>
      <c r="Q224" s="180"/>
      <c r="R224" s="180"/>
      <c r="S224" s="180"/>
      <c r="T224" s="180"/>
      <c r="U224" s="180"/>
      <c r="V224" s="180"/>
      <c r="W224" s="180"/>
      <c r="X224" s="180"/>
      <c r="Y224" s="180"/>
      <c r="Z224" s="180"/>
      <c r="AA224" s="180"/>
      <c r="AB224" s="180"/>
      <c r="AC224" s="180"/>
      <c r="AD224" s="180"/>
      <c r="AE224" s="180"/>
      <c r="AF224" s="180"/>
      <c r="AG224" s="180"/>
      <c r="AH224" s="180"/>
      <c r="AI224" s="180"/>
      <c r="AJ224" s="180"/>
      <c r="AK224" s="180"/>
      <c r="AL224" s="180"/>
      <c r="AM224" s="180"/>
      <c r="AN224" s="180"/>
      <c r="AO224" s="180"/>
      <c r="AP224" s="180"/>
      <c r="AQ224" s="180"/>
      <c r="AR224" s="180"/>
      <c r="AS224" s="180"/>
      <c r="AT224" s="180"/>
      <c r="AU224" s="180"/>
      <c r="AV224" s="180"/>
      <c r="AW224" s="180"/>
      <c r="AX224" s="180"/>
      <c r="AY224" s="180"/>
      <c r="AZ224" s="180"/>
      <c r="BA224" s="180"/>
      <c r="BB224" s="180"/>
      <c r="BC224" s="180"/>
      <c r="BD224" s="180"/>
      <c r="BE224" s="180"/>
      <c r="BF224" s="180"/>
      <c r="BG224" s="180"/>
      <c r="BH224" s="180"/>
    </row>
    <row r="225" spans="1:60" x14ac:dyDescent="0.3">
      <c r="A225" s="180"/>
      <c r="J225" s="180"/>
      <c r="K225" s="180"/>
      <c r="L225" s="180"/>
      <c r="M225" s="180"/>
      <c r="N225" s="180"/>
      <c r="O225" s="180"/>
      <c r="P225" s="180"/>
      <c r="Q225" s="180"/>
      <c r="R225" s="180"/>
      <c r="S225" s="180"/>
      <c r="T225" s="180"/>
      <c r="U225" s="180"/>
      <c r="V225" s="180"/>
      <c r="W225" s="180"/>
      <c r="X225" s="180"/>
      <c r="Y225" s="180"/>
      <c r="Z225" s="180"/>
      <c r="AA225" s="180"/>
      <c r="AB225" s="180"/>
      <c r="AC225" s="180"/>
      <c r="AD225" s="180"/>
      <c r="AE225" s="180"/>
      <c r="AF225" s="180"/>
      <c r="AG225" s="180"/>
      <c r="AH225" s="180"/>
      <c r="AI225" s="180"/>
      <c r="AJ225" s="180"/>
      <c r="AK225" s="180"/>
      <c r="AL225" s="180"/>
      <c r="AM225" s="180"/>
      <c r="AN225" s="180"/>
      <c r="AO225" s="180"/>
      <c r="AP225" s="180"/>
      <c r="AQ225" s="180"/>
      <c r="AR225" s="180"/>
      <c r="AS225" s="180"/>
      <c r="AT225" s="180"/>
      <c r="AU225" s="180"/>
      <c r="AV225" s="180"/>
      <c r="AW225" s="180"/>
      <c r="AX225" s="180"/>
      <c r="AY225" s="180"/>
      <c r="AZ225" s="180"/>
      <c r="BA225" s="180"/>
      <c r="BB225" s="180"/>
      <c r="BC225" s="180"/>
      <c r="BD225" s="180"/>
      <c r="BE225" s="180"/>
      <c r="BF225" s="180"/>
      <c r="BG225" s="180"/>
      <c r="BH225" s="180"/>
    </row>
    <row r="226" spans="1:60" x14ac:dyDescent="0.3">
      <c r="A226" s="180"/>
      <c r="J226" s="180"/>
      <c r="K226" s="180"/>
      <c r="L226" s="180"/>
      <c r="M226" s="180"/>
      <c r="N226" s="180"/>
      <c r="O226" s="180"/>
      <c r="P226" s="180"/>
      <c r="Q226" s="180"/>
      <c r="R226" s="180"/>
      <c r="S226" s="180"/>
      <c r="T226" s="180"/>
      <c r="U226" s="180"/>
      <c r="V226" s="180"/>
      <c r="W226" s="180"/>
      <c r="X226" s="180"/>
      <c r="Y226" s="180"/>
      <c r="Z226" s="180"/>
      <c r="AA226" s="180"/>
      <c r="AB226" s="180"/>
      <c r="AC226" s="180"/>
      <c r="AD226" s="180"/>
      <c r="AE226" s="180"/>
      <c r="AF226" s="180"/>
      <c r="AG226" s="180"/>
      <c r="AH226" s="180"/>
      <c r="AI226" s="180"/>
      <c r="AJ226" s="180"/>
      <c r="AK226" s="180"/>
      <c r="AL226" s="180"/>
      <c r="AM226" s="180"/>
      <c r="AN226" s="180"/>
      <c r="AO226" s="180"/>
      <c r="AP226" s="180"/>
      <c r="AQ226" s="180"/>
      <c r="AR226" s="180"/>
      <c r="AS226" s="180"/>
      <c r="AT226" s="180"/>
      <c r="AU226" s="180"/>
      <c r="AV226" s="180"/>
      <c r="AW226" s="180"/>
      <c r="AX226" s="180"/>
      <c r="AY226" s="180"/>
      <c r="AZ226" s="180"/>
      <c r="BA226" s="180"/>
      <c r="BB226" s="180"/>
      <c r="BC226" s="180"/>
      <c r="BD226" s="180"/>
      <c r="BE226" s="180"/>
      <c r="BF226" s="180"/>
      <c r="BG226" s="180"/>
      <c r="BH226" s="180"/>
    </row>
    <row r="227" spans="1:60" x14ac:dyDescent="0.3">
      <c r="A227" s="180"/>
      <c r="J227" s="180"/>
      <c r="K227" s="180"/>
      <c r="L227" s="180"/>
      <c r="M227" s="180"/>
      <c r="N227" s="180"/>
      <c r="O227" s="180"/>
      <c r="P227" s="180"/>
      <c r="Q227" s="180"/>
      <c r="R227" s="180"/>
      <c r="S227" s="180"/>
      <c r="T227" s="180"/>
      <c r="U227" s="180"/>
      <c r="V227" s="180"/>
      <c r="W227" s="180"/>
      <c r="X227" s="180"/>
      <c r="Y227" s="180"/>
      <c r="Z227" s="180"/>
      <c r="AA227" s="180"/>
      <c r="AB227" s="180"/>
      <c r="AC227" s="180"/>
      <c r="AD227" s="180"/>
      <c r="AE227" s="180"/>
      <c r="AF227" s="180"/>
      <c r="AG227" s="180"/>
      <c r="AH227" s="180"/>
      <c r="AI227" s="180"/>
      <c r="AJ227" s="180"/>
      <c r="AK227" s="180"/>
      <c r="AL227" s="180"/>
      <c r="AM227" s="180"/>
      <c r="AN227" s="180"/>
      <c r="AO227" s="180"/>
      <c r="AP227" s="180"/>
      <c r="AQ227" s="180"/>
      <c r="AR227" s="180"/>
      <c r="AS227" s="180"/>
      <c r="AT227" s="180"/>
      <c r="AU227" s="180"/>
      <c r="AV227" s="180"/>
      <c r="AW227" s="180"/>
      <c r="AX227" s="180"/>
      <c r="AY227" s="180"/>
      <c r="AZ227" s="180"/>
      <c r="BA227" s="180"/>
      <c r="BB227" s="180"/>
      <c r="BC227" s="180"/>
      <c r="BD227" s="180"/>
      <c r="BE227" s="180"/>
      <c r="BF227" s="180"/>
      <c r="BG227" s="180"/>
      <c r="BH227" s="180"/>
    </row>
    <row r="228" spans="1:60" x14ac:dyDescent="0.3">
      <c r="A228" s="180"/>
      <c r="J228" s="180"/>
      <c r="K228" s="180"/>
      <c r="L228" s="180"/>
      <c r="M228" s="180"/>
      <c r="N228" s="180"/>
      <c r="O228" s="180"/>
      <c r="P228" s="180"/>
      <c r="Q228" s="180"/>
      <c r="R228" s="180"/>
      <c r="S228" s="180"/>
      <c r="T228" s="180"/>
      <c r="U228" s="180"/>
      <c r="V228" s="180"/>
      <c r="W228" s="180"/>
      <c r="X228" s="180"/>
      <c r="Y228" s="180"/>
      <c r="Z228" s="180"/>
      <c r="AA228" s="180"/>
      <c r="AB228" s="180"/>
      <c r="AC228" s="180"/>
      <c r="AD228" s="180"/>
      <c r="AE228" s="180"/>
      <c r="AF228" s="180"/>
      <c r="AG228" s="180"/>
      <c r="AH228" s="180"/>
      <c r="AI228" s="180"/>
      <c r="AJ228" s="180"/>
      <c r="AK228" s="180"/>
      <c r="AL228" s="180"/>
      <c r="AM228" s="180"/>
      <c r="AN228" s="180"/>
      <c r="AO228" s="180"/>
      <c r="AP228" s="180"/>
      <c r="AQ228" s="180"/>
      <c r="AR228" s="180"/>
      <c r="AS228" s="180"/>
      <c r="AT228" s="180"/>
      <c r="AU228" s="180"/>
      <c r="AV228" s="180"/>
      <c r="AW228" s="180"/>
      <c r="AX228" s="180"/>
      <c r="AY228" s="180"/>
      <c r="AZ228" s="180"/>
      <c r="BA228" s="180"/>
      <c r="BB228" s="180"/>
      <c r="BC228" s="180"/>
      <c r="BD228" s="180"/>
      <c r="BE228" s="180"/>
      <c r="BF228" s="180"/>
      <c r="BG228" s="180"/>
      <c r="BH228" s="180"/>
    </row>
    <row r="229" spans="1:60" x14ac:dyDescent="0.3">
      <c r="A229" s="180"/>
      <c r="J229" s="180"/>
      <c r="K229" s="180"/>
      <c r="L229" s="180"/>
      <c r="M229" s="180"/>
      <c r="N229" s="180"/>
      <c r="O229" s="180"/>
      <c r="P229" s="180"/>
      <c r="Q229" s="180"/>
      <c r="R229" s="180"/>
      <c r="S229" s="180"/>
      <c r="T229" s="180"/>
      <c r="U229" s="180"/>
      <c r="V229" s="180"/>
      <c r="W229" s="180"/>
      <c r="X229" s="180"/>
      <c r="Y229" s="180"/>
      <c r="Z229" s="180"/>
      <c r="AA229" s="180"/>
      <c r="AB229" s="180"/>
      <c r="AC229" s="180"/>
      <c r="AD229" s="180"/>
      <c r="AE229" s="180"/>
      <c r="AF229" s="180"/>
      <c r="AG229" s="180"/>
      <c r="AH229" s="180"/>
      <c r="AI229" s="180"/>
      <c r="AJ229" s="180"/>
      <c r="AK229" s="180"/>
      <c r="AL229" s="180"/>
      <c r="AM229" s="180"/>
      <c r="AN229" s="180"/>
      <c r="AO229" s="180"/>
      <c r="AP229" s="180"/>
      <c r="AQ229" s="180"/>
      <c r="AR229" s="180"/>
      <c r="AS229" s="180"/>
      <c r="AT229" s="180"/>
      <c r="AU229" s="180"/>
      <c r="AV229" s="180"/>
      <c r="AW229" s="180"/>
      <c r="AX229" s="180"/>
      <c r="AY229" s="180"/>
      <c r="AZ229" s="180"/>
      <c r="BA229" s="180"/>
      <c r="BB229" s="180"/>
      <c r="BC229" s="180"/>
      <c r="BD229" s="180"/>
      <c r="BE229" s="180"/>
      <c r="BF229" s="180"/>
      <c r="BG229" s="180"/>
      <c r="BH229" s="180"/>
    </row>
    <row r="230" spans="1:60" x14ac:dyDescent="0.3">
      <c r="A230" s="180"/>
      <c r="J230" s="180"/>
      <c r="K230" s="180"/>
      <c r="L230" s="180"/>
      <c r="M230" s="180"/>
      <c r="N230" s="180"/>
      <c r="O230" s="180"/>
      <c r="P230" s="180"/>
      <c r="Q230" s="180"/>
      <c r="R230" s="180"/>
      <c r="S230" s="180"/>
      <c r="T230" s="180"/>
      <c r="U230" s="180"/>
      <c r="V230" s="180"/>
      <c r="W230" s="180"/>
      <c r="X230" s="180"/>
      <c r="Y230" s="180"/>
      <c r="Z230" s="180"/>
      <c r="AA230" s="180"/>
      <c r="AB230" s="180"/>
      <c r="AC230" s="180"/>
      <c r="AD230" s="180"/>
      <c r="AE230" s="180"/>
      <c r="AF230" s="180"/>
      <c r="AG230" s="180"/>
      <c r="AH230" s="180"/>
      <c r="AI230" s="180"/>
      <c r="AJ230" s="180"/>
      <c r="AK230" s="180"/>
      <c r="AL230" s="180"/>
      <c r="AM230" s="180"/>
      <c r="AN230" s="180"/>
      <c r="AO230" s="180"/>
      <c r="AP230" s="180"/>
      <c r="AQ230" s="180"/>
      <c r="AR230" s="180"/>
      <c r="AS230" s="180"/>
      <c r="AT230" s="180"/>
      <c r="AU230" s="180"/>
      <c r="AV230" s="180"/>
      <c r="AW230" s="180"/>
      <c r="AX230" s="180"/>
      <c r="AY230" s="180"/>
      <c r="AZ230" s="180"/>
      <c r="BA230" s="180"/>
      <c r="BB230" s="180"/>
      <c r="BC230" s="180"/>
      <c r="BD230" s="180"/>
      <c r="BE230" s="180"/>
      <c r="BF230" s="180"/>
      <c r="BG230" s="180"/>
      <c r="BH230" s="180"/>
    </row>
    <row r="231" spans="1:60" x14ac:dyDescent="0.3">
      <c r="A231" s="180"/>
      <c r="J231" s="180"/>
      <c r="K231" s="180"/>
      <c r="L231" s="180"/>
      <c r="M231" s="180"/>
      <c r="N231" s="180"/>
      <c r="O231" s="180"/>
      <c r="P231" s="180"/>
      <c r="Q231" s="180"/>
      <c r="R231" s="180"/>
      <c r="S231" s="180"/>
      <c r="T231" s="180"/>
      <c r="U231" s="180"/>
      <c r="V231" s="180"/>
      <c r="W231" s="180"/>
      <c r="X231" s="180"/>
      <c r="Y231" s="180"/>
      <c r="Z231" s="180"/>
      <c r="AA231" s="180"/>
      <c r="AB231" s="180"/>
      <c r="AC231" s="180"/>
      <c r="AD231" s="180"/>
      <c r="AE231" s="180"/>
      <c r="AF231" s="180"/>
      <c r="AG231" s="180"/>
      <c r="AH231" s="180"/>
      <c r="AI231" s="180"/>
      <c r="AJ231" s="180"/>
      <c r="AK231" s="180"/>
      <c r="AL231" s="180"/>
      <c r="AM231" s="180"/>
      <c r="AN231" s="180"/>
      <c r="AO231" s="180"/>
      <c r="AP231" s="180"/>
      <c r="AQ231" s="180"/>
      <c r="AR231" s="180"/>
      <c r="AS231" s="180"/>
      <c r="AT231" s="180"/>
      <c r="AU231" s="180"/>
      <c r="AV231" s="180"/>
      <c r="AW231" s="180"/>
      <c r="AX231" s="180"/>
      <c r="AY231" s="180"/>
      <c r="AZ231" s="180"/>
      <c r="BA231" s="180"/>
      <c r="BB231" s="180"/>
      <c r="BC231" s="180"/>
      <c r="BD231" s="180"/>
      <c r="BE231" s="180"/>
      <c r="BF231" s="180"/>
      <c r="BG231" s="180"/>
      <c r="BH231" s="180"/>
    </row>
    <row r="232" spans="1:60" x14ac:dyDescent="0.3">
      <c r="A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0"/>
      <c r="AY232" s="180"/>
      <c r="AZ232" s="180"/>
      <c r="BA232" s="180"/>
      <c r="BB232" s="180"/>
      <c r="BC232" s="180"/>
      <c r="BD232" s="180"/>
      <c r="BE232" s="180"/>
      <c r="BF232" s="180"/>
      <c r="BG232" s="180"/>
      <c r="BH232" s="180"/>
    </row>
    <row r="233" spans="1:60" x14ac:dyDescent="0.3">
      <c r="A233" s="180"/>
      <c r="J233" s="180"/>
      <c r="K233" s="180"/>
      <c r="L233" s="180"/>
      <c r="M233" s="180"/>
      <c r="N233" s="180"/>
      <c r="O233" s="180"/>
      <c r="P233" s="180"/>
      <c r="Q233" s="180"/>
      <c r="R233" s="180"/>
      <c r="S233" s="180"/>
      <c r="T233" s="180"/>
      <c r="U233" s="180"/>
      <c r="V233" s="180"/>
      <c r="W233" s="180"/>
      <c r="X233" s="180"/>
      <c r="Y233" s="180"/>
      <c r="Z233" s="180"/>
      <c r="AA233" s="180"/>
      <c r="AB233" s="180"/>
      <c r="AC233" s="180"/>
      <c r="AD233" s="180"/>
      <c r="AE233" s="180"/>
      <c r="AF233" s="180"/>
      <c r="AG233" s="180"/>
      <c r="AH233" s="180"/>
      <c r="AI233" s="180"/>
      <c r="AJ233" s="180"/>
      <c r="AK233" s="180"/>
      <c r="AL233" s="180"/>
      <c r="AM233" s="180"/>
      <c r="AN233" s="180"/>
      <c r="AO233" s="180"/>
      <c r="AP233" s="180"/>
      <c r="AQ233" s="180"/>
      <c r="AR233" s="180"/>
      <c r="AS233" s="180"/>
      <c r="AT233" s="180"/>
      <c r="AU233" s="180"/>
      <c r="AV233" s="180"/>
      <c r="AW233" s="180"/>
      <c r="AX233" s="180"/>
      <c r="AY233" s="180"/>
      <c r="AZ233" s="180"/>
      <c r="BA233" s="180"/>
      <c r="BB233" s="180"/>
      <c r="BC233" s="180"/>
      <c r="BD233" s="180"/>
      <c r="BE233" s="180"/>
      <c r="BF233" s="180"/>
      <c r="BG233" s="180"/>
      <c r="BH233" s="180"/>
    </row>
    <row r="234" spans="1:60" x14ac:dyDescent="0.3">
      <c r="A234" s="180"/>
      <c r="J234" s="180"/>
      <c r="K234" s="180"/>
      <c r="L234" s="180"/>
      <c r="M234" s="180"/>
      <c r="N234" s="180"/>
      <c r="O234" s="180"/>
      <c r="P234" s="180"/>
      <c r="Q234" s="180"/>
      <c r="R234" s="180"/>
      <c r="S234" s="180"/>
      <c r="T234" s="180"/>
      <c r="U234" s="180"/>
      <c r="V234" s="180"/>
      <c r="W234" s="180"/>
      <c r="X234" s="180"/>
      <c r="Y234" s="180"/>
      <c r="Z234" s="180"/>
      <c r="AA234" s="180"/>
      <c r="AB234" s="180"/>
      <c r="AC234" s="180"/>
      <c r="AD234" s="180"/>
      <c r="AE234" s="180"/>
      <c r="AF234" s="180"/>
      <c r="AG234" s="180"/>
      <c r="AH234" s="180"/>
      <c r="AI234" s="180"/>
      <c r="AJ234" s="180"/>
      <c r="AK234" s="180"/>
      <c r="AL234" s="180"/>
      <c r="AM234" s="180"/>
      <c r="AN234" s="180"/>
      <c r="AO234" s="180"/>
      <c r="AP234" s="180"/>
      <c r="AQ234" s="180"/>
      <c r="AR234" s="180"/>
      <c r="AS234" s="180"/>
      <c r="AT234" s="180"/>
      <c r="AU234" s="180"/>
      <c r="AV234" s="180"/>
      <c r="AW234" s="180"/>
      <c r="AX234" s="180"/>
      <c r="AY234" s="180"/>
      <c r="AZ234" s="180"/>
      <c r="BA234" s="180"/>
      <c r="BB234" s="180"/>
      <c r="BC234" s="180"/>
      <c r="BD234" s="180"/>
      <c r="BE234" s="180"/>
      <c r="BF234" s="180"/>
      <c r="BG234" s="180"/>
      <c r="BH234" s="180"/>
    </row>
    <row r="235" spans="1:60" x14ac:dyDescent="0.3">
      <c r="A235" s="180"/>
      <c r="J235" s="180"/>
      <c r="K235" s="180"/>
      <c r="L235" s="180"/>
      <c r="M235" s="180"/>
      <c r="N235" s="180"/>
      <c r="O235" s="180"/>
      <c r="P235" s="180"/>
      <c r="Q235" s="180"/>
      <c r="R235" s="180"/>
      <c r="S235" s="180"/>
      <c r="T235" s="180"/>
      <c r="U235" s="180"/>
      <c r="V235" s="180"/>
      <c r="W235" s="180"/>
      <c r="X235" s="180"/>
      <c r="Y235" s="180"/>
      <c r="Z235" s="180"/>
      <c r="AA235" s="180"/>
      <c r="AB235" s="180"/>
      <c r="AC235" s="180"/>
      <c r="AD235" s="180"/>
      <c r="AE235" s="180"/>
      <c r="AF235" s="180"/>
      <c r="AG235" s="180"/>
      <c r="AH235" s="180"/>
      <c r="AI235" s="180"/>
      <c r="AJ235" s="180"/>
      <c r="AK235" s="180"/>
      <c r="AL235" s="180"/>
      <c r="AM235" s="180"/>
      <c r="AN235" s="180"/>
      <c r="AO235" s="180"/>
      <c r="AP235" s="180"/>
      <c r="AQ235" s="180"/>
      <c r="AR235" s="180"/>
      <c r="AS235" s="180"/>
      <c r="AT235" s="180"/>
      <c r="AU235" s="180"/>
      <c r="AV235" s="180"/>
      <c r="AW235" s="180"/>
      <c r="AX235" s="180"/>
      <c r="AY235" s="180"/>
      <c r="AZ235" s="180"/>
      <c r="BA235" s="180"/>
      <c r="BB235" s="180"/>
      <c r="BC235" s="180"/>
      <c r="BD235" s="180"/>
      <c r="BE235" s="180"/>
      <c r="BF235" s="180"/>
      <c r="BG235" s="180"/>
      <c r="BH235" s="180"/>
    </row>
    <row r="236" spans="1:60" x14ac:dyDescent="0.3">
      <c r="A236" s="180"/>
      <c r="J236" s="180"/>
      <c r="K236" s="180"/>
      <c r="L236" s="180"/>
      <c r="M236" s="180"/>
      <c r="N236" s="180"/>
      <c r="O236" s="180"/>
      <c r="P236" s="180"/>
      <c r="Q236" s="180"/>
      <c r="R236" s="180"/>
      <c r="S236" s="180"/>
      <c r="T236" s="180"/>
      <c r="U236" s="180"/>
      <c r="V236" s="180"/>
      <c r="W236" s="180"/>
      <c r="X236" s="180"/>
      <c r="Y236" s="180"/>
      <c r="Z236" s="180"/>
      <c r="AA236" s="180"/>
      <c r="AB236" s="180"/>
      <c r="AC236" s="180"/>
      <c r="AD236" s="180"/>
      <c r="AE236" s="180"/>
      <c r="AF236" s="180"/>
      <c r="AG236" s="180"/>
      <c r="AH236" s="180"/>
      <c r="AI236" s="180"/>
      <c r="AJ236" s="180"/>
      <c r="AK236" s="180"/>
      <c r="AL236" s="180"/>
      <c r="AM236" s="180"/>
      <c r="AN236" s="180"/>
      <c r="AO236" s="180"/>
      <c r="AP236" s="180"/>
      <c r="AQ236" s="180"/>
      <c r="AR236" s="180"/>
      <c r="AS236" s="180"/>
      <c r="AT236" s="180"/>
      <c r="AU236" s="180"/>
      <c r="AV236" s="180"/>
      <c r="AW236" s="180"/>
      <c r="AX236" s="180"/>
      <c r="AY236" s="180"/>
      <c r="AZ236" s="180"/>
      <c r="BA236" s="180"/>
      <c r="BB236" s="180"/>
      <c r="BC236" s="180"/>
      <c r="BD236" s="180"/>
      <c r="BE236" s="180"/>
      <c r="BF236" s="180"/>
      <c r="BG236" s="180"/>
      <c r="BH236" s="180"/>
    </row>
    <row r="237" spans="1:60" x14ac:dyDescent="0.3">
      <c r="A237" s="180"/>
      <c r="J237" s="180"/>
      <c r="K237" s="180"/>
      <c r="L237" s="180"/>
      <c r="M237" s="180"/>
      <c r="N237" s="180"/>
      <c r="O237" s="180"/>
      <c r="P237" s="180"/>
      <c r="Q237" s="180"/>
      <c r="R237" s="180"/>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0"/>
      <c r="BC237" s="180"/>
      <c r="BD237" s="180"/>
      <c r="BE237" s="180"/>
      <c r="BF237" s="180"/>
      <c r="BG237" s="180"/>
      <c r="BH237" s="180"/>
    </row>
    <row r="238" spans="1:60" x14ac:dyDescent="0.3">
      <c r="A238" s="180"/>
      <c r="J238" s="180"/>
      <c r="K238" s="180"/>
      <c r="L238" s="180"/>
      <c r="M238" s="180"/>
      <c r="N238" s="180"/>
      <c r="O238" s="180"/>
      <c r="P238" s="180"/>
      <c r="Q238" s="180"/>
      <c r="R238" s="180"/>
      <c r="S238" s="180"/>
      <c r="T238" s="180"/>
      <c r="U238" s="180"/>
      <c r="V238" s="180"/>
      <c r="W238" s="180"/>
      <c r="X238" s="180"/>
      <c r="Y238" s="180"/>
      <c r="Z238" s="180"/>
      <c r="AA238" s="180"/>
      <c r="AB238" s="180"/>
      <c r="AC238" s="180"/>
      <c r="AD238" s="180"/>
      <c r="AE238" s="180"/>
      <c r="AF238" s="180"/>
      <c r="AG238" s="180"/>
      <c r="AH238" s="180"/>
      <c r="AI238" s="180"/>
      <c r="AJ238" s="180"/>
      <c r="AK238" s="180"/>
      <c r="AL238" s="180"/>
      <c r="AM238" s="180"/>
      <c r="AN238" s="180"/>
      <c r="AO238" s="180"/>
      <c r="AP238" s="180"/>
      <c r="AQ238" s="180"/>
      <c r="AR238" s="180"/>
      <c r="AS238" s="180"/>
      <c r="AT238" s="180"/>
      <c r="AU238" s="180"/>
      <c r="AV238" s="180"/>
      <c r="AW238" s="180"/>
      <c r="AX238" s="180"/>
      <c r="AY238" s="180"/>
      <c r="AZ238" s="180"/>
      <c r="BA238" s="180"/>
      <c r="BB238" s="180"/>
      <c r="BC238" s="180"/>
      <c r="BD238" s="180"/>
      <c r="BE238" s="180"/>
      <c r="BF238" s="180"/>
      <c r="BG238" s="180"/>
      <c r="BH238" s="180"/>
    </row>
    <row r="239" spans="1:60" x14ac:dyDescent="0.3">
      <c r="A239" s="180"/>
      <c r="J239" s="180"/>
      <c r="K239" s="180"/>
      <c r="L239" s="180"/>
      <c r="M239" s="180"/>
      <c r="N239" s="180"/>
      <c r="O239" s="180"/>
      <c r="P239" s="180"/>
      <c r="Q239" s="180"/>
      <c r="R239" s="180"/>
      <c r="S239" s="180"/>
      <c r="T239" s="180"/>
      <c r="U239" s="180"/>
      <c r="V239" s="180"/>
      <c r="W239" s="180"/>
      <c r="X239" s="180"/>
      <c r="Y239" s="180"/>
      <c r="Z239" s="180"/>
      <c r="AA239" s="180"/>
      <c r="AB239" s="180"/>
      <c r="AC239" s="180"/>
      <c r="AD239" s="180"/>
      <c r="AE239" s="180"/>
      <c r="AF239" s="180"/>
      <c r="AG239" s="180"/>
      <c r="AH239" s="180"/>
      <c r="AI239" s="180"/>
      <c r="AJ239" s="180"/>
      <c r="AK239" s="180"/>
      <c r="AL239" s="180"/>
      <c r="AM239" s="180"/>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row>
    <row r="240" spans="1:60" x14ac:dyDescent="0.3">
      <c r="A240" s="180"/>
      <c r="J240" s="180"/>
      <c r="K240" s="180"/>
      <c r="L240" s="180"/>
      <c r="M240" s="180"/>
      <c r="N240" s="180"/>
      <c r="O240" s="180"/>
      <c r="P240" s="180"/>
      <c r="Q240" s="180"/>
      <c r="R240" s="180"/>
      <c r="S240" s="180"/>
      <c r="T240" s="180"/>
      <c r="U240" s="180"/>
      <c r="V240" s="180"/>
      <c r="W240" s="180"/>
      <c r="X240" s="180"/>
      <c r="Y240" s="180"/>
      <c r="Z240" s="180"/>
      <c r="AA240" s="180"/>
      <c r="AB240" s="180"/>
      <c r="AC240" s="180"/>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0"/>
      <c r="AY240" s="180"/>
      <c r="AZ240" s="180"/>
      <c r="BA240" s="180"/>
      <c r="BB240" s="180"/>
      <c r="BC240" s="180"/>
      <c r="BD240" s="180"/>
      <c r="BE240" s="180"/>
      <c r="BF240" s="180"/>
      <c r="BG240" s="180"/>
      <c r="BH240" s="180"/>
    </row>
    <row r="241" spans="1:60" x14ac:dyDescent="0.3">
      <c r="A241" s="180"/>
      <c r="J241" s="180"/>
      <c r="K241" s="180"/>
      <c r="L241" s="180"/>
      <c r="M241" s="180"/>
      <c r="N241" s="180"/>
      <c r="O241" s="180"/>
      <c r="P241" s="180"/>
      <c r="Q241" s="180"/>
      <c r="R241" s="180"/>
      <c r="S241" s="180"/>
      <c r="T241" s="180"/>
      <c r="U241" s="180"/>
      <c r="V241" s="180"/>
      <c r="W241" s="180"/>
      <c r="X241" s="180"/>
      <c r="Y241" s="180"/>
      <c r="Z241" s="180"/>
      <c r="AA241" s="180"/>
      <c r="AB241" s="180"/>
      <c r="AC241" s="180"/>
      <c r="AD241" s="180"/>
      <c r="AE241" s="180"/>
      <c r="AF241" s="180"/>
      <c r="AG241" s="180"/>
      <c r="AH241" s="180"/>
      <c r="AI241" s="180"/>
      <c r="AJ241" s="180"/>
      <c r="AK241" s="180"/>
      <c r="AL241" s="180"/>
      <c r="AM241" s="180"/>
      <c r="AN241" s="180"/>
      <c r="AO241" s="180"/>
      <c r="AP241" s="180"/>
      <c r="AQ241" s="180"/>
      <c r="AR241" s="180"/>
      <c r="AS241" s="180"/>
      <c r="AT241" s="180"/>
      <c r="AU241" s="180"/>
      <c r="AV241" s="180"/>
      <c r="AW241" s="180"/>
      <c r="AX241" s="180"/>
      <c r="AY241" s="180"/>
      <c r="AZ241" s="180"/>
      <c r="BA241" s="180"/>
      <c r="BB241" s="180"/>
      <c r="BC241" s="180"/>
      <c r="BD241" s="180"/>
      <c r="BE241" s="180"/>
      <c r="BF241" s="180"/>
      <c r="BG241" s="180"/>
      <c r="BH241" s="180"/>
    </row>
    <row r="242" spans="1:60" x14ac:dyDescent="0.3">
      <c r="A242" s="180"/>
      <c r="J242" s="180"/>
      <c r="K242" s="180"/>
      <c r="L242" s="180"/>
      <c r="M242" s="180"/>
      <c r="N242" s="180"/>
      <c r="O242" s="180"/>
      <c r="P242" s="180"/>
      <c r="Q242" s="180"/>
      <c r="R242" s="180"/>
      <c r="S242" s="180"/>
      <c r="T242" s="180"/>
      <c r="U242" s="180"/>
      <c r="V242" s="180"/>
      <c r="W242" s="180"/>
      <c r="X242" s="180"/>
      <c r="Y242" s="180"/>
      <c r="Z242" s="180"/>
      <c r="AA242" s="180"/>
      <c r="AB242" s="180"/>
      <c r="AC242" s="180"/>
      <c r="AD242" s="180"/>
      <c r="AE242" s="180"/>
      <c r="AF242" s="180"/>
      <c r="AG242" s="180"/>
      <c r="AH242" s="180"/>
      <c r="AI242" s="180"/>
      <c r="AJ242" s="180"/>
      <c r="AK242" s="180"/>
      <c r="AL242" s="180"/>
      <c r="AM242" s="180"/>
      <c r="AN242" s="180"/>
      <c r="AO242" s="180"/>
      <c r="AP242" s="180"/>
      <c r="AQ242" s="180"/>
      <c r="AR242" s="180"/>
      <c r="AS242" s="180"/>
      <c r="AT242" s="180"/>
      <c r="AU242" s="180"/>
      <c r="AV242" s="180"/>
      <c r="AW242" s="180"/>
      <c r="AX242" s="180"/>
      <c r="AY242" s="180"/>
      <c r="AZ242" s="180"/>
      <c r="BA242" s="180"/>
      <c r="BB242" s="180"/>
      <c r="BC242" s="180"/>
      <c r="BD242" s="180"/>
      <c r="BE242" s="180"/>
      <c r="BF242" s="180"/>
      <c r="BG242" s="180"/>
      <c r="BH242" s="180"/>
    </row>
    <row r="243" spans="1:60" x14ac:dyDescent="0.3">
      <c r="A243" s="180"/>
      <c r="J243" s="180"/>
      <c r="K243" s="180"/>
      <c r="L243" s="180"/>
      <c r="M243" s="180"/>
      <c r="N243" s="180"/>
      <c r="O243" s="180"/>
      <c r="P243" s="180"/>
      <c r="Q243" s="180"/>
      <c r="R243" s="180"/>
      <c r="S243" s="180"/>
      <c r="T243" s="180"/>
      <c r="U243" s="180"/>
      <c r="V243" s="180"/>
      <c r="W243" s="180"/>
      <c r="X243" s="180"/>
      <c r="Y243" s="180"/>
      <c r="Z243" s="180"/>
      <c r="AA243" s="180"/>
      <c r="AB243" s="180"/>
      <c r="AC243" s="180"/>
      <c r="AD243" s="180"/>
      <c r="AE243" s="180"/>
      <c r="AF243" s="180"/>
      <c r="AG243" s="180"/>
      <c r="AH243" s="180"/>
      <c r="AI243" s="180"/>
      <c r="AJ243" s="180"/>
      <c r="AK243" s="180"/>
      <c r="AL243" s="180"/>
      <c r="AM243" s="180"/>
      <c r="AN243" s="180"/>
      <c r="AO243" s="180"/>
      <c r="AP243" s="180"/>
      <c r="AQ243" s="180"/>
      <c r="AR243" s="180"/>
      <c r="AS243" s="180"/>
      <c r="AT243" s="180"/>
      <c r="AU243" s="180"/>
      <c r="AV243" s="180"/>
      <c r="AW243" s="180"/>
      <c r="AX243" s="180"/>
      <c r="AY243" s="180"/>
      <c r="AZ243" s="180"/>
      <c r="BA243" s="180"/>
      <c r="BB243" s="180"/>
      <c r="BC243" s="180"/>
      <c r="BD243" s="180"/>
      <c r="BE243" s="180"/>
      <c r="BF243" s="180"/>
      <c r="BG243" s="180"/>
      <c r="BH243" s="180"/>
    </row>
    <row r="244" spans="1:60" x14ac:dyDescent="0.3">
      <c r="A244" s="180"/>
      <c r="J244" s="180"/>
      <c r="K244" s="180"/>
      <c r="L244" s="180"/>
      <c r="M244" s="180"/>
      <c r="N244" s="180"/>
      <c r="O244" s="180"/>
      <c r="P244" s="180"/>
      <c r="Q244" s="180"/>
      <c r="R244" s="180"/>
      <c r="S244" s="180"/>
      <c r="T244" s="180"/>
      <c r="U244" s="180"/>
      <c r="V244" s="180"/>
      <c r="W244" s="180"/>
      <c r="X244" s="180"/>
      <c r="Y244" s="180"/>
      <c r="Z244" s="180"/>
      <c r="AA244" s="180"/>
      <c r="AB244" s="180"/>
      <c r="AC244" s="180"/>
      <c r="AD244" s="180"/>
      <c r="AE244" s="180"/>
      <c r="AF244" s="180"/>
      <c r="AG244" s="180"/>
      <c r="AH244" s="180"/>
      <c r="AI244" s="180"/>
      <c r="AJ244" s="180"/>
      <c r="AK244" s="180"/>
      <c r="AL244" s="180"/>
      <c r="AM244" s="180"/>
      <c r="AN244" s="180"/>
      <c r="AO244" s="180"/>
      <c r="AP244" s="180"/>
      <c r="AQ244" s="180"/>
      <c r="AR244" s="180"/>
      <c r="AS244" s="180"/>
      <c r="AT244" s="180"/>
      <c r="AU244" s="180"/>
      <c r="AV244" s="180"/>
      <c r="AW244" s="180"/>
      <c r="AX244" s="180"/>
      <c r="AY244" s="180"/>
      <c r="AZ244" s="180"/>
      <c r="BA244" s="180"/>
      <c r="BB244" s="180"/>
      <c r="BC244" s="180"/>
      <c r="BD244" s="180"/>
      <c r="BE244" s="180"/>
      <c r="BF244" s="180"/>
      <c r="BG244" s="180"/>
      <c r="BH244" s="180"/>
    </row>
    <row r="245" spans="1:60" x14ac:dyDescent="0.3">
      <c r="A245" s="180"/>
    </row>
    <row r="246" spans="1:60" x14ac:dyDescent="0.3">
      <c r="A246" s="180"/>
    </row>
    <row r="247" spans="1:60" x14ac:dyDescent="0.3">
      <c r="A247" s="180"/>
    </row>
    <row r="248" spans="1:60" x14ac:dyDescent="0.3">
      <c r="A248" s="180"/>
    </row>
  </sheetData>
  <sheetProtection algorithmName="SHA-512" hashValue="pk41qPkreGaIienBHjYN6qHrG0CgO529+BqkFfOkTGgU8ieLIk2ly7oHCkTe6nIJwtUs4b/6dT5t6eEiLeXG7Q==" saltValue="1Vg2zxH2JXOw6ZLmo/E9SA==" spinCount="100000" sheet="1" objects="1" scenarios="1"/>
  <mergeCells count="17">
    <mergeCell ref="B2:I4"/>
    <mergeCell ref="J2:AM4"/>
    <mergeCell ref="B6:D55"/>
    <mergeCell ref="E6:I15"/>
    <mergeCell ref="AO6:AT15"/>
    <mergeCell ref="E16:I25"/>
    <mergeCell ref="AO16:AT25"/>
    <mergeCell ref="E26:I35"/>
    <mergeCell ref="AO26:AT35"/>
    <mergeCell ref="E36:I45"/>
    <mergeCell ref="AO36:AT45"/>
    <mergeCell ref="E46:I5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Z1000"/>
  <sheetViews>
    <sheetView zoomScale="85" zoomScaleNormal="85" workbookViewId="0"/>
  </sheetViews>
  <sheetFormatPr baseColWidth="10" defaultColWidth="14.44140625" defaultRowHeight="15" customHeight="1" x14ac:dyDescent="0.3"/>
  <cols>
    <col min="1" max="1" width="10.6640625" customWidth="1"/>
    <col min="2" max="2" width="24.109375" customWidth="1"/>
    <col min="3" max="3" width="70.109375" customWidth="1"/>
    <col min="4" max="4" width="29.88671875" customWidth="1"/>
    <col min="5" max="26" width="10.6640625" customWidth="1"/>
  </cols>
  <sheetData>
    <row r="1" spans="1:26" ht="23.4" x14ac:dyDescent="0.3">
      <c r="A1" s="1"/>
      <c r="B1" s="744" t="s">
        <v>160</v>
      </c>
      <c r="C1" s="272"/>
      <c r="D1" s="272"/>
      <c r="E1" s="1"/>
      <c r="F1" s="1"/>
      <c r="G1" s="1"/>
      <c r="H1" s="1"/>
      <c r="I1" s="1"/>
      <c r="J1" s="1"/>
      <c r="K1" s="1"/>
      <c r="L1" s="1"/>
      <c r="M1" s="1"/>
      <c r="N1" s="1"/>
      <c r="O1" s="1"/>
      <c r="P1" s="1"/>
      <c r="Q1" s="1"/>
      <c r="R1" s="1"/>
      <c r="S1" s="1"/>
      <c r="T1" s="1"/>
      <c r="U1" s="1"/>
      <c r="V1" s="1"/>
      <c r="W1" s="1"/>
      <c r="X1" s="1"/>
      <c r="Y1" s="1"/>
      <c r="Z1" s="1"/>
    </row>
    <row r="2" spans="1:26" ht="14.25" customHeight="1" x14ac:dyDescent="0.3">
      <c r="A2" s="1"/>
      <c r="B2" s="1"/>
      <c r="C2" s="1"/>
      <c r="D2" s="1"/>
      <c r="E2" s="1"/>
      <c r="F2" s="1"/>
      <c r="G2" s="1"/>
      <c r="H2" s="1"/>
      <c r="I2" s="1"/>
      <c r="J2" s="1"/>
      <c r="K2" s="1"/>
      <c r="L2" s="1"/>
      <c r="M2" s="1"/>
      <c r="N2" s="1"/>
      <c r="O2" s="1"/>
      <c r="P2" s="1"/>
      <c r="Q2" s="1"/>
      <c r="R2" s="1"/>
      <c r="S2" s="1"/>
      <c r="T2" s="1"/>
      <c r="U2" s="1"/>
      <c r="V2" s="1"/>
      <c r="W2" s="1"/>
      <c r="X2" s="1"/>
      <c r="Y2" s="1"/>
      <c r="Z2" s="1"/>
    </row>
    <row r="3" spans="1:26" ht="25.2" x14ac:dyDescent="0.3">
      <c r="A3" s="1"/>
      <c r="B3" s="51"/>
      <c r="C3" s="52" t="s">
        <v>161</v>
      </c>
      <c r="D3" s="52" t="s">
        <v>144</v>
      </c>
      <c r="E3" s="1"/>
      <c r="F3" s="1"/>
      <c r="G3" s="1"/>
      <c r="H3" s="1"/>
      <c r="I3" s="1"/>
      <c r="J3" s="1"/>
      <c r="K3" s="1"/>
      <c r="L3" s="1"/>
      <c r="M3" s="1"/>
      <c r="N3" s="1"/>
      <c r="O3" s="1"/>
      <c r="P3" s="1"/>
      <c r="Q3" s="1"/>
      <c r="R3" s="1"/>
      <c r="S3" s="1"/>
      <c r="T3" s="1"/>
      <c r="U3" s="1"/>
      <c r="V3" s="1"/>
      <c r="W3" s="1"/>
      <c r="X3" s="1"/>
      <c r="Y3" s="1"/>
      <c r="Z3" s="1"/>
    </row>
    <row r="4" spans="1:26" ht="49.5" customHeight="1" x14ac:dyDescent="0.3">
      <c r="A4" s="1"/>
      <c r="B4" s="53" t="s">
        <v>162</v>
      </c>
      <c r="C4" s="54" t="s">
        <v>163</v>
      </c>
      <c r="D4" s="55">
        <v>0.2</v>
      </c>
      <c r="E4" s="1"/>
      <c r="F4" s="1"/>
      <c r="G4" s="1"/>
      <c r="H4" s="1"/>
      <c r="I4" s="1"/>
      <c r="J4" s="1"/>
      <c r="K4" s="1"/>
      <c r="L4" s="1"/>
      <c r="M4" s="1"/>
      <c r="N4" s="1"/>
      <c r="O4" s="1"/>
      <c r="P4" s="1"/>
      <c r="Q4" s="1"/>
      <c r="R4" s="1"/>
      <c r="S4" s="1"/>
      <c r="T4" s="1"/>
      <c r="U4" s="1"/>
      <c r="V4" s="1"/>
      <c r="W4" s="1"/>
      <c r="X4" s="1"/>
      <c r="Y4" s="1"/>
      <c r="Z4" s="1"/>
    </row>
    <row r="5" spans="1:26" ht="48" customHeight="1" x14ac:dyDescent="0.3">
      <c r="A5" s="1"/>
      <c r="B5" s="56" t="s">
        <v>164</v>
      </c>
      <c r="C5" s="57" t="s">
        <v>165</v>
      </c>
      <c r="D5" s="58">
        <v>0.4</v>
      </c>
      <c r="E5" s="1"/>
      <c r="F5" s="1"/>
      <c r="G5" s="1"/>
      <c r="H5" s="1"/>
      <c r="I5" s="1"/>
      <c r="J5" s="1"/>
      <c r="K5" s="1"/>
      <c r="L5" s="1"/>
      <c r="M5" s="1"/>
      <c r="N5" s="1"/>
      <c r="O5" s="1"/>
      <c r="P5" s="1"/>
      <c r="Q5" s="1"/>
      <c r="R5" s="1"/>
      <c r="S5" s="1"/>
      <c r="T5" s="1"/>
      <c r="U5" s="1"/>
      <c r="V5" s="1"/>
      <c r="W5" s="1"/>
      <c r="X5" s="1"/>
      <c r="Y5" s="1"/>
      <c r="Z5" s="1"/>
    </row>
    <row r="6" spans="1:26" ht="60.75" customHeight="1" x14ac:dyDescent="0.3">
      <c r="A6" s="1"/>
      <c r="B6" s="59" t="s">
        <v>166</v>
      </c>
      <c r="C6" s="57" t="s">
        <v>167</v>
      </c>
      <c r="D6" s="58">
        <v>0.6</v>
      </c>
      <c r="E6" s="1"/>
      <c r="F6" s="1"/>
      <c r="G6" s="1"/>
      <c r="H6" s="1"/>
      <c r="I6" s="1"/>
      <c r="J6" s="1"/>
      <c r="K6" s="1"/>
      <c r="L6" s="1"/>
      <c r="M6" s="1"/>
      <c r="N6" s="1"/>
      <c r="O6" s="1"/>
      <c r="P6" s="1"/>
      <c r="Q6" s="1"/>
      <c r="R6" s="1"/>
      <c r="S6" s="1"/>
      <c r="T6" s="1"/>
      <c r="U6" s="1"/>
      <c r="V6" s="1"/>
      <c r="W6" s="1"/>
      <c r="X6" s="1"/>
      <c r="Y6" s="1"/>
      <c r="Z6" s="1"/>
    </row>
    <row r="7" spans="1:26" ht="71.25" customHeight="1" x14ac:dyDescent="0.3">
      <c r="A7" s="1"/>
      <c r="B7" s="60" t="s">
        <v>168</v>
      </c>
      <c r="C7" s="57" t="s">
        <v>169</v>
      </c>
      <c r="D7" s="58">
        <v>0.8</v>
      </c>
      <c r="E7" s="1"/>
      <c r="F7" s="1"/>
      <c r="G7" s="1"/>
      <c r="H7" s="1"/>
      <c r="I7" s="1"/>
      <c r="J7" s="1"/>
      <c r="K7" s="1"/>
      <c r="L7" s="1"/>
      <c r="M7" s="1"/>
      <c r="N7" s="1"/>
      <c r="O7" s="1"/>
      <c r="P7" s="1"/>
      <c r="Q7" s="1"/>
      <c r="R7" s="1"/>
      <c r="S7" s="1"/>
      <c r="T7" s="1"/>
      <c r="U7" s="1"/>
      <c r="V7" s="1"/>
      <c r="W7" s="1"/>
      <c r="X7" s="1"/>
      <c r="Y7" s="1"/>
      <c r="Z7" s="1"/>
    </row>
    <row r="8" spans="1:26" ht="51.75" customHeight="1" x14ac:dyDescent="0.3">
      <c r="A8" s="1"/>
      <c r="B8" s="61" t="s">
        <v>170</v>
      </c>
      <c r="C8" s="57" t="s">
        <v>171</v>
      </c>
      <c r="D8" s="58">
        <v>1</v>
      </c>
      <c r="E8" s="1"/>
      <c r="F8" s="1"/>
      <c r="G8" s="1"/>
      <c r="H8" s="1"/>
      <c r="I8" s="1"/>
      <c r="J8" s="1"/>
      <c r="K8" s="1"/>
      <c r="L8" s="1"/>
      <c r="M8" s="1"/>
      <c r="N8" s="1"/>
      <c r="O8" s="1"/>
      <c r="P8" s="1"/>
      <c r="Q8" s="1"/>
      <c r="R8" s="1"/>
      <c r="S8" s="1"/>
      <c r="T8" s="1"/>
      <c r="U8" s="1"/>
      <c r="V8" s="1"/>
      <c r="W8" s="1"/>
      <c r="X8" s="1"/>
      <c r="Y8" s="1"/>
      <c r="Z8" s="1"/>
    </row>
    <row r="9" spans="1:26" ht="14.25" customHeight="1" x14ac:dyDescent="0.3">
      <c r="A9" s="1"/>
      <c r="B9" s="1"/>
      <c r="C9" s="1"/>
      <c r="D9" s="1"/>
      <c r="E9" s="1"/>
      <c r="F9" s="1"/>
      <c r="G9" s="1"/>
      <c r="H9" s="1"/>
      <c r="I9" s="1"/>
      <c r="J9" s="1"/>
      <c r="K9" s="1"/>
      <c r="L9" s="1"/>
      <c r="M9" s="1"/>
      <c r="N9" s="1"/>
      <c r="O9" s="1"/>
      <c r="P9" s="1"/>
      <c r="Q9" s="1"/>
      <c r="R9" s="1"/>
      <c r="S9" s="1"/>
      <c r="T9" s="1"/>
      <c r="U9" s="1"/>
      <c r="V9" s="1"/>
      <c r="W9" s="1"/>
      <c r="X9" s="1"/>
      <c r="Y9" s="1"/>
      <c r="Z9" s="1"/>
    </row>
    <row r="10" spans="1:26" ht="14.25" customHeight="1" x14ac:dyDescent="0.3">
      <c r="A10" s="1"/>
      <c r="B10" s="62"/>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row>
    <row r="36" spans="1:26" ht="14.25" customHeight="1" x14ac:dyDescent="0.3">
      <c r="A36" s="1"/>
    </row>
    <row r="37" spans="1:26" ht="14.25" customHeight="1" x14ac:dyDescent="0.3">
      <c r="A37" s="1"/>
    </row>
    <row r="38" spans="1:26" ht="14.25" customHeight="1" x14ac:dyDescent="0.3">
      <c r="A38" s="1"/>
    </row>
    <row r="39" spans="1:26" ht="14.25" customHeight="1" x14ac:dyDescent="0.3">
      <c r="A39" s="1"/>
    </row>
    <row r="40" spans="1:26" ht="14.25" customHeight="1" x14ac:dyDescent="0.3">
      <c r="A40" s="1"/>
    </row>
    <row r="41" spans="1:26" ht="14.25" customHeight="1" x14ac:dyDescent="0.3">
      <c r="A41" s="1"/>
    </row>
    <row r="42" spans="1:26" ht="14.25" customHeight="1" x14ac:dyDescent="0.3">
      <c r="A42" s="1"/>
    </row>
    <row r="43" spans="1:26" ht="14.25" customHeight="1" x14ac:dyDescent="0.3">
      <c r="A43" s="1"/>
    </row>
    <row r="44" spans="1:26" ht="14.25" customHeight="1" x14ac:dyDescent="0.3">
      <c r="A44" s="1"/>
    </row>
    <row r="45" spans="1:26" ht="14.25" customHeight="1" x14ac:dyDescent="0.3">
      <c r="A45" s="1"/>
    </row>
    <row r="46" spans="1:26" ht="14.25" customHeight="1" x14ac:dyDescent="0.3">
      <c r="A46" s="1"/>
    </row>
    <row r="47" spans="1:26" ht="14.25" customHeight="1" x14ac:dyDescent="0.3">
      <c r="A47" s="1"/>
    </row>
    <row r="48" spans="1:26" ht="14.25" customHeight="1" x14ac:dyDescent="0.3">
      <c r="A48" s="1"/>
    </row>
    <row r="49" spans="1:1" ht="14.25" customHeight="1" x14ac:dyDescent="0.3">
      <c r="A49" s="1"/>
    </row>
    <row r="50" spans="1:1" ht="14.25" customHeight="1" x14ac:dyDescent="0.3">
      <c r="A50" s="1"/>
    </row>
    <row r="51" spans="1:1" ht="14.25" customHeight="1" x14ac:dyDescent="0.3">
      <c r="A51" s="1"/>
    </row>
    <row r="52" spans="1:1" ht="14.25" customHeight="1" x14ac:dyDescent="0.3">
      <c r="A52" s="1"/>
    </row>
    <row r="53" spans="1:1" ht="14.25" customHeight="1" x14ac:dyDescent="0.3">
      <c r="A53" s="1"/>
    </row>
    <row r="54" spans="1:1" ht="14.25" customHeight="1" x14ac:dyDescent="0.3">
      <c r="A54" s="1"/>
    </row>
    <row r="55" spans="1:1" ht="14.25" customHeight="1" x14ac:dyDescent="0.3">
      <c r="A55" s="1"/>
    </row>
    <row r="56" spans="1:1" ht="14.25" customHeight="1" x14ac:dyDescent="0.3"/>
    <row r="57" spans="1:1" ht="14.25" customHeight="1" x14ac:dyDescent="0.3"/>
    <row r="58" spans="1:1" ht="14.25" customHeight="1" x14ac:dyDescent="0.3"/>
    <row r="59" spans="1:1" ht="14.25" customHeight="1" x14ac:dyDescent="0.3"/>
    <row r="60" spans="1:1" ht="14.25" customHeight="1" x14ac:dyDescent="0.3"/>
    <row r="61" spans="1:1" ht="14.25" customHeight="1" x14ac:dyDescent="0.3"/>
    <row r="62" spans="1:1" ht="14.25" customHeight="1" x14ac:dyDescent="0.3"/>
    <row r="63" spans="1:1" ht="14.25" customHeight="1" x14ac:dyDescent="0.3"/>
    <row r="64" spans="1:1"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1">
    <mergeCell ref="B1:D1"/>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6923C"/>
  </sheetPr>
  <dimension ref="A1:Z1000"/>
  <sheetViews>
    <sheetView zoomScale="70" zoomScaleNormal="70" workbookViewId="0">
      <selection activeCell="D11" sqref="D11"/>
    </sheetView>
  </sheetViews>
  <sheetFormatPr baseColWidth="10" defaultColWidth="14.44140625" defaultRowHeight="15" customHeight="1" x14ac:dyDescent="0.3"/>
  <cols>
    <col min="1" max="1" width="11.44140625" customWidth="1"/>
    <col min="2" max="2" width="40.44140625" customWidth="1"/>
    <col min="3" max="3" width="74.88671875" customWidth="1"/>
    <col min="4" max="4" width="135" customWidth="1"/>
    <col min="5" max="5" width="137.88671875" customWidth="1"/>
    <col min="6" max="26" width="11.44140625" customWidth="1"/>
  </cols>
  <sheetData>
    <row r="1" spans="1:26" s="125" customFormat="1" ht="35.25" customHeight="1" x14ac:dyDescent="0.65">
      <c r="A1" s="123"/>
      <c r="B1" s="745" t="s">
        <v>172</v>
      </c>
      <c r="C1" s="746"/>
      <c r="D1" s="746"/>
      <c r="E1" s="123"/>
      <c r="F1" s="123"/>
      <c r="G1" s="123"/>
      <c r="H1" s="123"/>
      <c r="I1" s="123"/>
      <c r="J1" s="123"/>
      <c r="K1" s="123"/>
      <c r="L1" s="123"/>
      <c r="M1" s="123"/>
      <c r="N1" s="123"/>
      <c r="O1" s="123"/>
      <c r="P1" s="123"/>
      <c r="Q1" s="123"/>
      <c r="R1" s="123"/>
      <c r="S1" s="123"/>
      <c r="T1" s="123"/>
      <c r="U1" s="123"/>
      <c r="V1" s="124"/>
      <c r="W1" s="124"/>
      <c r="X1" s="124"/>
      <c r="Y1" s="124"/>
      <c r="Z1" s="124"/>
    </row>
    <row r="2" spans="1:26" s="125" customFormat="1" ht="33" customHeight="1" x14ac:dyDescent="0.2">
      <c r="A2" s="123"/>
      <c r="B2" s="123"/>
      <c r="C2" s="123"/>
      <c r="D2" s="123"/>
      <c r="E2" s="123"/>
      <c r="F2" s="123"/>
      <c r="G2" s="123"/>
      <c r="H2" s="123"/>
      <c r="I2" s="123"/>
      <c r="J2" s="123"/>
      <c r="K2" s="123"/>
      <c r="L2" s="123"/>
      <c r="M2" s="123"/>
      <c r="N2" s="123"/>
      <c r="O2" s="123"/>
      <c r="P2" s="123"/>
      <c r="Q2" s="123"/>
      <c r="R2" s="123"/>
      <c r="S2" s="123"/>
      <c r="T2" s="123"/>
      <c r="U2" s="123"/>
      <c r="V2" s="124"/>
      <c r="W2" s="124"/>
      <c r="X2" s="124"/>
      <c r="Y2" s="124"/>
      <c r="Z2" s="124"/>
    </row>
    <row r="3" spans="1:26" s="125" customFormat="1" ht="42.75" customHeight="1" x14ac:dyDescent="0.2">
      <c r="A3" s="123"/>
      <c r="B3" s="126"/>
      <c r="C3" s="127" t="s">
        <v>173</v>
      </c>
      <c r="D3" s="127" t="s">
        <v>174</v>
      </c>
      <c r="E3" s="123"/>
      <c r="F3" s="123"/>
      <c r="G3" s="123"/>
      <c r="H3" s="123"/>
      <c r="I3" s="123"/>
      <c r="J3" s="123"/>
      <c r="K3" s="123"/>
      <c r="L3" s="123"/>
      <c r="M3" s="123"/>
      <c r="N3" s="123"/>
      <c r="O3" s="123"/>
      <c r="P3" s="123"/>
      <c r="Q3" s="123"/>
      <c r="R3" s="123"/>
      <c r="S3" s="123"/>
      <c r="T3" s="123"/>
      <c r="U3" s="123"/>
      <c r="V3" s="124"/>
      <c r="W3" s="124"/>
      <c r="X3" s="124"/>
      <c r="Y3" s="124"/>
      <c r="Z3" s="124"/>
    </row>
    <row r="4" spans="1:26" s="125" customFormat="1" ht="67.5" customHeight="1" x14ac:dyDescent="0.2">
      <c r="A4" s="123" t="s">
        <v>175</v>
      </c>
      <c r="B4" s="262" t="s">
        <v>176</v>
      </c>
      <c r="C4" s="263" t="s">
        <v>177</v>
      </c>
      <c r="D4" s="263" t="s">
        <v>178</v>
      </c>
      <c r="E4" s="123"/>
      <c r="F4" s="123"/>
      <c r="G4" s="123"/>
      <c r="H4" s="123"/>
      <c r="I4" s="123"/>
      <c r="J4" s="123"/>
      <c r="K4" s="123"/>
      <c r="L4" s="123"/>
      <c r="M4" s="123"/>
      <c r="N4" s="123"/>
      <c r="O4" s="123"/>
      <c r="P4" s="123"/>
      <c r="Q4" s="123"/>
      <c r="R4" s="123"/>
      <c r="S4" s="123"/>
      <c r="T4" s="123"/>
      <c r="U4" s="123"/>
      <c r="V4" s="124"/>
      <c r="W4" s="124"/>
      <c r="X4" s="124"/>
      <c r="Y4" s="124"/>
      <c r="Z4" s="124"/>
    </row>
    <row r="5" spans="1:26" s="125" customFormat="1" ht="79.5" customHeight="1" x14ac:dyDescent="0.2">
      <c r="A5" s="123" t="s">
        <v>179</v>
      </c>
      <c r="B5" s="264" t="s">
        <v>180</v>
      </c>
      <c r="C5" s="263" t="s">
        <v>181</v>
      </c>
      <c r="D5" s="263" t="s">
        <v>182</v>
      </c>
      <c r="E5" s="123"/>
      <c r="F5" s="123"/>
      <c r="G5" s="123"/>
      <c r="H5" s="123"/>
      <c r="I5" s="123"/>
      <c r="J5" s="123"/>
      <c r="K5" s="123"/>
      <c r="L5" s="123"/>
      <c r="M5" s="123"/>
      <c r="N5" s="123"/>
      <c r="O5" s="123"/>
      <c r="P5" s="123"/>
      <c r="Q5" s="123"/>
      <c r="R5" s="123"/>
      <c r="S5" s="123"/>
      <c r="T5" s="123"/>
      <c r="U5" s="123"/>
      <c r="V5" s="124"/>
      <c r="W5" s="124"/>
      <c r="X5" s="124"/>
      <c r="Y5" s="124"/>
      <c r="Z5" s="124"/>
    </row>
    <row r="6" spans="1:26" s="125" customFormat="1" ht="63.75" customHeight="1" x14ac:dyDescent="0.2">
      <c r="A6" s="123" t="s">
        <v>150</v>
      </c>
      <c r="B6" s="265" t="s">
        <v>183</v>
      </c>
      <c r="C6" s="263" t="s">
        <v>184</v>
      </c>
      <c r="D6" s="263" t="s">
        <v>185</v>
      </c>
      <c r="E6" s="123"/>
      <c r="F6" s="123"/>
      <c r="G6" s="123"/>
      <c r="H6" s="123"/>
      <c r="I6" s="123"/>
      <c r="J6" s="123"/>
      <c r="K6" s="123"/>
      <c r="L6" s="123"/>
      <c r="M6" s="123"/>
      <c r="N6" s="123"/>
      <c r="O6" s="123"/>
      <c r="P6" s="123"/>
      <c r="Q6" s="123"/>
      <c r="R6" s="123"/>
      <c r="S6" s="123"/>
      <c r="T6" s="123"/>
      <c r="U6" s="123"/>
      <c r="V6" s="124"/>
      <c r="W6" s="124"/>
      <c r="X6" s="124"/>
      <c r="Y6" s="124"/>
      <c r="Z6" s="124"/>
    </row>
    <row r="7" spans="1:26" s="125" customFormat="1" ht="67.5" customHeight="1" x14ac:dyDescent="0.2">
      <c r="A7" s="123" t="s">
        <v>186</v>
      </c>
      <c r="B7" s="266" t="s">
        <v>187</v>
      </c>
      <c r="C7" s="263" t="s">
        <v>188</v>
      </c>
      <c r="D7" s="263" t="s">
        <v>189</v>
      </c>
      <c r="E7" s="123"/>
      <c r="F7" s="123"/>
      <c r="G7" s="123"/>
      <c r="H7" s="123"/>
      <c r="I7" s="123"/>
      <c r="J7" s="123"/>
      <c r="K7" s="123"/>
      <c r="L7" s="123"/>
      <c r="M7" s="123"/>
      <c r="N7" s="123"/>
      <c r="O7" s="123"/>
      <c r="P7" s="123"/>
      <c r="Q7" s="123"/>
      <c r="R7" s="123"/>
      <c r="S7" s="123"/>
      <c r="T7" s="123"/>
      <c r="U7" s="123"/>
      <c r="V7" s="124"/>
      <c r="W7" s="124"/>
      <c r="X7" s="124"/>
      <c r="Y7" s="124"/>
      <c r="Z7" s="124"/>
    </row>
    <row r="8" spans="1:26" s="125" customFormat="1" ht="71.25" customHeight="1" x14ac:dyDescent="0.2">
      <c r="A8" s="123" t="s">
        <v>190</v>
      </c>
      <c r="B8" s="267" t="s">
        <v>191</v>
      </c>
      <c r="C8" s="263" t="s">
        <v>192</v>
      </c>
      <c r="D8" s="263" t="s">
        <v>193</v>
      </c>
      <c r="E8" s="123"/>
      <c r="F8" s="123"/>
      <c r="G8" s="123"/>
      <c r="H8" s="123"/>
      <c r="I8" s="123"/>
      <c r="J8" s="123"/>
      <c r="K8" s="123"/>
      <c r="L8" s="123"/>
      <c r="M8" s="123"/>
      <c r="N8" s="123"/>
      <c r="O8" s="123"/>
      <c r="P8" s="123"/>
      <c r="Q8" s="123"/>
      <c r="R8" s="123"/>
      <c r="S8" s="123"/>
      <c r="T8" s="123"/>
      <c r="U8" s="123"/>
      <c r="V8" s="124"/>
      <c r="W8" s="124"/>
      <c r="X8" s="124"/>
      <c r="Y8" s="124"/>
      <c r="Z8" s="124"/>
    </row>
    <row r="9" spans="1:26" s="125" customFormat="1" ht="14.25" customHeight="1" x14ac:dyDescent="0.2">
      <c r="A9" s="128"/>
      <c r="B9" s="128"/>
      <c r="C9" s="129"/>
      <c r="D9" s="129"/>
      <c r="E9" s="128"/>
      <c r="F9" s="128"/>
      <c r="G9" s="128"/>
      <c r="H9" s="128"/>
      <c r="I9" s="128"/>
      <c r="J9" s="128"/>
      <c r="K9" s="128"/>
      <c r="L9" s="128"/>
      <c r="M9" s="128"/>
      <c r="N9" s="128"/>
      <c r="O9" s="128"/>
      <c r="P9" s="128"/>
      <c r="Q9" s="128"/>
      <c r="R9" s="128"/>
      <c r="S9" s="128"/>
      <c r="T9" s="128"/>
      <c r="U9" s="128"/>
      <c r="V9" s="130"/>
      <c r="W9" s="130"/>
      <c r="X9" s="130"/>
      <c r="Y9" s="130"/>
      <c r="Z9" s="130"/>
    </row>
    <row r="10" spans="1:26" s="125" customFormat="1" ht="14.25" customHeight="1" x14ac:dyDescent="0.2">
      <c r="A10" s="128"/>
      <c r="B10" s="131"/>
      <c r="C10" s="131"/>
      <c r="D10" s="131"/>
      <c r="E10" s="128"/>
      <c r="F10" s="128"/>
      <c r="G10" s="128"/>
      <c r="H10" s="128"/>
      <c r="I10" s="128"/>
      <c r="J10" s="128"/>
      <c r="K10" s="128"/>
      <c r="L10" s="128"/>
      <c r="M10" s="128"/>
      <c r="N10" s="128"/>
      <c r="O10" s="128"/>
      <c r="P10" s="128"/>
      <c r="Q10" s="128"/>
      <c r="R10" s="128"/>
      <c r="S10" s="128"/>
      <c r="T10" s="128"/>
      <c r="U10" s="128"/>
      <c r="V10" s="130"/>
      <c r="W10" s="130"/>
      <c r="X10" s="130"/>
      <c r="Y10" s="130"/>
      <c r="Z10" s="130"/>
    </row>
    <row r="11" spans="1:26" s="125" customFormat="1" ht="14.25" customHeight="1" x14ac:dyDescent="0.2">
      <c r="A11" s="128"/>
      <c r="B11" s="128" t="s">
        <v>194</v>
      </c>
      <c r="C11" s="128" t="s">
        <v>195</v>
      </c>
      <c r="D11" s="128" t="s">
        <v>196</v>
      </c>
      <c r="E11" s="128"/>
      <c r="F11" s="128"/>
      <c r="G11" s="128"/>
      <c r="H11" s="128"/>
      <c r="I11" s="128"/>
      <c r="J11" s="128"/>
      <c r="K11" s="128"/>
      <c r="L11" s="128"/>
      <c r="M11" s="128"/>
      <c r="N11" s="128"/>
      <c r="O11" s="128"/>
      <c r="P11" s="128"/>
      <c r="Q11" s="128"/>
      <c r="R11" s="128"/>
      <c r="S11" s="128"/>
      <c r="T11" s="128"/>
      <c r="U11" s="128"/>
      <c r="V11" s="130"/>
      <c r="W11" s="130"/>
      <c r="X11" s="130"/>
      <c r="Y11" s="130"/>
      <c r="Z11" s="130"/>
    </row>
    <row r="12" spans="1:26" s="125" customFormat="1" ht="14.25" customHeight="1" x14ac:dyDescent="0.2">
      <c r="A12" s="128"/>
      <c r="B12" s="128" t="s">
        <v>197</v>
      </c>
      <c r="C12" s="128" t="s">
        <v>135</v>
      </c>
      <c r="D12" s="128" t="s">
        <v>198</v>
      </c>
      <c r="E12" s="128"/>
      <c r="F12" s="128"/>
      <c r="G12" s="128"/>
      <c r="H12" s="128"/>
      <c r="I12" s="128"/>
      <c r="J12" s="128"/>
      <c r="K12" s="128"/>
      <c r="L12" s="128"/>
      <c r="M12" s="128"/>
      <c r="N12" s="128"/>
      <c r="O12" s="128"/>
      <c r="P12" s="128"/>
      <c r="Q12" s="128"/>
      <c r="R12" s="128"/>
      <c r="S12" s="128"/>
      <c r="T12" s="128"/>
      <c r="U12" s="128"/>
      <c r="V12" s="130"/>
      <c r="W12" s="130"/>
      <c r="X12" s="130"/>
      <c r="Y12" s="130"/>
      <c r="Z12" s="130"/>
    </row>
    <row r="13" spans="1:26" s="125" customFormat="1" ht="14.25" customHeight="1" x14ac:dyDescent="0.2">
      <c r="A13" s="128"/>
      <c r="B13" s="128"/>
      <c r="C13" s="128" t="s">
        <v>199</v>
      </c>
      <c r="D13" s="128" t="s">
        <v>200</v>
      </c>
      <c r="E13" s="128"/>
      <c r="F13" s="128"/>
      <c r="G13" s="128"/>
      <c r="H13" s="128"/>
      <c r="I13" s="128"/>
      <c r="J13" s="128"/>
      <c r="K13" s="128"/>
      <c r="L13" s="128"/>
      <c r="M13" s="128"/>
      <c r="N13" s="128"/>
      <c r="O13" s="128"/>
      <c r="P13" s="128"/>
      <c r="Q13" s="128"/>
      <c r="R13" s="128"/>
      <c r="S13" s="128"/>
      <c r="T13" s="128"/>
      <c r="U13" s="128"/>
      <c r="V13" s="130"/>
      <c r="W13" s="130"/>
      <c r="X13" s="130"/>
      <c r="Y13" s="130"/>
      <c r="Z13" s="130"/>
    </row>
    <row r="14" spans="1:26" s="125" customFormat="1" ht="14.25" customHeight="1" x14ac:dyDescent="0.2">
      <c r="A14" s="128"/>
      <c r="B14" s="128"/>
      <c r="C14" s="128" t="s">
        <v>201</v>
      </c>
      <c r="D14" s="128" t="s">
        <v>202</v>
      </c>
      <c r="E14" s="128"/>
      <c r="F14" s="128"/>
      <c r="G14" s="128"/>
      <c r="H14" s="128"/>
      <c r="I14" s="128"/>
      <c r="J14" s="128"/>
      <c r="K14" s="128"/>
      <c r="L14" s="128"/>
      <c r="M14" s="128"/>
      <c r="N14" s="128"/>
      <c r="O14" s="128"/>
      <c r="P14" s="128"/>
      <c r="Q14" s="128"/>
      <c r="R14" s="128"/>
      <c r="S14" s="128"/>
      <c r="T14" s="128"/>
      <c r="U14" s="128"/>
      <c r="V14" s="130"/>
      <c r="W14" s="130"/>
      <c r="X14" s="130"/>
      <c r="Y14" s="130"/>
      <c r="Z14" s="130"/>
    </row>
    <row r="15" spans="1:26" s="125" customFormat="1" ht="14.25" customHeight="1" x14ac:dyDescent="0.2">
      <c r="A15" s="128"/>
      <c r="B15" s="128"/>
      <c r="C15" s="128" t="s">
        <v>203</v>
      </c>
      <c r="D15" s="128" t="s">
        <v>204</v>
      </c>
      <c r="E15" s="128"/>
      <c r="F15" s="128"/>
      <c r="G15" s="128"/>
      <c r="H15" s="128"/>
      <c r="I15" s="128"/>
      <c r="J15" s="128"/>
      <c r="K15" s="128"/>
      <c r="L15" s="128"/>
      <c r="M15" s="128"/>
      <c r="N15" s="128"/>
      <c r="O15" s="128"/>
      <c r="P15" s="128"/>
      <c r="Q15" s="128"/>
      <c r="R15" s="128"/>
      <c r="S15" s="128"/>
      <c r="T15" s="128"/>
      <c r="U15" s="128"/>
      <c r="V15" s="130"/>
      <c r="W15" s="130"/>
      <c r="X15" s="130"/>
      <c r="Y15" s="130"/>
      <c r="Z15" s="130"/>
    </row>
    <row r="16" spans="1:26" s="125" customFormat="1" ht="14.25" customHeight="1" x14ac:dyDescent="0.2">
      <c r="A16" s="128"/>
      <c r="B16" s="128"/>
      <c r="C16" s="128"/>
      <c r="D16" s="128"/>
      <c r="E16" s="128"/>
      <c r="F16" s="128"/>
      <c r="G16" s="128"/>
      <c r="H16" s="128"/>
      <c r="I16" s="128"/>
      <c r="J16" s="128"/>
      <c r="K16" s="128"/>
      <c r="L16" s="128"/>
      <c r="M16" s="128"/>
      <c r="N16" s="128"/>
      <c r="O16" s="128"/>
      <c r="P16" s="130"/>
      <c r="Q16" s="130"/>
      <c r="R16" s="130"/>
      <c r="S16" s="130"/>
      <c r="T16" s="130"/>
      <c r="U16" s="130"/>
      <c r="V16" s="130"/>
      <c r="W16" s="130"/>
      <c r="X16" s="130"/>
      <c r="Y16" s="130"/>
      <c r="Z16" s="130"/>
    </row>
    <row r="17" spans="1:26" ht="14.25" customHeight="1" x14ac:dyDescent="0.3">
      <c r="A17" s="63"/>
      <c r="B17" s="63"/>
      <c r="C17" s="63"/>
      <c r="D17" s="63"/>
      <c r="E17" s="63"/>
      <c r="F17" s="63"/>
      <c r="G17" s="63"/>
      <c r="H17" s="63"/>
      <c r="I17" s="63"/>
      <c r="J17" s="63"/>
      <c r="K17" s="63"/>
      <c r="L17" s="63"/>
      <c r="M17" s="63"/>
      <c r="N17" s="63"/>
      <c r="O17" s="63"/>
      <c r="P17" s="65"/>
      <c r="Q17" s="65"/>
      <c r="R17" s="65"/>
      <c r="S17" s="65"/>
      <c r="T17" s="65"/>
      <c r="U17" s="65"/>
      <c r="V17" s="65"/>
      <c r="W17" s="65"/>
      <c r="X17" s="65"/>
      <c r="Y17" s="65"/>
      <c r="Z17" s="65"/>
    </row>
    <row r="18" spans="1:26" ht="14.25" customHeight="1" x14ac:dyDescent="0.3">
      <c r="A18" s="63"/>
      <c r="B18" s="63"/>
      <c r="C18" s="63"/>
      <c r="D18" s="63"/>
      <c r="E18" s="63"/>
      <c r="F18" s="63"/>
      <c r="G18" s="63"/>
      <c r="H18" s="63"/>
      <c r="I18" s="63"/>
      <c r="J18" s="63"/>
      <c r="K18" s="63"/>
      <c r="L18" s="63"/>
      <c r="M18" s="63"/>
      <c r="N18" s="63"/>
      <c r="O18" s="63"/>
      <c r="P18" s="65"/>
      <c r="Q18" s="65"/>
      <c r="R18" s="65"/>
      <c r="S18" s="65"/>
      <c r="T18" s="65"/>
      <c r="U18" s="65"/>
      <c r="V18" s="65"/>
      <c r="W18" s="65"/>
      <c r="X18" s="65"/>
      <c r="Y18" s="65"/>
      <c r="Z18" s="65"/>
    </row>
    <row r="19" spans="1:26" ht="14.25" customHeight="1" x14ac:dyDescent="0.3">
      <c r="A19" s="63"/>
      <c r="B19" s="63"/>
      <c r="C19" s="63"/>
      <c r="D19" s="63"/>
      <c r="E19" s="63"/>
      <c r="F19" s="63"/>
      <c r="G19" s="63"/>
      <c r="H19" s="63"/>
      <c r="I19" s="63"/>
      <c r="J19" s="63"/>
      <c r="K19" s="63"/>
      <c r="L19" s="63"/>
      <c r="M19" s="63"/>
      <c r="N19" s="63"/>
      <c r="O19" s="63"/>
      <c r="P19" s="65"/>
      <c r="Q19" s="65"/>
      <c r="R19" s="65"/>
      <c r="S19" s="65"/>
      <c r="T19" s="65"/>
      <c r="U19" s="65"/>
      <c r="V19" s="65"/>
      <c r="W19" s="65"/>
      <c r="X19" s="65"/>
      <c r="Y19" s="65"/>
      <c r="Z19" s="65"/>
    </row>
    <row r="20" spans="1:26" ht="14.25" customHeight="1" x14ac:dyDescent="0.3">
      <c r="A20" s="63"/>
      <c r="B20" s="63"/>
      <c r="C20" s="63"/>
      <c r="D20" s="63"/>
      <c r="E20" s="63"/>
      <c r="F20" s="63"/>
      <c r="G20" s="63"/>
      <c r="H20" s="63"/>
      <c r="I20" s="63"/>
      <c r="J20" s="63"/>
      <c r="K20" s="63"/>
      <c r="L20" s="63"/>
      <c r="M20" s="63"/>
      <c r="N20" s="63"/>
      <c r="O20" s="63"/>
      <c r="P20" s="65"/>
      <c r="Q20" s="65"/>
      <c r="R20" s="65"/>
      <c r="S20" s="65"/>
      <c r="T20" s="65"/>
      <c r="U20" s="65"/>
      <c r="V20" s="65"/>
      <c r="W20" s="65"/>
      <c r="X20" s="65"/>
      <c r="Y20" s="65"/>
      <c r="Z20" s="65"/>
    </row>
    <row r="21" spans="1:26" ht="14.25" customHeight="1" x14ac:dyDescent="0.3">
      <c r="A21" s="63"/>
      <c r="B21" s="63"/>
      <c r="C21" s="63"/>
      <c r="D21" s="63"/>
      <c r="E21" s="63"/>
      <c r="F21" s="63"/>
      <c r="G21" s="63"/>
      <c r="H21" s="63"/>
      <c r="I21" s="63"/>
      <c r="J21" s="63"/>
      <c r="K21" s="63"/>
      <c r="L21" s="63"/>
      <c r="M21" s="63"/>
      <c r="N21" s="63"/>
      <c r="O21" s="63"/>
      <c r="P21" s="65"/>
      <c r="Q21" s="65"/>
      <c r="R21" s="65"/>
      <c r="S21" s="65"/>
      <c r="T21" s="65"/>
      <c r="U21" s="65"/>
      <c r="V21" s="65"/>
      <c r="W21" s="65"/>
      <c r="X21" s="65"/>
      <c r="Y21" s="65"/>
      <c r="Z21" s="65"/>
    </row>
    <row r="22" spans="1:26" ht="14.25" customHeight="1" x14ac:dyDescent="0.3">
      <c r="A22" s="63"/>
      <c r="B22" s="63"/>
      <c r="C22" s="64"/>
      <c r="D22" s="64"/>
      <c r="E22" s="63"/>
      <c r="F22" s="63"/>
      <c r="G22" s="63"/>
      <c r="H22" s="63"/>
      <c r="I22" s="63"/>
      <c r="J22" s="63"/>
      <c r="K22" s="63"/>
      <c r="L22" s="63"/>
      <c r="M22" s="63"/>
      <c r="N22" s="63"/>
      <c r="O22" s="63"/>
      <c r="P22" s="65"/>
      <c r="Q22" s="65"/>
      <c r="R22" s="65"/>
      <c r="S22" s="65"/>
      <c r="T22" s="65"/>
      <c r="U22" s="65"/>
      <c r="V22" s="65"/>
      <c r="W22" s="65"/>
      <c r="X22" s="65"/>
      <c r="Y22" s="65"/>
      <c r="Z22" s="65"/>
    </row>
    <row r="23" spans="1:26" ht="14.25" customHeight="1" x14ac:dyDescent="0.3">
      <c r="A23" s="63"/>
      <c r="B23" s="63"/>
      <c r="C23" s="64"/>
      <c r="D23" s="64"/>
      <c r="E23" s="63"/>
      <c r="F23" s="63"/>
      <c r="G23" s="63"/>
      <c r="H23" s="63"/>
      <c r="I23" s="63"/>
      <c r="J23" s="63"/>
      <c r="K23" s="63"/>
      <c r="L23" s="63"/>
      <c r="M23" s="63"/>
      <c r="N23" s="63"/>
      <c r="O23" s="63"/>
      <c r="P23" s="65"/>
      <c r="Q23" s="65"/>
      <c r="R23" s="65"/>
      <c r="S23" s="65"/>
      <c r="T23" s="65"/>
      <c r="U23" s="65"/>
      <c r="V23" s="65"/>
      <c r="W23" s="65"/>
      <c r="X23" s="65"/>
      <c r="Y23" s="65"/>
      <c r="Z23" s="65"/>
    </row>
    <row r="24" spans="1:26" ht="14.25" customHeight="1" x14ac:dyDescent="0.3">
      <c r="A24" s="63"/>
      <c r="B24" s="63"/>
      <c r="C24" s="64"/>
      <c r="D24" s="64"/>
      <c r="E24" s="63"/>
      <c r="F24" s="63"/>
      <c r="G24" s="63"/>
      <c r="H24" s="63"/>
      <c r="I24" s="63"/>
      <c r="J24" s="63"/>
      <c r="K24" s="63"/>
      <c r="L24" s="63"/>
      <c r="M24" s="63"/>
      <c r="N24" s="63"/>
      <c r="O24" s="63"/>
      <c r="P24" s="65"/>
      <c r="Q24" s="65"/>
      <c r="R24" s="65"/>
      <c r="S24" s="65"/>
      <c r="T24" s="65"/>
      <c r="U24" s="65"/>
      <c r="V24" s="65"/>
      <c r="W24" s="65"/>
      <c r="X24" s="65"/>
      <c r="Y24" s="65"/>
      <c r="Z24" s="65"/>
    </row>
    <row r="25" spans="1:26" ht="14.25" customHeight="1" x14ac:dyDescent="0.3">
      <c r="A25" s="63"/>
      <c r="B25" s="63"/>
      <c r="C25" s="64"/>
      <c r="D25" s="64"/>
      <c r="E25" s="63"/>
      <c r="F25" s="63"/>
      <c r="G25" s="63"/>
      <c r="H25" s="63"/>
      <c r="I25" s="63"/>
      <c r="J25" s="63"/>
      <c r="K25" s="63"/>
      <c r="L25" s="63"/>
      <c r="M25" s="63"/>
      <c r="N25" s="63"/>
      <c r="O25" s="63"/>
      <c r="P25" s="65"/>
      <c r="Q25" s="65"/>
      <c r="R25" s="65"/>
      <c r="S25" s="65"/>
      <c r="T25" s="65"/>
      <c r="U25" s="65"/>
      <c r="V25" s="65"/>
      <c r="W25" s="65"/>
      <c r="X25" s="65"/>
      <c r="Y25" s="65"/>
      <c r="Z25" s="65"/>
    </row>
    <row r="26" spans="1:26" ht="14.25" customHeight="1" x14ac:dyDescent="0.3">
      <c r="A26" s="63"/>
      <c r="B26" s="63"/>
      <c r="C26" s="64"/>
      <c r="D26" s="64"/>
      <c r="E26" s="63"/>
      <c r="F26" s="63"/>
      <c r="G26" s="63"/>
      <c r="H26" s="63"/>
      <c r="I26" s="63"/>
      <c r="J26" s="63"/>
      <c r="K26" s="63"/>
      <c r="L26" s="63"/>
      <c r="M26" s="63"/>
      <c r="N26" s="63"/>
      <c r="O26" s="63"/>
      <c r="P26" s="65"/>
      <c r="Q26" s="65"/>
      <c r="R26" s="65"/>
      <c r="S26" s="65"/>
      <c r="T26" s="65"/>
      <c r="U26" s="65"/>
      <c r="V26" s="65"/>
      <c r="W26" s="65"/>
      <c r="X26" s="65"/>
      <c r="Y26" s="65"/>
      <c r="Z26" s="65"/>
    </row>
    <row r="27" spans="1:26" ht="14.25" customHeight="1" x14ac:dyDescent="0.3">
      <c r="A27" s="63"/>
      <c r="B27" s="63"/>
      <c r="C27" s="64"/>
      <c r="D27" s="64"/>
      <c r="E27" s="63"/>
      <c r="F27" s="63"/>
      <c r="G27" s="63"/>
      <c r="H27" s="63"/>
      <c r="I27" s="63"/>
      <c r="J27" s="63"/>
      <c r="K27" s="63"/>
      <c r="L27" s="63"/>
      <c r="M27" s="63"/>
      <c r="N27" s="63"/>
      <c r="O27" s="63"/>
      <c r="P27" s="65"/>
      <c r="Q27" s="65"/>
      <c r="R27" s="65"/>
      <c r="S27" s="65"/>
      <c r="T27" s="65"/>
      <c r="U27" s="65"/>
      <c r="V27" s="65"/>
      <c r="W27" s="65"/>
      <c r="X27" s="65"/>
      <c r="Y27" s="65"/>
      <c r="Z27" s="65"/>
    </row>
    <row r="28" spans="1:26" ht="14.25" customHeight="1" x14ac:dyDescent="0.3">
      <c r="A28" s="63"/>
      <c r="B28" s="63"/>
      <c r="C28" s="64"/>
      <c r="D28" s="64"/>
      <c r="E28" s="63"/>
      <c r="F28" s="63"/>
      <c r="G28" s="63"/>
      <c r="H28" s="63"/>
      <c r="I28" s="63"/>
      <c r="J28" s="63"/>
      <c r="K28" s="63"/>
      <c r="L28" s="63"/>
      <c r="M28" s="63"/>
      <c r="N28" s="63"/>
      <c r="O28" s="63"/>
      <c r="P28" s="65"/>
      <c r="Q28" s="65"/>
      <c r="R28" s="65"/>
      <c r="S28" s="65"/>
      <c r="T28" s="65"/>
      <c r="U28" s="65"/>
      <c r="V28" s="65"/>
      <c r="W28" s="65"/>
      <c r="X28" s="65"/>
      <c r="Y28" s="65"/>
      <c r="Z28" s="65"/>
    </row>
    <row r="29" spans="1:26" ht="14.25" customHeight="1" x14ac:dyDescent="0.3">
      <c r="A29" s="63"/>
      <c r="B29" s="63"/>
      <c r="C29" s="64"/>
      <c r="D29" s="64"/>
      <c r="E29" s="63"/>
      <c r="F29" s="63"/>
      <c r="G29" s="63"/>
      <c r="H29" s="63"/>
      <c r="I29" s="63"/>
      <c r="J29" s="63"/>
      <c r="K29" s="63"/>
      <c r="L29" s="63"/>
      <c r="M29" s="63"/>
      <c r="N29" s="63"/>
      <c r="O29" s="63"/>
      <c r="P29" s="65"/>
      <c r="Q29" s="65"/>
      <c r="R29" s="65"/>
      <c r="S29" s="65"/>
      <c r="T29" s="65"/>
      <c r="U29" s="65"/>
      <c r="V29" s="65"/>
      <c r="W29" s="65"/>
      <c r="X29" s="65"/>
      <c r="Y29" s="65"/>
      <c r="Z29" s="65"/>
    </row>
    <row r="30" spans="1:26" ht="14.25" customHeight="1" x14ac:dyDescent="0.3">
      <c r="A30" s="63"/>
      <c r="B30" s="63"/>
      <c r="C30" s="64"/>
      <c r="D30" s="64"/>
      <c r="E30" s="63"/>
      <c r="F30" s="63"/>
      <c r="G30" s="63"/>
      <c r="H30" s="63"/>
      <c r="I30" s="63"/>
      <c r="J30" s="63"/>
      <c r="K30" s="63"/>
      <c r="L30" s="63"/>
      <c r="M30" s="63"/>
      <c r="N30" s="63"/>
      <c r="O30" s="63"/>
      <c r="P30" s="65"/>
      <c r="Q30" s="65"/>
      <c r="R30" s="65"/>
      <c r="S30" s="65"/>
      <c r="T30" s="65"/>
      <c r="U30" s="65"/>
      <c r="V30" s="65"/>
      <c r="W30" s="65"/>
      <c r="X30" s="65"/>
      <c r="Y30" s="65"/>
      <c r="Z30" s="65"/>
    </row>
    <row r="31" spans="1:26" ht="14.25" customHeight="1" x14ac:dyDescent="0.3">
      <c r="A31" s="63"/>
      <c r="B31" s="63"/>
      <c r="C31" s="64"/>
      <c r="D31" s="64"/>
      <c r="E31" s="63"/>
      <c r="F31" s="63"/>
      <c r="G31" s="63"/>
      <c r="H31" s="63"/>
      <c r="I31" s="63"/>
      <c r="J31" s="63"/>
      <c r="K31" s="63"/>
      <c r="L31" s="63"/>
      <c r="M31" s="63"/>
      <c r="N31" s="63"/>
      <c r="O31" s="63"/>
      <c r="P31" s="65"/>
      <c r="Q31" s="65"/>
      <c r="R31" s="65"/>
      <c r="S31" s="65"/>
      <c r="T31" s="65"/>
      <c r="U31" s="65"/>
      <c r="V31" s="65"/>
      <c r="W31" s="65"/>
      <c r="X31" s="65"/>
      <c r="Y31" s="65"/>
      <c r="Z31" s="65"/>
    </row>
    <row r="32" spans="1:26" ht="14.25" customHeight="1" x14ac:dyDescent="0.3">
      <c r="A32" s="63"/>
      <c r="B32" s="63"/>
      <c r="C32" s="64"/>
      <c r="D32" s="64"/>
      <c r="E32" s="63"/>
      <c r="F32" s="63"/>
      <c r="G32" s="63"/>
      <c r="H32" s="63"/>
      <c r="I32" s="63"/>
      <c r="J32" s="63"/>
      <c r="K32" s="63"/>
      <c r="L32" s="63"/>
      <c r="M32" s="63"/>
      <c r="N32" s="63"/>
      <c r="O32" s="63"/>
      <c r="P32" s="65"/>
      <c r="Q32" s="65"/>
      <c r="R32" s="65"/>
      <c r="S32" s="65"/>
      <c r="T32" s="65"/>
      <c r="U32" s="65"/>
      <c r="V32" s="65"/>
      <c r="W32" s="65"/>
      <c r="X32" s="65"/>
      <c r="Y32" s="65"/>
      <c r="Z32" s="65"/>
    </row>
    <row r="33" spans="1:26" ht="14.25" customHeight="1" x14ac:dyDescent="0.3">
      <c r="A33" s="63"/>
      <c r="B33" s="63"/>
      <c r="C33" s="64"/>
      <c r="D33" s="64"/>
      <c r="E33" s="63"/>
      <c r="F33" s="63"/>
      <c r="G33" s="63"/>
      <c r="H33" s="63"/>
      <c r="I33" s="63"/>
      <c r="J33" s="63"/>
      <c r="K33" s="63"/>
      <c r="L33" s="63"/>
      <c r="M33" s="63"/>
      <c r="N33" s="63"/>
      <c r="O33" s="63"/>
      <c r="P33" s="65"/>
      <c r="Q33" s="65"/>
      <c r="R33" s="65"/>
      <c r="S33" s="65"/>
      <c r="T33" s="65"/>
      <c r="U33" s="65"/>
      <c r="V33" s="65"/>
      <c r="W33" s="65"/>
      <c r="X33" s="65"/>
      <c r="Y33" s="65"/>
      <c r="Z33" s="65"/>
    </row>
    <row r="34" spans="1:26" ht="14.25" customHeight="1" x14ac:dyDescent="0.3">
      <c r="A34" s="63"/>
      <c r="B34" s="63"/>
      <c r="C34" s="64"/>
      <c r="D34" s="64"/>
      <c r="E34" s="63"/>
      <c r="F34" s="63"/>
      <c r="G34" s="63"/>
      <c r="H34" s="63"/>
      <c r="I34" s="63"/>
      <c r="J34" s="63"/>
      <c r="K34" s="63"/>
      <c r="L34" s="63"/>
      <c r="M34" s="63"/>
      <c r="N34" s="63"/>
      <c r="O34" s="63"/>
      <c r="P34" s="65"/>
      <c r="Q34" s="65"/>
      <c r="R34" s="65"/>
      <c r="S34" s="65"/>
      <c r="T34" s="65"/>
      <c r="U34" s="65"/>
      <c r="V34" s="65"/>
      <c r="W34" s="65"/>
      <c r="X34" s="65"/>
      <c r="Y34" s="65"/>
      <c r="Z34" s="65"/>
    </row>
    <row r="35" spans="1:26" ht="14.25" customHeight="1" x14ac:dyDescent="0.3">
      <c r="A35" s="63"/>
      <c r="B35" s="63"/>
      <c r="C35" s="64"/>
      <c r="D35" s="64"/>
      <c r="E35" s="63"/>
      <c r="F35" s="63"/>
      <c r="G35" s="63"/>
      <c r="H35" s="63"/>
      <c r="I35" s="63"/>
      <c r="J35" s="63"/>
      <c r="K35" s="63"/>
      <c r="L35" s="63"/>
      <c r="M35" s="63"/>
      <c r="N35" s="63"/>
      <c r="O35" s="63"/>
      <c r="P35" s="65"/>
      <c r="Q35" s="65"/>
      <c r="R35" s="65"/>
      <c r="S35" s="65"/>
      <c r="T35" s="65"/>
      <c r="U35" s="65"/>
      <c r="V35" s="65"/>
      <c r="W35" s="65"/>
      <c r="X35" s="65"/>
      <c r="Y35" s="65"/>
      <c r="Z35" s="65"/>
    </row>
    <row r="36" spans="1:26" ht="14.25" customHeight="1" x14ac:dyDescent="0.3">
      <c r="A36" s="63"/>
      <c r="B36" s="63"/>
      <c r="C36" s="64"/>
      <c r="D36" s="64"/>
      <c r="E36" s="63"/>
      <c r="F36" s="63"/>
      <c r="G36" s="63"/>
      <c r="H36" s="63"/>
      <c r="I36" s="63"/>
      <c r="J36" s="63"/>
      <c r="K36" s="63"/>
      <c r="L36" s="63"/>
      <c r="M36" s="63"/>
      <c r="N36" s="63"/>
      <c r="O36" s="63"/>
      <c r="P36" s="65"/>
      <c r="Q36" s="65"/>
      <c r="R36" s="65"/>
      <c r="S36" s="65"/>
      <c r="T36" s="65"/>
      <c r="U36" s="65"/>
      <c r="V36" s="65"/>
      <c r="W36" s="65"/>
      <c r="X36" s="65"/>
      <c r="Y36" s="65"/>
      <c r="Z36" s="65"/>
    </row>
    <row r="37" spans="1:26" ht="14.25" customHeight="1" x14ac:dyDescent="0.3">
      <c r="A37" s="63"/>
      <c r="B37" s="63"/>
      <c r="C37" s="64"/>
      <c r="D37" s="64"/>
      <c r="E37" s="63"/>
      <c r="F37" s="63"/>
      <c r="G37" s="63"/>
      <c r="H37" s="63"/>
      <c r="I37" s="63"/>
      <c r="J37" s="63"/>
      <c r="K37" s="63"/>
      <c r="L37" s="63"/>
      <c r="M37" s="63"/>
      <c r="N37" s="63"/>
      <c r="O37" s="63"/>
      <c r="P37" s="65"/>
      <c r="Q37" s="65"/>
      <c r="R37" s="65"/>
      <c r="S37" s="65"/>
      <c r="T37" s="65"/>
      <c r="U37" s="65"/>
      <c r="V37" s="65"/>
      <c r="W37" s="65"/>
      <c r="X37" s="65"/>
      <c r="Y37" s="65"/>
      <c r="Z37" s="65"/>
    </row>
    <row r="38" spans="1:26" ht="14.25" customHeight="1" x14ac:dyDescent="0.3">
      <c r="A38" s="63"/>
      <c r="B38" s="63"/>
      <c r="C38" s="64"/>
      <c r="D38" s="64"/>
      <c r="E38" s="63"/>
      <c r="F38" s="63"/>
      <c r="G38" s="63"/>
      <c r="H38" s="63"/>
      <c r="I38" s="63"/>
      <c r="J38" s="63"/>
      <c r="K38" s="63"/>
      <c r="L38" s="63"/>
      <c r="M38" s="63"/>
      <c r="N38" s="63"/>
      <c r="O38" s="63"/>
      <c r="P38" s="65"/>
      <c r="Q38" s="65"/>
      <c r="R38" s="65"/>
      <c r="S38" s="65"/>
      <c r="T38" s="65"/>
      <c r="U38" s="65"/>
      <c r="V38" s="65"/>
      <c r="W38" s="65"/>
      <c r="X38" s="65"/>
      <c r="Y38" s="65"/>
      <c r="Z38" s="65"/>
    </row>
    <row r="39" spans="1:26" ht="14.25" customHeight="1" x14ac:dyDescent="0.3">
      <c r="A39" s="63"/>
      <c r="B39" s="63"/>
      <c r="C39" s="64"/>
      <c r="D39" s="64"/>
      <c r="E39" s="63"/>
      <c r="F39" s="63"/>
      <c r="G39" s="63"/>
      <c r="H39" s="63"/>
      <c r="I39" s="63"/>
      <c r="J39" s="63"/>
      <c r="K39" s="63"/>
      <c r="L39" s="63"/>
      <c r="M39" s="63"/>
      <c r="N39" s="63"/>
      <c r="O39" s="63"/>
      <c r="P39" s="65"/>
      <c r="Q39" s="65"/>
      <c r="R39" s="65"/>
      <c r="S39" s="65"/>
      <c r="T39" s="65"/>
      <c r="U39" s="65"/>
      <c r="V39" s="65"/>
      <c r="W39" s="65"/>
      <c r="X39" s="65"/>
      <c r="Y39" s="65"/>
      <c r="Z39" s="65"/>
    </row>
    <row r="40" spans="1:26" ht="14.25" customHeight="1" x14ac:dyDescent="0.3">
      <c r="A40" s="63"/>
      <c r="B40" s="63"/>
      <c r="C40" s="64"/>
      <c r="D40" s="64"/>
      <c r="E40" s="63"/>
      <c r="F40" s="63"/>
      <c r="G40" s="63"/>
      <c r="H40" s="63"/>
      <c r="I40" s="63"/>
      <c r="J40" s="63"/>
      <c r="K40" s="63"/>
      <c r="L40" s="63"/>
      <c r="M40" s="63"/>
      <c r="N40" s="63"/>
      <c r="O40" s="63"/>
      <c r="P40" s="65"/>
      <c r="Q40" s="65"/>
      <c r="R40" s="65"/>
      <c r="S40" s="65"/>
      <c r="T40" s="65"/>
      <c r="U40" s="65"/>
      <c r="V40" s="65"/>
      <c r="W40" s="65"/>
      <c r="X40" s="65"/>
      <c r="Y40" s="65"/>
      <c r="Z40" s="65"/>
    </row>
    <row r="41" spans="1:26" ht="14.25" customHeight="1" x14ac:dyDescent="0.3">
      <c r="A41" s="63"/>
      <c r="B41" s="63"/>
      <c r="C41" s="64"/>
      <c r="D41" s="64"/>
      <c r="E41" s="63"/>
      <c r="F41" s="63"/>
      <c r="G41" s="63"/>
      <c r="H41" s="63"/>
      <c r="I41" s="63"/>
      <c r="J41" s="63"/>
      <c r="K41" s="63"/>
      <c r="L41" s="63"/>
      <c r="M41" s="63"/>
      <c r="N41" s="63"/>
      <c r="O41" s="63"/>
      <c r="P41" s="65"/>
      <c r="Q41" s="65"/>
      <c r="R41" s="65"/>
      <c r="S41" s="65"/>
      <c r="T41" s="65"/>
      <c r="U41" s="65"/>
      <c r="V41" s="65"/>
      <c r="W41" s="65"/>
      <c r="X41" s="65"/>
      <c r="Y41" s="65"/>
      <c r="Z41" s="65"/>
    </row>
    <row r="42" spans="1:26" ht="14.25" customHeight="1" x14ac:dyDescent="0.3">
      <c r="A42" s="63"/>
      <c r="B42" s="63"/>
      <c r="C42" s="64"/>
      <c r="D42" s="64"/>
      <c r="E42" s="63"/>
      <c r="F42" s="63"/>
      <c r="G42" s="63"/>
      <c r="H42" s="63"/>
      <c r="I42" s="63"/>
      <c r="J42" s="63"/>
      <c r="K42" s="63"/>
      <c r="L42" s="63"/>
      <c r="M42" s="63"/>
      <c r="N42" s="63"/>
      <c r="O42" s="63"/>
      <c r="P42" s="65"/>
      <c r="Q42" s="65"/>
      <c r="R42" s="65"/>
      <c r="S42" s="65"/>
      <c r="T42" s="65"/>
      <c r="U42" s="65"/>
      <c r="V42" s="65"/>
      <c r="W42" s="65"/>
      <c r="X42" s="65"/>
      <c r="Y42" s="65"/>
      <c r="Z42" s="65"/>
    </row>
    <row r="43" spans="1:26" ht="14.25" customHeight="1" x14ac:dyDescent="0.3">
      <c r="A43" s="63"/>
      <c r="B43" s="63"/>
      <c r="C43" s="64"/>
      <c r="D43" s="64"/>
      <c r="E43" s="63"/>
      <c r="F43" s="63"/>
      <c r="G43" s="63"/>
      <c r="H43" s="63"/>
      <c r="I43" s="63"/>
      <c r="J43" s="63"/>
      <c r="K43" s="63"/>
      <c r="L43" s="63"/>
      <c r="M43" s="63"/>
      <c r="N43" s="63"/>
      <c r="O43" s="63"/>
      <c r="P43" s="65"/>
      <c r="Q43" s="65"/>
      <c r="R43" s="65"/>
      <c r="S43" s="65"/>
      <c r="T43" s="65"/>
      <c r="U43" s="65"/>
      <c r="V43" s="65"/>
      <c r="W43" s="65"/>
      <c r="X43" s="65"/>
      <c r="Y43" s="65"/>
      <c r="Z43" s="65"/>
    </row>
    <row r="44" spans="1:26" ht="14.25" customHeight="1" x14ac:dyDescent="0.3">
      <c r="A44" s="63"/>
      <c r="B44" s="63"/>
      <c r="C44" s="64"/>
      <c r="D44" s="64"/>
      <c r="E44" s="63"/>
      <c r="F44" s="63"/>
      <c r="G44" s="63"/>
      <c r="H44" s="63"/>
      <c r="I44" s="63"/>
      <c r="J44" s="63"/>
      <c r="K44" s="63"/>
      <c r="L44" s="63"/>
      <c r="M44" s="63"/>
      <c r="N44" s="63"/>
      <c r="O44" s="63"/>
      <c r="P44" s="65"/>
      <c r="Q44" s="65"/>
      <c r="R44" s="65"/>
      <c r="S44" s="65"/>
      <c r="T44" s="65"/>
      <c r="U44" s="65"/>
      <c r="V44" s="65"/>
      <c r="W44" s="65"/>
      <c r="X44" s="65"/>
      <c r="Y44" s="65"/>
      <c r="Z44" s="65"/>
    </row>
    <row r="45" spans="1:26" ht="14.25" customHeight="1" x14ac:dyDescent="0.3">
      <c r="A45" s="63"/>
      <c r="B45" s="63"/>
      <c r="C45" s="64"/>
      <c r="D45" s="64"/>
      <c r="E45" s="63"/>
      <c r="F45" s="63"/>
      <c r="G45" s="63"/>
      <c r="H45" s="63"/>
      <c r="I45" s="63"/>
      <c r="J45" s="63"/>
      <c r="K45" s="63"/>
      <c r="L45" s="63"/>
      <c r="M45" s="63"/>
      <c r="N45" s="63"/>
      <c r="O45" s="63"/>
      <c r="P45" s="65"/>
      <c r="Q45" s="65"/>
      <c r="R45" s="65"/>
      <c r="S45" s="65"/>
      <c r="T45" s="65"/>
      <c r="U45" s="65"/>
      <c r="V45" s="65"/>
      <c r="W45" s="65"/>
      <c r="X45" s="65"/>
      <c r="Y45" s="65"/>
      <c r="Z45" s="65"/>
    </row>
    <row r="46" spans="1:26" ht="14.25" customHeight="1" x14ac:dyDescent="0.3">
      <c r="A46" s="63"/>
      <c r="B46" s="63"/>
      <c r="C46" s="64"/>
      <c r="D46" s="64"/>
      <c r="E46" s="63"/>
      <c r="F46" s="63"/>
      <c r="G46" s="63"/>
      <c r="H46" s="63"/>
      <c r="I46" s="63"/>
      <c r="J46" s="63"/>
      <c r="K46" s="63"/>
      <c r="L46" s="63"/>
      <c r="M46" s="63"/>
      <c r="N46" s="63"/>
      <c r="O46" s="63"/>
      <c r="P46" s="65"/>
      <c r="Q46" s="65"/>
      <c r="R46" s="65"/>
      <c r="S46" s="65"/>
      <c r="T46" s="65"/>
      <c r="U46" s="65"/>
      <c r="V46" s="65"/>
      <c r="W46" s="65"/>
      <c r="X46" s="65"/>
      <c r="Y46" s="65"/>
      <c r="Z46" s="65"/>
    </row>
    <row r="47" spans="1:26" ht="14.25" customHeight="1" x14ac:dyDescent="0.3">
      <c r="A47" s="63"/>
      <c r="B47" s="63"/>
      <c r="C47" s="64"/>
      <c r="D47" s="64"/>
      <c r="E47" s="63"/>
      <c r="F47" s="63"/>
      <c r="G47" s="63"/>
      <c r="H47" s="63"/>
      <c r="I47" s="63"/>
      <c r="J47" s="63"/>
      <c r="K47" s="63"/>
      <c r="L47" s="63"/>
      <c r="M47" s="63"/>
      <c r="N47" s="63"/>
      <c r="O47" s="63"/>
      <c r="P47" s="65"/>
      <c r="Q47" s="65"/>
      <c r="R47" s="65"/>
      <c r="S47" s="65"/>
      <c r="T47" s="65"/>
      <c r="U47" s="65"/>
      <c r="V47" s="65"/>
      <c r="W47" s="65"/>
      <c r="X47" s="65"/>
      <c r="Y47" s="65"/>
      <c r="Z47" s="65"/>
    </row>
    <row r="48" spans="1:26" ht="14.25" customHeight="1" x14ac:dyDescent="0.3">
      <c r="A48" s="63"/>
      <c r="B48" s="63"/>
      <c r="C48" s="64"/>
      <c r="D48" s="64"/>
      <c r="E48" s="63"/>
      <c r="F48" s="63"/>
      <c r="G48" s="63"/>
      <c r="H48" s="63"/>
      <c r="I48" s="63"/>
      <c r="J48" s="63"/>
      <c r="K48" s="63"/>
      <c r="L48" s="63"/>
      <c r="M48" s="63"/>
      <c r="N48" s="63"/>
      <c r="O48" s="63"/>
      <c r="P48" s="65"/>
      <c r="Q48" s="65"/>
      <c r="R48" s="65"/>
      <c r="S48" s="65"/>
      <c r="T48" s="65"/>
      <c r="U48" s="65"/>
      <c r="V48" s="65"/>
      <c r="W48" s="65"/>
      <c r="X48" s="65"/>
      <c r="Y48" s="65"/>
      <c r="Z48" s="65"/>
    </row>
    <row r="49" spans="1:26" ht="14.25" customHeight="1" x14ac:dyDescent="0.3">
      <c r="A49" s="63"/>
      <c r="B49" s="63"/>
      <c r="C49" s="64"/>
      <c r="D49" s="64"/>
      <c r="E49" s="63"/>
      <c r="F49" s="63"/>
      <c r="G49" s="63"/>
      <c r="H49" s="63"/>
      <c r="I49" s="63"/>
      <c r="J49" s="63"/>
      <c r="K49" s="63"/>
      <c r="L49" s="63"/>
      <c r="M49" s="63"/>
      <c r="N49" s="63"/>
      <c r="O49" s="63"/>
      <c r="P49" s="65"/>
      <c r="Q49" s="65"/>
      <c r="R49" s="65"/>
      <c r="S49" s="65"/>
      <c r="T49" s="65"/>
      <c r="U49" s="65"/>
      <c r="V49" s="65"/>
      <c r="W49" s="65"/>
      <c r="X49" s="65"/>
      <c r="Y49" s="65"/>
      <c r="Z49" s="65"/>
    </row>
    <row r="50" spans="1:26" ht="14.25" customHeight="1" x14ac:dyDescent="0.3">
      <c r="A50" s="63"/>
      <c r="B50" s="63"/>
      <c r="C50" s="64"/>
      <c r="D50" s="64"/>
      <c r="E50" s="63"/>
      <c r="F50" s="63"/>
      <c r="G50" s="63"/>
      <c r="H50" s="63"/>
      <c r="I50" s="63"/>
      <c r="J50" s="63"/>
      <c r="K50" s="63"/>
      <c r="L50" s="63"/>
      <c r="M50" s="63"/>
      <c r="N50" s="63"/>
      <c r="O50" s="63"/>
      <c r="P50" s="65"/>
      <c r="Q50" s="65"/>
      <c r="R50" s="65"/>
      <c r="S50" s="65"/>
      <c r="T50" s="65"/>
      <c r="U50" s="65"/>
      <c r="V50" s="65"/>
      <c r="W50" s="65"/>
      <c r="X50" s="65"/>
      <c r="Y50" s="65"/>
      <c r="Z50" s="65"/>
    </row>
    <row r="51" spans="1:26" ht="14.25" customHeight="1" x14ac:dyDescent="0.3">
      <c r="A51" s="63"/>
      <c r="B51" s="63"/>
      <c r="C51" s="64"/>
      <c r="D51" s="64"/>
      <c r="E51" s="63"/>
      <c r="F51" s="63"/>
      <c r="G51" s="63"/>
      <c r="H51" s="63"/>
      <c r="I51" s="63"/>
      <c r="J51" s="63"/>
      <c r="K51" s="63"/>
      <c r="L51" s="63"/>
      <c r="M51" s="63"/>
      <c r="N51" s="63"/>
      <c r="O51" s="63"/>
      <c r="P51" s="65"/>
      <c r="Q51" s="65"/>
      <c r="R51" s="65"/>
      <c r="S51" s="65"/>
      <c r="T51" s="65"/>
      <c r="U51" s="65"/>
      <c r="V51" s="65"/>
      <c r="W51" s="65"/>
      <c r="X51" s="65"/>
      <c r="Y51" s="65"/>
      <c r="Z51" s="65"/>
    </row>
    <row r="52" spans="1:26" ht="14.25" customHeight="1" x14ac:dyDescent="0.3">
      <c r="A52" s="63"/>
      <c r="B52" s="65"/>
      <c r="C52" s="66"/>
      <c r="D52" s="66"/>
      <c r="E52" s="65"/>
      <c r="F52" s="65"/>
      <c r="G52" s="65"/>
      <c r="H52" s="65"/>
      <c r="I52" s="65"/>
      <c r="J52" s="65"/>
      <c r="K52" s="65"/>
      <c r="L52" s="65"/>
      <c r="M52" s="65"/>
      <c r="N52" s="65"/>
      <c r="O52" s="65"/>
      <c r="P52" s="65"/>
      <c r="Q52" s="65"/>
      <c r="R52" s="65"/>
      <c r="S52" s="65"/>
      <c r="T52" s="65"/>
      <c r="U52" s="65"/>
      <c r="V52" s="65"/>
      <c r="W52" s="65"/>
      <c r="X52" s="65"/>
      <c r="Y52" s="65"/>
      <c r="Z52" s="65"/>
    </row>
    <row r="53" spans="1:26" ht="14.25" customHeight="1" x14ac:dyDescent="0.3">
      <c r="A53" s="63"/>
      <c r="B53" s="65"/>
      <c r="C53" s="66"/>
      <c r="D53" s="66"/>
      <c r="E53" s="65"/>
      <c r="F53" s="65"/>
      <c r="G53" s="65"/>
      <c r="H53" s="65"/>
      <c r="I53" s="65"/>
      <c r="J53" s="65"/>
      <c r="K53" s="65"/>
      <c r="L53" s="65"/>
      <c r="M53" s="65"/>
      <c r="N53" s="65"/>
      <c r="O53" s="65"/>
      <c r="P53" s="65"/>
      <c r="Q53" s="65"/>
      <c r="R53" s="65"/>
      <c r="S53" s="65"/>
      <c r="T53" s="65"/>
      <c r="U53" s="65"/>
      <c r="V53" s="65"/>
      <c r="W53" s="65"/>
      <c r="X53" s="65"/>
      <c r="Y53" s="65"/>
      <c r="Z53" s="65"/>
    </row>
    <row r="54" spans="1:26" ht="14.25" customHeight="1" x14ac:dyDescent="0.3">
      <c r="A54" s="63"/>
      <c r="B54" s="65"/>
      <c r="C54" s="66"/>
      <c r="D54" s="66"/>
      <c r="E54" s="65"/>
      <c r="F54" s="65"/>
      <c r="G54" s="65"/>
      <c r="H54" s="65"/>
      <c r="I54" s="65"/>
      <c r="J54" s="65"/>
      <c r="K54" s="65"/>
      <c r="L54" s="65"/>
      <c r="M54" s="65"/>
      <c r="N54" s="65"/>
      <c r="O54" s="65"/>
      <c r="P54" s="65"/>
      <c r="Q54" s="65"/>
      <c r="R54" s="65"/>
      <c r="S54" s="65"/>
      <c r="T54" s="65"/>
      <c r="U54" s="65"/>
      <c r="V54" s="65"/>
      <c r="W54" s="65"/>
      <c r="X54" s="65"/>
      <c r="Y54" s="65"/>
      <c r="Z54" s="65"/>
    </row>
    <row r="55" spans="1:26" ht="14.25" customHeight="1" x14ac:dyDescent="0.3">
      <c r="A55" s="63"/>
      <c r="B55" s="65"/>
      <c r="C55" s="66"/>
      <c r="D55" s="66"/>
      <c r="E55" s="65"/>
      <c r="F55" s="65"/>
      <c r="G55" s="65"/>
      <c r="H55" s="65"/>
      <c r="I55" s="65"/>
      <c r="J55" s="65"/>
      <c r="K55" s="65"/>
      <c r="L55" s="65"/>
      <c r="M55" s="65"/>
      <c r="N55" s="65"/>
      <c r="O55" s="65"/>
      <c r="P55" s="65"/>
      <c r="Q55" s="65"/>
      <c r="R55" s="65"/>
      <c r="S55" s="65"/>
      <c r="T55" s="65"/>
      <c r="U55" s="65"/>
      <c r="V55" s="65"/>
      <c r="W55" s="65"/>
      <c r="X55" s="65"/>
      <c r="Y55" s="65"/>
      <c r="Z55" s="65"/>
    </row>
    <row r="56" spans="1:26" ht="14.25" customHeight="1" x14ac:dyDescent="0.3">
      <c r="A56" s="63"/>
      <c r="B56" s="65"/>
      <c r="C56" s="66"/>
      <c r="D56" s="66"/>
      <c r="E56" s="65"/>
      <c r="F56" s="65"/>
      <c r="G56" s="65"/>
      <c r="H56" s="65"/>
      <c r="I56" s="65"/>
      <c r="J56" s="65"/>
      <c r="K56" s="65"/>
      <c r="L56" s="65"/>
      <c r="M56" s="65"/>
      <c r="N56" s="65"/>
      <c r="O56" s="65"/>
      <c r="P56" s="65"/>
      <c r="Q56" s="65"/>
      <c r="R56" s="65"/>
      <c r="S56" s="65"/>
      <c r="T56" s="65"/>
      <c r="U56" s="65"/>
      <c r="V56" s="65"/>
      <c r="W56" s="65"/>
      <c r="X56" s="65"/>
      <c r="Y56" s="65"/>
      <c r="Z56" s="65"/>
    </row>
    <row r="57" spans="1:26" ht="14.25" customHeight="1" x14ac:dyDescent="0.3">
      <c r="A57" s="63"/>
      <c r="B57" s="65"/>
      <c r="C57" s="66"/>
      <c r="D57" s="66"/>
      <c r="E57" s="65"/>
      <c r="F57" s="65"/>
      <c r="G57" s="65"/>
      <c r="H57" s="65"/>
      <c r="I57" s="65"/>
      <c r="J57" s="65"/>
      <c r="K57" s="65"/>
      <c r="L57" s="65"/>
      <c r="M57" s="65"/>
      <c r="N57" s="65"/>
      <c r="O57" s="65"/>
      <c r="P57" s="65"/>
      <c r="Q57" s="65"/>
      <c r="R57" s="65"/>
      <c r="S57" s="65"/>
      <c r="T57" s="65"/>
      <c r="U57" s="65"/>
      <c r="V57" s="65"/>
      <c r="W57" s="65"/>
      <c r="X57" s="65"/>
      <c r="Y57" s="65"/>
      <c r="Z57" s="65"/>
    </row>
    <row r="58" spans="1:26" ht="14.25" customHeight="1" x14ac:dyDescent="0.3">
      <c r="A58" s="63"/>
      <c r="B58" s="65"/>
      <c r="C58" s="66"/>
      <c r="D58" s="66"/>
      <c r="E58" s="65"/>
      <c r="F58" s="65"/>
      <c r="G58" s="65"/>
      <c r="H58" s="65"/>
      <c r="I58" s="65"/>
      <c r="J58" s="65"/>
      <c r="K58" s="65"/>
      <c r="L58" s="65"/>
      <c r="M58" s="65"/>
      <c r="N58" s="65"/>
      <c r="O58" s="65"/>
      <c r="P58" s="65"/>
      <c r="Q58" s="65"/>
      <c r="R58" s="65"/>
      <c r="S58" s="65"/>
      <c r="T58" s="65"/>
      <c r="U58" s="65"/>
      <c r="V58" s="65"/>
      <c r="W58" s="65"/>
      <c r="X58" s="65"/>
      <c r="Y58" s="65"/>
      <c r="Z58" s="65"/>
    </row>
    <row r="59" spans="1:26" ht="14.25" customHeight="1" x14ac:dyDescent="0.3">
      <c r="A59" s="63"/>
      <c r="B59" s="65"/>
      <c r="C59" s="66"/>
      <c r="D59" s="66"/>
      <c r="E59" s="65"/>
      <c r="F59" s="65"/>
      <c r="G59" s="65"/>
      <c r="H59" s="65"/>
      <c r="I59" s="65"/>
      <c r="J59" s="65"/>
      <c r="K59" s="65"/>
      <c r="L59" s="65"/>
      <c r="M59" s="65"/>
      <c r="N59" s="65"/>
      <c r="O59" s="65"/>
      <c r="P59" s="65"/>
      <c r="Q59" s="65"/>
      <c r="R59" s="65"/>
      <c r="S59" s="65"/>
      <c r="T59" s="65"/>
      <c r="U59" s="65"/>
      <c r="V59" s="65"/>
      <c r="W59" s="65"/>
      <c r="X59" s="65"/>
      <c r="Y59" s="65"/>
      <c r="Z59" s="65"/>
    </row>
    <row r="60" spans="1:26" ht="14.25" customHeight="1" x14ac:dyDescent="0.3">
      <c r="A60" s="63"/>
      <c r="B60" s="65"/>
      <c r="C60" s="66"/>
      <c r="D60" s="66"/>
      <c r="E60" s="65"/>
      <c r="F60" s="65"/>
      <c r="G60" s="65"/>
      <c r="H60" s="65"/>
      <c r="I60" s="65"/>
      <c r="J60" s="65"/>
      <c r="K60" s="65"/>
      <c r="L60" s="65"/>
      <c r="M60" s="65"/>
      <c r="N60" s="65"/>
      <c r="O60" s="65"/>
      <c r="P60" s="65"/>
      <c r="Q60" s="65"/>
      <c r="R60" s="65"/>
      <c r="S60" s="65"/>
      <c r="T60" s="65"/>
      <c r="U60" s="65"/>
      <c r="V60" s="65"/>
      <c r="W60" s="65"/>
      <c r="X60" s="65"/>
      <c r="Y60" s="65"/>
      <c r="Z60" s="65"/>
    </row>
    <row r="61" spans="1:26" ht="14.25" customHeight="1" x14ac:dyDescent="0.3">
      <c r="A61" s="63"/>
      <c r="B61" s="65"/>
      <c r="C61" s="66"/>
      <c r="D61" s="66"/>
      <c r="E61" s="65"/>
      <c r="F61" s="65"/>
      <c r="G61" s="65"/>
      <c r="H61" s="65"/>
      <c r="I61" s="65"/>
      <c r="J61" s="65"/>
      <c r="K61" s="65"/>
      <c r="L61" s="65"/>
      <c r="M61" s="65"/>
      <c r="N61" s="65"/>
      <c r="O61" s="65"/>
      <c r="P61" s="65"/>
      <c r="Q61" s="65"/>
      <c r="R61" s="65"/>
      <c r="S61" s="65"/>
      <c r="T61" s="65"/>
      <c r="U61" s="65"/>
      <c r="V61" s="65"/>
      <c r="W61" s="65"/>
      <c r="X61" s="65"/>
      <c r="Y61" s="65"/>
      <c r="Z61" s="65"/>
    </row>
    <row r="62" spans="1:26" ht="14.25" customHeight="1" x14ac:dyDescent="0.3">
      <c r="A62" s="63"/>
      <c r="B62" s="65"/>
      <c r="C62" s="66"/>
      <c r="D62" s="66"/>
      <c r="E62" s="65"/>
      <c r="F62" s="65"/>
      <c r="G62" s="65"/>
      <c r="H62" s="65"/>
      <c r="I62" s="65"/>
      <c r="J62" s="65"/>
      <c r="K62" s="65"/>
      <c r="L62" s="65"/>
      <c r="M62" s="65"/>
      <c r="N62" s="65"/>
      <c r="O62" s="65"/>
      <c r="P62" s="65"/>
      <c r="Q62" s="65"/>
      <c r="R62" s="65"/>
      <c r="S62" s="65"/>
      <c r="T62" s="65"/>
      <c r="U62" s="65"/>
      <c r="V62" s="65"/>
      <c r="W62" s="65"/>
      <c r="X62" s="65"/>
      <c r="Y62" s="65"/>
      <c r="Z62" s="65"/>
    </row>
    <row r="63" spans="1:26" ht="14.25" customHeight="1" x14ac:dyDescent="0.3">
      <c r="A63" s="63"/>
      <c r="B63" s="65"/>
      <c r="C63" s="66"/>
      <c r="D63" s="66"/>
      <c r="E63" s="65"/>
      <c r="F63" s="65"/>
      <c r="G63" s="65"/>
      <c r="H63" s="65"/>
      <c r="I63" s="65"/>
      <c r="J63" s="65"/>
      <c r="K63" s="65"/>
      <c r="L63" s="65"/>
      <c r="M63" s="65"/>
      <c r="N63" s="65"/>
      <c r="O63" s="65"/>
      <c r="P63" s="65"/>
      <c r="Q63" s="65"/>
      <c r="R63" s="65"/>
      <c r="S63" s="65"/>
      <c r="T63" s="65"/>
      <c r="U63" s="65"/>
      <c r="V63" s="65"/>
      <c r="W63" s="65"/>
      <c r="X63" s="65"/>
      <c r="Y63" s="65"/>
      <c r="Z63" s="65"/>
    </row>
    <row r="64" spans="1:26" ht="14.25" customHeight="1" x14ac:dyDescent="0.3">
      <c r="A64" s="63"/>
      <c r="B64" s="65"/>
      <c r="C64" s="66"/>
      <c r="D64" s="66"/>
      <c r="E64" s="65"/>
      <c r="F64" s="65"/>
      <c r="G64" s="65"/>
      <c r="H64" s="65"/>
      <c r="I64" s="65"/>
      <c r="J64" s="65"/>
      <c r="K64" s="65"/>
      <c r="L64" s="65"/>
      <c r="M64" s="65"/>
      <c r="N64" s="65"/>
      <c r="O64" s="65"/>
      <c r="P64" s="65"/>
      <c r="Q64" s="65"/>
      <c r="R64" s="65"/>
      <c r="S64" s="65"/>
      <c r="T64" s="65"/>
      <c r="U64" s="65"/>
      <c r="V64" s="65"/>
      <c r="W64" s="65"/>
      <c r="X64" s="65"/>
      <c r="Y64" s="65"/>
      <c r="Z64" s="65"/>
    </row>
    <row r="65" spans="1:26" ht="14.25" customHeight="1" x14ac:dyDescent="0.3">
      <c r="A65" s="63"/>
      <c r="B65" s="65"/>
      <c r="C65" s="66"/>
      <c r="D65" s="66"/>
      <c r="E65" s="65"/>
      <c r="F65" s="65"/>
      <c r="G65" s="65"/>
      <c r="H65" s="65"/>
      <c r="I65" s="65"/>
      <c r="J65" s="65"/>
      <c r="K65" s="65"/>
      <c r="L65" s="65"/>
      <c r="M65" s="65"/>
      <c r="N65" s="65"/>
      <c r="O65" s="65"/>
      <c r="P65" s="65"/>
      <c r="Q65" s="65"/>
      <c r="R65" s="65"/>
      <c r="S65" s="65"/>
      <c r="T65" s="65"/>
      <c r="U65" s="65"/>
      <c r="V65" s="65"/>
      <c r="W65" s="65"/>
      <c r="X65" s="65"/>
      <c r="Y65" s="65"/>
      <c r="Z65" s="65"/>
    </row>
    <row r="66" spans="1:26" ht="14.25" customHeight="1" x14ac:dyDescent="0.3">
      <c r="A66" s="63"/>
      <c r="B66" s="65"/>
      <c r="C66" s="66"/>
      <c r="D66" s="66"/>
      <c r="E66" s="65"/>
      <c r="F66" s="65"/>
      <c r="G66" s="65"/>
      <c r="H66" s="65"/>
      <c r="I66" s="65"/>
      <c r="J66" s="65"/>
      <c r="K66" s="65"/>
      <c r="L66" s="65"/>
      <c r="M66" s="65"/>
      <c r="N66" s="65"/>
      <c r="O66" s="65"/>
      <c r="P66" s="65"/>
      <c r="Q66" s="65"/>
      <c r="R66" s="65"/>
      <c r="S66" s="65"/>
      <c r="T66" s="65"/>
      <c r="U66" s="65"/>
      <c r="V66" s="65"/>
      <c r="W66" s="65"/>
      <c r="X66" s="65"/>
      <c r="Y66" s="65"/>
      <c r="Z66" s="65"/>
    </row>
    <row r="67" spans="1:26" ht="14.25" customHeight="1" x14ac:dyDescent="0.3">
      <c r="A67" s="63"/>
      <c r="B67" s="65"/>
      <c r="C67" s="66"/>
      <c r="D67" s="66"/>
      <c r="E67" s="65"/>
      <c r="F67" s="65"/>
      <c r="G67" s="65"/>
      <c r="H67" s="65"/>
      <c r="I67" s="65"/>
      <c r="J67" s="65"/>
      <c r="K67" s="65"/>
      <c r="L67" s="65"/>
      <c r="M67" s="65"/>
      <c r="N67" s="65"/>
      <c r="O67" s="65"/>
      <c r="P67" s="65"/>
      <c r="Q67" s="65"/>
      <c r="R67" s="65"/>
      <c r="S67" s="65"/>
      <c r="T67" s="65"/>
      <c r="U67" s="65"/>
      <c r="V67" s="65"/>
      <c r="W67" s="65"/>
      <c r="X67" s="65"/>
      <c r="Y67" s="65"/>
      <c r="Z67" s="65"/>
    </row>
    <row r="68" spans="1:26" ht="14.25" customHeight="1" x14ac:dyDescent="0.3">
      <c r="A68" s="63"/>
      <c r="B68" s="65"/>
      <c r="C68" s="66"/>
      <c r="D68" s="66"/>
      <c r="E68" s="65"/>
      <c r="F68" s="65"/>
      <c r="G68" s="65"/>
      <c r="H68" s="65"/>
      <c r="I68" s="65"/>
      <c r="J68" s="65"/>
      <c r="K68" s="65"/>
      <c r="L68" s="65"/>
      <c r="M68" s="65"/>
      <c r="N68" s="65"/>
      <c r="O68" s="65"/>
      <c r="P68" s="65"/>
      <c r="Q68" s="65"/>
      <c r="R68" s="65"/>
      <c r="S68" s="65"/>
      <c r="T68" s="65"/>
      <c r="U68" s="65"/>
      <c r="V68" s="65"/>
      <c r="W68" s="65"/>
      <c r="X68" s="65"/>
      <c r="Y68" s="65"/>
      <c r="Z68" s="65"/>
    </row>
    <row r="69" spans="1:26" ht="14.25" customHeight="1" x14ac:dyDescent="0.3">
      <c r="A69" s="63"/>
      <c r="B69" s="65"/>
      <c r="C69" s="66"/>
      <c r="D69" s="66"/>
      <c r="E69" s="65"/>
      <c r="F69" s="65"/>
      <c r="G69" s="65"/>
      <c r="H69" s="65"/>
      <c r="I69" s="65"/>
      <c r="J69" s="65"/>
      <c r="K69" s="65"/>
      <c r="L69" s="65"/>
      <c r="M69" s="65"/>
      <c r="N69" s="65"/>
      <c r="O69" s="65"/>
      <c r="P69" s="65"/>
      <c r="Q69" s="65"/>
      <c r="R69" s="65"/>
      <c r="S69" s="65"/>
      <c r="T69" s="65"/>
      <c r="U69" s="65"/>
      <c r="V69" s="65"/>
      <c r="W69" s="65"/>
      <c r="X69" s="65"/>
      <c r="Y69" s="65"/>
      <c r="Z69" s="65"/>
    </row>
    <row r="70" spans="1:26" ht="14.25" customHeight="1" x14ac:dyDescent="0.3">
      <c r="A70" s="63"/>
      <c r="B70" s="65"/>
      <c r="C70" s="66"/>
      <c r="D70" s="66"/>
      <c r="E70" s="65"/>
      <c r="F70" s="65"/>
      <c r="G70" s="65"/>
      <c r="H70" s="65"/>
      <c r="I70" s="65"/>
      <c r="J70" s="65"/>
      <c r="K70" s="65"/>
      <c r="L70" s="65"/>
      <c r="M70" s="65"/>
      <c r="N70" s="65"/>
      <c r="O70" s="65"/>
      <c r="P70" s="65"/>
      <c r="Q70" s="65"/>
      <c r="R70" s="65"/>
      <c r="S70" s="65"/>
      <c r="T70" s="65"/>
      <c r="U70" s="65"/>
      <c r="V70" s="65"/>
      <c r="W70" s="65"/>
      <c r="X70" s="65"/>
      <c r="Y70" s="65"/>
      <c r="Z70" s="65"/>
    </row>
    <row r="71" spans="1:26" ht="14.25" customHeight="1" x14ac:dyDescent="0.3">
      <c r="A71" s="63"/>
      <c r="B71" s="65"/>
      <c r="C71" s="66"/>
      <c r="D71" s="66"/>
      <c r="E71" s="65"/>
      <c r="F71" s="65"/>
      <c r="G71" s="65"/>
      <c r="H71" s="65"/>
      <c r="I71" s="65"/>
      <c r="J71" s="65"/>
      <c r="K71" s="65"/>
      <c r="L71" s="65"/>
      <c r="M71" s="65"/>
      <c r="N71" s="65"/>
      <c r="O71" s="65"/>
      <c r="P71" s="65"/>
      <c r="Q71" s="65"/>
      <c r="R71" s="65"/>
      <c r="S71" s="65"/>
      <c r="T71" s="65"/>
      <c r="U71" s="65"/>
      <c r="V71" s="65"/>
      <c r="W71" s="65"/>
      <c r="X71" s="65"/>
      <c r="Y71" s="65"/>
      <c r="Z71" s="65"/>
    </row>
    <row r="72" spans="1:26" ht="14.25" customHeight="1" x14ac:dyDescent="0.3">
      <c r="A72" s="63"/>
      <c r="B72" s="65"/>
      <c r="C72" s="66"/>
      <c r="D72" s="66"/>
      <c r="E72" s="65"/>
      <c r="F72" s="65"/>
      <c r="G72" s="65"/>
      <c r="H72" s="65"/>
      <c r="I72" s="65"/>
      <c r="J72" s="65"/>
      <c r="K72" s="65"/>
      <c r="L72" s="65"/>
      <c r="M72" s="65"/>
      <c r="N72" s="65"/>
      <c r="O72" s="65"/>
      <c r="P72" s="65"/>
      <c r="Q72" s="65"/>
      <c r="R72" s="65"/>
      <c r="S72" s="65"/>
      <c r="T72" s="65"/>
      <c r="U72" s="65"/>
      <c r="V72" s="65"/>
      <c r="W72" s="65"/>
      <c r="X72" s="65"/>
      <c r="Y72" s="65"/>
      <c r="Z72" s="65"/>
    </row>
    <row r="73" spans="1:26" ht="14.25" customHeight="1" x14ac:dyDescent="0.3">
      <c r="A73" s="63"/>
      <c r="B73" s="65"/>
      <c r="C73" s="66"/>
      <c r="D73" s="66"/>
      <c r="E73" s="65"/>
      <c r="F73" s="65"/>
      <c r="G73" s="65"/>
      <c r="H73" s="65"/>
      <c r="I73" s="65"/>
      <c r="J73" s="65"/>
      <c r="K73" s="65"/>
      <c r="L73" s="65"/>
      <c r="M73" s="65"/>
      <c r="N73" s="65"/>
      <c r="O73" s="65"/>
      <c r="P73" s="65"/>
      <c r="Q73" s="65"/>
      <c r="R73" s="65"/>
      <c r="S73" s="65"/>
      <c r="T73" s="65"/>
      <c r="U73" s="65"/>
      <c r="V73" s="65"/>
      <c r="W73" s="65"/>
      <c r="X73" s="65"/>
      <c r="Y73" s="65"/>
      <c r="Z73" s="65"/>
    </row>
    <row r="74" spans="1:26" ht="14.25" customHeight="1" x14ac:dyDescent="0.3">
      <c r="A74" s="63"/>
      <c r="B74" s="65"/>
      <c r="C74" s="66"/>
      <c r="D74" s="66"/>
      <c r="E74" s="65"/>
      <c r="F74" s="65"/>
      <c r="G74" s="65"/>
      <c r="H74" s="65"/>
      <c r="I74" s="65"/>
      <c r="J74" s="65"/>
      <c r="K74" s="65"/>
      <c r="L74" s="65"/>
      <c r="M74" s="65"/>
      <c r="N74" s="65"/>
      <c r="O74" s="65"/>
      <c r="P74" s="65"/>
      <c r="Q74" s="65"/>
      <c r="R74" s="65"/>
      <c r="S74" s="65"/>
      <c r="T74" s="65"/>
      <c r="U74" s="65"/>
      <c r="V74" s="65"/>
      <c r="W74" s="65"/>
      <c r="X74" s="65"/>
      <c r="Y74" s="65"/>
      <c r="Z74" s="65"/>
    </row>
    <row r="75" spans="1:26" ht="14.25" customHeight="1" x14ac:dyDescent="0.3">
      <c r="A75" s="63"/>
      <c r="B75" s="65"/>
      <c r="C75" s="66"/>
      <c r="D75" s="66"/>
      <c r="E75" s="65"/>
      <c r="F75" s="65"/>
      <c r="G75" s="65"/>
      <c r="H75" s="65"/>
      <c r="I75" s="65"/>
      <c r="J75" s="65"/>
      <c r="K75" s="65"/>
      <c r="L75" s="65"/>
      <c r="M75" s="65"/>
      <c r="N75" s="65"/>
      <c r="O75" s="65"/>
      <c r="P75" s="65"/>
      <c r="Q75" s="65"/>
      <c r="R75" s="65"/>
      <c r="S75" s="65"/>
      <c r="T75" s="65"/>
      <c r="U75" s="65"/>
      <c r="V75" s="65"/>
      <c r="W75" s="65"/>
      <c r="X75" s="65"/>
      <c r="Y75" s="65"/>
      <c r="Z75" s="65"/>
    </row>
    <row r="76" spans="1:26" ht="14.25" customHeight="1" x14ac:dyDescent="0.3">
      <c r="A76" s="63"/>
      <c r="B76" s="65"/>
      <c r="C76" s="66"/>
      <c r="D76" s="66"/>
      <c r="E76" s="65"/>
      <c r="F76" s="65"/>
      <c r="G76" s="65"/>
      <c r="H76" s="65"/>
      <c r="I76" s="65"/>
      <c r="J76" s="65"/>
      <c r="K76" s="65"/>
      <c r="L76" s="65"/>
      <c r="M76" s="65"/>
      <c r="N76" s="65"/>
      <c r="O76" s="65"/>
      <c r="P76" s="65"/>
      <c r="Q76" s="65"/>
      <c r="R76" s="65"/>
      <c r="S76" s="65"/>
      <c r="T76" s="65"/>
      <c r="U76" s="65"/>
      <c r="V76" s="65"/>
      <c r="W76" s="65"/>
      <c r="X76" s="65"/>
      <c r="Y76" s="65"/>
      <c r="Z76" s="65"/>
    </row>
    <row r="77" spans="1:26" ht="14.25" customHeight="1" x14ac:dyDescent="0.3">
      <c r="A77" s="63"/>
      <c r="B77" s="65"/>
      <c r="C77" s="66"/>
      <c r="D77" s="66"/>
      <c r="E77" s="65"/>
      <c r="F77" s="65"/>
      <c r="G77" s="65"/>
      <c r="H77" s="65"/>
      <c r="I77" s="65"/>
      <c r="J77" s="65"/>
      <c r="K77" s="65"/>
      <c r="L77" s="65"/>
      <c r="M77" s="65"/>
      <c r="N77" s="65"/>
      <c r="O77" s="65"/>
      <c r="P77" s="65"/>
      <c r="Q77" s="65"/>
      <c r="R77" s="65"/>
      <c r="S77" s="65"/>
      <c r="T77" s="65"/>
      <c r="U77" s="65"/>
      <c r="V77" s="65"/>
      <c r="W77" s="65"/>
      <c r="X77" s="65"/>
      <c r="Y77" s="65"/>
      <c r="Z77" s="65"/>
    </row>
    <row r="78" spans="1:26" ht="14.25" customHeight="1" x14ac:dyDescent="0.3">
      <c r="A78" s="63"/>
      <c r="B78" s="65"/>
      <c r="C78" s="66"/>
      <c r="D78" s="66"/>
      <c r="E78" s="65"/>
      <c r="F78" s="65"/>
      <c r="G78" s="65"/>
      <c r="H78" s="65"/>
      <c r="I78" s="65"/>
      <c r="J78" s="65"/>
      <c r="K78" s="65"/>
      <c r="L78" s="65"/>
      <c r="M78" s="65"/>
      <c r="N78" s="65"/>
      <c r="O78" s="65"/>
      <c r="P78" s="65"/>
      <c r="Q78" s="65"/>
      <c r="R78" s="65"/>
      <c r="S78" s="65"/>
      <c r="T78" s="65"/>
      <c r="U78" s="65"/>
      <c r="V78" s="65"/>
      <c r="W78" s="65"/>
      <c r="X78" s="65"/>
      <c r="Y78" s="65"/>
      <c r="Z78" s="65"/>
    </row>
    <row r="79" spans="1:26" ht="14.25" customHeight="1" x14ac:dyDescent="0.3">
      <c r="A79" s="63"/>
      <c r="B79" s="65"/>
      <c r="C79" s="66"/>
      <c r="D79" s="66"/>
      <c r="E79" s="65"/>
      <c r="F79" s="65"/>
      <c r="G79" s="65"/>
      <c r="H79" s="65"/>
      <c r="I79" s="65"/>
      <c r="J79" s="65"/>
      <c r="K79" s="65"/>
      <c r="L79" s="65"/>
      <c r="M79" s="65"/>
      <c r="N79" s="65"/>
      <c r="O79" s="65"/>
      <c r="P79" s="65"/>
      <c r="Q79" s="65"/>
      <c r="R79" s="65"/>
      <c r="S79" s="65"/>
      <c r="T79" s="65"/>
      <c r="U79" s="65"/>
      <c r="V79" s="65"/>
      <c r="W79" s="65"/>
      <c r="X79" s="65"/>
      <c r="Y79" s="65"/>
      <c r="Z79" s="65"/>
    </row>
    <row r="80" spans="1:26" ht="14.25" customHeight="1" x14ac:dyDescent="0.3">
      <c r="A80" s="63"/>
      <c r="B80" s="65"/>
      <c r="C80" s="66"/>
      <c r="D80" s="66"/>
      <c r="E80" s="65"/>
      <c r="F80" s="65"/>
      <c r="G80" s="65"/>
      <c r="H80" s="65"/>
      <c r="I80" s="65"/>
      <c r="J80" s="65"/>
      <c r="K80" s="65"/>
      <c r="L80" s="65"/>
      <c r="M80" s="65"/>
      <c r="N80" s="65"/>
      <c r="O80" s="65"/>
      <c r="P80" s="65"/>
      <c r="Q80" s="65"/>
      <c r="R80" s="65"/>
      <c r="S80" s="65"/>
      <c r="T80" s="65"/>
      <c r="U80" s="65"/>
      <c r="V80" s="65"/>
      <c r="W80" s="65"/>
      <c r="X80" s="65"/>
      <c r="Y80" s="65"/>
      <c r="Z80" s="65"/>
    </row>
    <row r="81" spans="1:26" ht="14.25" customHeight="1" x14ac:dyDescent="0.3">
      <c r="A81" s="63"/>
      <c r="B81" s="65"/>
      <c r="C81" s="66"/>
      <c r="D81" s="66"/>
      <c r="E81" s="65"/>
      <c r="F81" s="65"/>
      <c r="G81" s="65"/>
      <c r="H81" s="65"/>
      <c r="I81" s="65"/>
      <c r="J81" s="65"/>
      <c r="K81" s="65"/>
      <c r="L81" s="65"/>
      <c r="M81" s="65"/>
      <c r="N81" s="65"/>
      <c r="O81" s="65"/>
      <c r="P81" s="65"/>
      <c r="Q81" s="65"/>
      <c r="R81" s="65"/>
      <c r="S81" s="65"/>
      <c r="T81" s="65"/>
      <c r="U81" s="65"/>
      <c r="V81" s="65"/>
      <c r="W81" s="65"/>
      <c r="X81" s="65"/>
      <c r="Y81" s="65"/>
      <c r="Z81" s="65"/>
    </row>
    <row r="82" spans="1:26" ht="14.25" customHeight="1" x14ac:dyDescent="0.3">
      <c r="A82" s="63"/>
      <c r="B82" s="65"/>
      <c r="C82" s="66"/>
      <c r="D82" s="66"/>
      <c r="E82" s="65"/>
      <c r="F82" s="65"/>
      <c r="G82" s="65"/>
      <c r="H82" s="65"/>
      <c r="I82" s="65"/>
      <c r="J82" s="65"/>
      <c r="K82" s="65"/>
      <c r="L82" s="65"/>
      <c r="M82" s="65"/>
      <c r="N82" s="65"/>
      <c r="O82" s="65"/>
      <c r="P82" s="65"/>
      <c r="Q82" s="65"/>
      <c r="R82" s="65"/>
      <c r="S82" s="65"/>
      <c r="T82" s="65"/>
      <c r="U82" s="65"/>
      <c r="V82" s="65"/>
      <c r="W82" s="65"/>
      <c r="X82" s="65"/>
      <c r="Y82" s="65"/>
      <c r="Z82" s="65"/>
    </row>
    <row r="83" spans="1:26" ht="14.25" customHeight="1" x14ac:dyDescent="0.3">
      <c r="A83" s="63"/>
      <c r="B83" s="65"/>
      <c r="C83" s="66"/>
      <c r="D83" s="66"/>
      <c r="E83" s="65"/>
      <c r="F83" s="65"/>
      <c r="G83" s="65"/>
      <c r="H83" s="65"/>
      <c r="I83" s="65"/>
      <c r="J83" s="65"/>
      <c r="K83" s="65"/>
      <c r="L83" s="65"/>
      <c r="M83" s="65"/>
      <c r="N83" s="65"/>
      <c r="O83" s="65"/>
      <c r="P83" s="65"/>
      <c r="Q83" s="65"/>
      <c r="R83" s="65"/>
      <c r="S83" s="65"/>
      <c r="T83" s="65"/>
      <c r="U83" s="65"/>
      <c r="V83" s="65"/>
      <c r="W83" s="65"/>
      <c r="X83" s="65"/>
      <c r="Y83" s="65"/>
      <c r="Z83" s="65"/>
    </row>
    <row r="84" spans="1:26" ht="14.25" customHeight="1" x14ac:dyDescent="0.3">
      <c r="A84" s="63"/>
      <c r="B84" s="65"/>
      <c r="C84" s="66"/>
      <c r="D84" s="66"/>
      <c r="E84" s="65"/>
      <c r="F84" s="65"/>
      <c r="G84" s="65"/>
      <c r="H84" s="65"/>
      <c r="I84" s="65"/>
      <c r="J84" s="65"/>
      <c r="K84" s="65"/>
      <c r="L84" s="65"/>
      <c r="M84" s="65"/>
      <c r="N84" s="65"/>
      <c r="O84" s="65"/>
      <c r="P84" s="65"/>
      <c r="Q84" s="65"/>
      <c r="R84" s="65"/>
      <c r="S84" s="65"/>
      <c r="T84" s="65"/>
      <c r="U84" s="65"/>
      <c r="V84" s="65"/>
      <c r="W84" s="65"/>
      <c r="X84" s="65"/>
      <c r="Y84" s="65"/>
      <c r="Z84" s="65"/>
    </row>
    <row r="85" spans="1:26" ht="14.25" customHeight="1" x14ac:dyDescent="0.3">
      <c r="A85" s="63"/>
      <c r="B85" s="65"/>
      <c r="C85" s="66"/>
      <c r="D85" s="66"/>
      <c r="E85" s="65"/>
      <c r="F85" s="65"/>
      <c r="G85" s="65"/>
      <c r="H85" s="65"/>
      <c r="I85" s="65"/>
      <c r="J85" s="65"/>
      <c r="K85" s="65"/>
      <c r="L85" s="65"/>
      <c r="M85" s="65"/>
      <c r="N85" s="65"/>
      <c r="O85" s="65"/>
      <c r="P85" s="65"/>
      <c r="Q85" s="65"/>
      <c r="R85" s="65"/>
      <c r="S85" s="65"/>
      <c r="T85" s="65"/>
      <c r="U85" s="65"/>
      <c r="V85" s="65"/>
      <c r="W85" s="65"/>
      <c r="X85" s="65"/>
      <c r="Y85" s="65"/>
      <c r="Z85" s="65"/>
    </row>
    <row r="86" spans="1:26" ht="14.25" customHeight="1" x14ac:dyDescent="0.3">
      <c r="A86" s="63"/>
      <c r="B86" s="65"/>
      <c r="C86" s="66"/>
      <c r="D86" s="66"/>
      <c r="E86" s="65"/>
      <c r="F86" s="65"/>
      <c r="G86" s="65"/>
      <c r="H86" s="65"/>
      <c r="I86" s="65"/>
      <c r="J86" s="65"/>
      <c r="K86" s="65"/>
      <c r="L86" s="65"/>
      <c r="M86" s="65"/>
      <c r="N86" s="65"/>
      <c r="O86" s="65"/>
      <c r="P86" s="65"/>
      <c r="Q86" s="65"/>
      <c r="R86" s="65"/>
      <c r="S86" s="65"/>
      <c r="T86" s="65"/>
      <c r="U86" s="65"/>
      <c r="V86" s="65"/>
      <c r="W86" s="65"/>
      <c r="X86" s="65"/>
      <c r="Y86" s="65"/>
      <c r="Z86" s="65"/>
    </row>
    <row r="87" spans="1:26" ht="14.25" customHeight="1" x14ac:dyDescent="0.3">
      <c r="A87" s="63"/>
      <c r="B87" s="65"/>
      <c r="C87" s="66"/>
      <c r="D87" s="66"/>
      <c r="E87" s="65"/>
      <c r="F87" s="65"/>
      <c r="G87" s="65"/>
      <c r="H87" s="65"/>
      <c r="I87" s="65"/>
      <c r="J87" s="65"/>
      <c r="K87" s="65"/>
      <c r="L87" s="65"/>
      <c r="M87" s="65"/>
      <c r="N87" s="65"/>
      <c r="O87" s="65"/>
      <c r="P87" s="65"/>
      <c r="Q87" s="65"/>
      <c r="R87" s="65"/>
      <c r="S87" s="65"/>
      <c r="T87" s="65"/>
      <c r="U87" s="65"/>
      <c r="V87" s="65"/>
      <c r="W87" s="65"/>
      <c r="X87" s="65"/>
      <c r="Y87" s="65"/>
      <c r="Z87" s="65"/>
    </row>
    <row r="88" spans="1:26" ht="14.25" customHeight="1" x14ac:dyDescent="0.3">
      <c r="A88" s="63"/>
      <c r="B88" s="65"/>
      <c r="C88" s="66"/>
      <c r="D88" s="66"/>
      <c r="E88" s="65"/>
      <c r="F88" s="65"/>
      <c r="G88" s="65"/>
      <c r="H88" s="65"/>
      <c r="I88" s="65"/>
      <c r="J88" s="65"/>
      <c r="K88" s="65"/>
      <c r="L88" s="65"/>
      <c r="M88" s="65"/>
      <c r="N88" s="65"/>
      <c r="O88" s="65"/>
      <c r="P88" s="65"/>
      <c r="Q88" s="65"/>
      <c r="R88" s="65"/>
      <c r="S88" s="65"/>
      <c r="T88" s="65"/>
      <c r="U88" s="65"/>
      <c r="V88" s="65"/>
      <c r="W88" s="65"/>
      <c r="X88" s="65"/>
      <c r="Y88" s="65"/>
      <c r="Z88" s="65"/>
    </row>
    <row r="89" spans="1:26" ht="14.25" customHeight="1" x14ac:dyDescent="0.3">
      <c r="A89" s="63"/>
      <c r="B89" s="65"/>
      <c r="C89" s="66"/>
      <c r="D89" s="66"/>
      <c r="E89" s="65"/>
      <c r="F89" s="65"/>
      <c r="G89" s="65"/>
      <c r="H89" s="65"/>
      <c r="I89" s="65"/>
      <c r="J89" s="65"/>
      <c r="K89" s="65"/>
      <c r="L89" s="65"/>
      <c r="M89" s="65"/>
      <c r="N89" s="65"/>
      <c r="O89" s="65"/>
      <c r="P89" s="65"/>
      <c r="Q89" s="65"/>
      <c r="R89" s="65"/>
      <c r="S89" s="65"/>
      <c r="T89" s="65"/>
      <c r="U89" s="65"/>
      <c r="V89" s="65"/>
      <c r="W89" s="65"/>
      <c r="X89" s="65"/>
      <c r="Y89" s="65"/>
      <c r="Z89" s="65"/>
    </row>
    <row r="90" spans="1:26" ht="14.25" customHeight="1" x14ac:dyDescent="0.3">
      <c r="A90" s="63"/>
      <c r="B90" s="65"/>
      <c r="C90" s="66"/>
      <c r="D90" s="66"/>
      <c r="E90" s="65"/>
      <c r="F90" s="65"/>
      <c r="G90" s="65"/>
      <c r="H90" s="65"/>
      <c r="I90" s="65"/>
      <c r="J90" s="65"/>
      <c r="K90" s="65"/>
      <c r="L90" s="65"/>
      <c r="M90" s="65"/>
      <c r="N90" s="65"/>
      <c r="O90" s="65"/>
      <c r="P90" s="65"/>
      <c r="Q90" s="65"/>
      <c r="R90" s="65"/>
      <c r="S90" s="65"/>
      <c r="T90" s="65"/>
      <c r="U90" s="65"/>
      <c r="V90" s="65"/>
      <c r="W90" s="65"/>
      <c r="X90" s="65"/>
      <c r="Y90" s="65"/>
      <c r="Z90" s="65"/>
    </row>
    <row r="91" spans="1:26" ht="14.25" customHeight="1" x14ac:dyDescent="0.3">
      <c r="A91" s="63"/>
      <c r="B91" s="65"/>
      <c r="C91" s="66"/>
      <c r="D91" s="66"/>
      <c r="E91" s="65"/>
      <c r="F91" s="65"/>
      <c r="G91" s="65"/>
      <c r="H91" s="65"/>
      <c r="I91" s="65"/>
      <c r="J91" s="65"/>
      <c r="K91" s="65"/>
      <c r="L91" s="65"/>
      <c r="M91" s="65"/>
      <c r="N91" s="65"/>
      <c r="O91" s="65"/>
      <c r="P91" s="65"/>
      <c r="Q91" s="65"/>
      <c r="R91" s="65"/>
      <c r="S91" s="65"/>
      <c r="T91" s="65"/>
      <c r="U91" s="65"/>
      <c r="V91" s="65"/>
      <c r="W91" s="65"/>
      <c r="X91" s="65"/>
      <c r="Y91" s="65"/>
      <c r="Z91" s="65"/>
    </row>
    <row r="92" spans="1:26" ht="14.25" customHeight="1" x14ac:dyDescent="0.3">
      <c r="A92" s="63"/>
      <c r="B92" s="65"/>
      <c r="C92" s="66"/>
      <c r="D92" s="66"/>
      <c r="E92" s="65"/>
      <c r="F92" s="65"/>
      <c r="G92" s="65"/>
      <c r="H92" s="65"/>
      <c r="I92" s="65"/>
      <c r="J92" s="65"/>
      <c r="K92" s="65"/>
      <c r="L92" s="65"/>
      <c r="M92" s="65"/>
      <c r="N92" s="65"/>
      <c r="O92" s="65"/>
      <c r="P92" s="65"/>
      <c r="Q92" s="65"/>
      <c r="R92" s="65"/>
      <c r="S92" s="65"/>
      <c r="T92" s="65"/>
      <c r="U92" s="65"/>
      <c r="V92" s="65"/>
      <c r="W92" s="65"/>
      <c r="X92" s="65"/>
      <c r="Y92" s="65"/>
      <c r="Z92" s="65"/>
    </row>
    <row r="93" spans="1:26" ht="14.25" customHeight="1" x14ac:dyDescent="0.3">
      <c r="A93" s="63"/>
      <c r="B93" s="65"/>
      <c r="C93" s="66"/>
      <c r="D93" s="66"/>
      <c r="E93" s="65"/>
      <c r="F93" s="65"/>
      <c r="G93" s="65"/>
      <c r="H93" s="65"/>
      <c r="I93" s="65"/>
      <c r="J93" s="65"/>
      <c r="K93" s="65"/>
      <c r="L93" s="65"/>
      <c r="M93" s="65"/>
      <c r="N93" s="65"/>
      <c r="O93" s="65"/>
      <c r="P93" s="65"/>
      <c r="Q93" s="65"/>
      <c r="R93" s="65"/>
      <c r="S93" s="65"/>
      <c r="T93" s="65"/>
      <c r="U93" s="65"/>
      <c r="V93" s="65"/>
      <c r="W93" s="65"/>
      <c r="X93" s="65"/>
      <c r="Y93" s="65"/>
      <c r="Z93" s="65"/>
    </row>
    <row r="94" spans="1:26" ht="14.25" customHeight="1" x14ac:dyDescent="0.3">
      <c r="A94" s="63"/>
      <c r="B94" s="65"/>
      <c r="C94" s="66"/>
      <c r="D94" s="66"/>
      <c r="E94" s="65"/>
      <c r="F94" s="65"/>
      <c r="G94" s="65"/>
      <c r="H94" s="65"/>
      <c r="I94" s="65"/>
      <c r="J94" s="65"/>
      <c r="K94" s="65"/>
      <c r="L94" s="65"/>
      <c r="M94" s="65"/>
      <c r="N94" s="65"/>
      <c r="O94" s="65"/>
      <c r="P94" s="65"/>
      <c r="Q94" s="65"/>
      <c r="R94" s="65"/>
      <c r="S94" s="65"/>
      <c r="T94" s="65"/>
      <c r="U94" s="65"/>
      <c r="V94" s="65"/>
      <c r="W94" s="65"/>
      <c r="X94" s="65"/>
      <c r="Y94" s="65"/>
      <c r="Z94" s="65"/>
    </row>
    <row r="95" spans="1:26" ht="14.25" customHeight="1" x14ac:dyDescent="0.3">
      <c r="A95" s="63"/>
      <c r="B95" s="65"/>
      <c r="C95" s="66"/>
      <c r="D95" s="66"/>
      <c r="E95" s="65"/>
      <c r="F95" s="65"/>
      <c r="G95" s="65"/>
      <c r="H95" s="65"/>
      <c r="I95" s="65"/>
      <c r="J95" s="65"/>
      <c r="K95" s="65"/>
      <c r="L95" s="65"/>
      <c r="M95" s="65"/>
      <c r="N95" s="65"/>
      <c r="O95" s="65"/>
      <c r="P95" s="65"/>
      <c r="Q95" s="65"/>
      <c r="R95" s="65"/>
      <c r="S95" s="65"/>
      <c r="T95" s="65"/>
      <c r="U95" s="65"/>
      <c r="V95" s="65"/>
      <c r="W95" s="65"/>
      <c r="X95" s="65"/>
      <c r="Y95" s="65"/>
      <c r="Z95" s="65"/>
    </row>
    <row r="96" spans="1:26" ht="14.25" customHeight="1" x14ac:dyDescent="0.3">
      <c r="A96" s="63"/>
      <c r="B96" s="65"/>
      <c r="C96" s="66"/>
      <c r="D96" s="66"/>
      <c r="E96" s="65"/>
      <c r="F96" s="65"/>
      <c r="G96" s="65"/>
      <c r="H96" s="65"/>
      <c r="I96" s="65"/>
      <c r="J96" s="65"/>
      <c r="K96" s="65"/>
      <c r="L96" s="65"/>
      <c r="M96" s="65"/>
      <c r="N96" s="65"/>
      <c r="O96" s="65"/>
      <c r="P96" s="65"/>
      <c r="Q96" s="65"/>
      <c r="R96" s="65"/>
      <c r="S96" s="65"/>
      <c r="T96" s="65"/>
      <c r="U96" s="65"/>
      <c r="V96" s="65"/>
      <c r="W96" s="65"/>
      <c r="X96" s="65"/>
      <c r="Y96" s="65"/>
      <c r="Z96" s="65"/>
    </row>
    <row r="97" spans="1:26" ht="14.25" customHeight="1" x14ac:dyDescent="0.3">
      <c r="A97" s="63"/>
      <c r="B97" s="65"/>
      <c r="C97" s="66"/>
      <c r="D97" s="66"/>
      <c r="E97" s="65"/>
      <c r="F97" s="65"/>
      <c r="G97" s="65"/>
      <c r="H97" s="65"/>
      <c r="I97" s="65"/>
      <c r="J97" s="65"/>
      <c r="K97" s="65"/>
      <c r="L97" s="65"/>
      <c r="M97" s="65"/>
      <c r="N97" s="65"/>
      <c r="O97" s="65"/>
      <c r="P97" s="65"/>
      <c r="Q97" s="65"/>
      <c r="R97" s="65"/>
      <c r="S97" s="65"/>
      <c r="T97" s="65"/>
      <c r="U97" s="65"/>
      <c r="V97" s="65"/>
      <c r="W97" s="65"/>
      <c r="X97" s="65"/>
      <c r="Y97" s="65"/>
      <c r="Z97" s="65"/>
    </row>
    <row r="98" spans="1:26" ht="14.25" customHeight="1" x14ac:dyDescent="0.3">
      <c r="A98" s="63"/>
      <c r="B98" s="65"/>
      <c r="C98" s="66"/>
      <c r="D98" s="66"/>
      <c r="E98" s="65"/>
      <c r="F98" s="65"/>
      <c r="G98" s="65"/>
      <c r="H98" s="65"/>
      <c r="I98" s="65"/>
      <c r="J98" s="65"/>
      <c r="K98" s="65"/>
      <c r="L98" s="65"/>
      <c r="M98" s="65"/>
      <c r="N98" s="65"/>
      <c r="O98" s="65"/>
      <c r="P98" s="65"/>
      <c r="Q98" s="65"/>
      <c r="R98" s="65"/>
      <c r="S98" s="65"/>
      <c r="T98" s="65"/>
      <c r="U98" s="65"/>
      <c r="V98" s="65"/>
      <c r="W98" s="65"/>
      <c r="X98" s="65"/>
      <c r="Y98" s="65"/>
      <c r="Z98" s="65"/>
    </row>
    <row r="99" spans="1:26" ht="14.25" customHeight="1" x14ac:dyDescent="0.3">
      <c r="A99" s="63"/>
      <c r="B99" s="65"/>
      <c r="C99" s="66"/>
      <c r="D99" s="66"/>
      <c r="E99" s="65"/>
      <c r="F99" s="65"/>
      <c r="G99" s="65"/>
      <c r="H99" s="65"/>
      <c r="I99" s="65"/>
      <c r="J99" s="65"/>
      <c r="K99" s="65"/>
      <c r="L99" s="65"/>
      <c r="M99" s="65"/>
      <c r="N99" s="65"/>
      <c r="O99" s="65"/>
      <c r="P99" s="65"/>
      <c r="Q99" s="65"/>
      <c r="R99" s="65"/>
      <c r="S99" s="65"/>
      <c r="T99" s="65"/>
      <c r="U99" s="65"/>
      <c r="V99" s="65"/>
      <c r="W99" s="65"/>
      <c r="X99" s="65"/>
      <c r="Y99" s="65"/>
      <c r="Z99" s="65"/>
    </row>
    <row r="100" spans="1:26" ht="14.25" customHeight="1" x14ac:dyDescent="0.3">
      <c r="A100" s="63"/>
      <c r="B100" s="65"/>
      <c r="C100" s="66"/>
      <c r="D100" s="66"/>
      <c r="E100" s="65"/>
      <c r="F100" s="65"/>
      <c r="G100" s="65"/>
      <c r="H100" s="65"/>
      <c r="I100" s="65"/>
      <c r="J100" s="65"/>
      <c r="K100" s="65"/>
      <c r="L100" s="65"/>
      <c r="M100" s="65"/>
      <c r="N100" s="65"/>
      <c r="O100" s="65"/>
      <c r="P100" s="65"/>
      <c r="Q100" s="65"/>
      <c r="R100" s="65"/>
      <c r="S100" s="65"/>
      <c r="T100" s="65"/>
      <c r="U100" s="65"/>
      <c r="V100" s="65"/>
      <c r="W100" s="65"/>
      <c r="X100" s="65"/>
      <c r="Y100" s="65"/>
      <c r="Z100" s="65"/>
    </row>
    <row r="101" spans="1:26" ht="14.25" customHeight="1" x14ac:dyDescent="0.3">
      <c r="A101" s="63"/>
      <c r="B101" s="65"/>
      <c r="C101" s="66"/>
      <c r="D101" s="66"/>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ht="14.25" customHeight="1" x14ac:dyDescent="0.3">
      <c r="A102" s="63"/>
      <c r="B102" s="65"/>
      <c r="C102" s="66"/>
      <c r="D102" s="66"/>
      <c r="E102" s="65"/>
      <c r="F102" s="65"/>
      <c r="G102" s="65"/>
      <c r="H102" s="65"/>
      <c r="I102" s="65"/>
      <c r="J102" s="65"/>
      <c r="K102" s="65"/>
      <c r="L102" s="65"/>
      <c r="M102" s="65"/>
      <c r="N102" s="65"/>
      <c r="O102" s="65"/>
      <c r="P102" s="65"/>
      <c r="Q102" s="65"/>
      <c r="R102" s="65"/>
      <c r="S102" s="65"/>
      <c r="T102" s="65"/>
      <c r="U102" s="65"/>
      <c r="V102" s="65"/>
      <c r="W102" s="65"/>
      <c r="X102" s="65"/>
      <c r="Y102" s="65"/>
      <c r="Z102" s="65"/>
    </row>
    <row r="103" spans="1:26" ht="14.25" customHeight="1" x14ac:dyDescent="0.3">
      <c r="A103" s="63"/>
      <c r="B103" s="65"/>
      <c r="C103" s="66"/>
      <c r="D103" s="66"/>
      <c r="E103" s="65"/>
      <c r="F103" s="65"/>
      <c r="G103" s="65"/>
      <c r="H103" s="65"/>
      <c r="I103" s="65"/>
      <c r="J103" s="65"/>
      <c r="K103" s="65"/>
      <c r="L103" s="65"/>
      <c r="M103" s="65"/>
      <c r="N103" s="65"/>
      <c r="O103" s="65"/>
      <c r="P103" s="65"/>
      <c r="Q103" s="65"/>
      <c r="R103" s="65"/>
      <c r="S103" s="65"/>
      <c r="T103" s="65"/>
      <c r="U103" s="65"/>
      <c r="V103" s="65"/>
      <c r="W103" s="65"/>
      <c r="X103" s="65"/>
      <c r="Y103" s="65"/>
      <c r="Z103" s="65"/>
    </row>
    <row r="104" spans="1:26" ht="14.25" customHeight="1" x14ac:dyDescent="0.3">
      <c r="A104" s="63"/>
      <c r="B104" s="65"/>
      <c r="C104" s="66"/>
      <c r="D104" s="66"/>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ht="14.25" customHeight="1" x14ac:dyDescent="0.3">
      <c r="A105" s="63"/>
      <c r="B105" s="65"/>
      <c r="C105" s="66"/>
      <c r="D105" s="66"/>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ht="14.25" customHeight="1" x14ac:dyDescent="0.3">
      <c r="A106" s="63"/>
      <c r="B106" s="65"/>
      <c r="C106" s="66"/>
      <c r="D106" s="66"/>
      <c r="E106" s="65"/>
      <c r="F106" s="65"/>
      <c r="G106" s="65"/>
      <c r="H106" s="65"/>
      <c r="I106" s="65"/>
      <c r="J106" s="65"/>
      <c r="K106" s="65"/>
      <c r="L106" s="65"/>
      <c r="M106" s="65"/>
      <c r="N106" s="65"/>
      <c r="O106" s="65"/>
      <c r="P106" s="65"/>
      <c r="Q106" s="65"/>
      <c r="R106" s="65"/>
      <c r="S106" s="65"/>
      <c r="T106" s="65"/>
      <c r="U106" s="65"/>
      <c r="V106" s="65"/>
      <c r="W106" s="65"/>
      <c r="X106" s="65"/>
      <c r="Y106" s="65"/>
      <c r="Z106" s="65"/>
    </row>
    <row r="107" spans="1:26" ht="14.25" customHeight="1" x14ac:dyDescent="0.3">
      <c r="A107" s="63"/>
      <c r="B107" s="65"/>
      <c r="C107" s="66"/>
      <c r="D107" s="66"/>
      <c r="E107" s="65"/>
      <c r="F107" s="65"/>
      <c r="G107" s="65"/>
      <c r="H107" s="65"/>
      <c r="I107" s="65"/>
      <c r="J107" s="65"/>
      <c r="K107" s="65"/>
      <c r="L107" s="65"/>
      <c r="M107" s="65"/>
      <c r="N107" s="65"/>
      <c r="O107" s="65"/>
      <c r="P107" s="65"/>
      <c r="Q107" s="65"/>
      <c r="R107" s="65"/>
      <c r="S107" s="65"/>
      <c r="T107" s="65"/>
      <c r="U107" s="65"/>
      <c r="V107" s="65"/>
      <c r="W107" s="65"/>
      <c r="X107" s="65"/>
      <c r="Y107" s="65"/>
      <c r="Z107" s="65"/>
    </row>
    <row r="108" spans="1:26" ht="14.25" customHeight="1" x14ac:dyDescent="0.3">
      <c r="A108" s="63"/>
      <c r="B108" s="65"/>
      <c r="C108" s="66"/>
      <c r="D108" s="66"/>
      <c r="E108" s="65"/>
      <c r="F108" s="65"/>
      <c r="G108" s="65"/>
      <c r="H108" s="65"/>
      <c r="I108" s="65"/>
      <c r="J108" s="65"/>
      <c r="K108" s="65"/>
      <c r="L108" s="65"/>
      <c r="M108" s="65"/>
      <c r="N108" s="65"/>
      <c r="O108" s="65"/>
      <c r="P108" s="65"/>
      <c r="Q108" s="65"/>
      <c r="R108" s="65"/>
      <c r="S108" s="65"/>
      <c r="T108" s="65"/>
      <c r="U108" s="65"/>
      <c r="V108" s="65"/>
      <c r="W108" s="65"/>
      <c r="X108" s="65"/>
      <c r="Y108" s="65"/>
      <c r="Z108" s="65"/>
    </row>
    <row r="109" spans="1:26" ht="14.25" customHeight="1" x14ac:dyDescent="0.3">
      <c r="A109" s="63"/>
      <c r="B109" s="65"/>
      <c r="C109" s="66"/>
      <c r="D109" s="66"/>
      <c r="E109" s="65"/>
      <c r="F109" s="65"/>
      <c r="G109" s="65"/>
      <c r="H109" s="65"/>
      <c r="I109" s="65"/>
      <c r="J109" s="65"/>
      <c r="K109" s="65"/>
      <c r="L109" s="65"/>
      <c r="M109" s="65"/>
      <c r="N109" s="65"/>
      <c r="O109" s="65"/>
      <c r="P109" s="65"/>
      <c r="Q109" s="65"/>
      <c r="R109" s="65"/>
      <c r="S109" s="65"/>
      <c r="T109" s="65"/>
      <c r="U109" s="65"/>
      <c r="V109" s="65"/>
      <c r="W109" s="65"/>
      <c r="X109" s="65"/>
      <c r="Y109" s="65"/>
      <c r="Z109" s="65"/>
    </row>
    <row r="110" spans="1:26" ht="14.25" customHeight="1" x14ac:dyDescent="0.3">
      <c r="A110" s="63"/>
      <c r="B110" s="65"/>
      <c r="C110" s="66"/>
      <c r="D110" s="66"/>
      <c r="E110" s="65"/>
      <c r="F110" s="65"/>
      <c r="G110" s="65"/>
      <c r="H110" s="65"/>
      <c r="I110" s="65"/>
      <c r="J110" s="65"/>
      <c r="K110" s="65"/>
      <c r="L110" s="65"/>
      <c r="M110" s="65"/>
      <c r="N110" s="65"/>
      <c r="O110" s="65"/>
      <c r="P110" s="65"/>
      <c r="Q110" s="65"/>
      <c r="R110" s="65"/>
      <c r="S110" s="65"/>
      <c r="T110" s="65"/>
      <c r="U110" s="65"/>
      <c r="V110" s="65"/>
      <c r="W110" s="65"/>
      <c r="X110" s="65"/>
      <c r="Y110" s="65"/>
      <c r="Z110" s="65"/>
    </row>
    <row r="111" spans="1:26" ht="14.25" customHeight="1" x14ac:dyDescent="0.3">
      <c r="A111" s="63"/>
      <c r="B111" s="65"/>
      <c r="C111" s="66"/>
      <c r="D111" s="66"/>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ht="14.25" customHeight="1" x14ac:dyDescent="0.3">
      <c r="A112" s="63"/>
      <c r="B112" s="65"/>
      <c r="C112" s="66"/>
      <c r="D112" s="66"/>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ht="14.25" customHeight="1" x14ac:dyDescent="0.3">
      <c r="A113" s="63"/>
      <c r="B113" s="65"/>
      <c r="C113" s="66"/>
      <c r="D113" s="66"/>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ht="14.25" customHeight="1" x14ac:dyDescent="0.3">
      <c r="A114" s="63"/>
      <c r="B114" s="65"/>
      <c r="C114" s="66"/>
      <c r="D114" s="66"/>
      <c r="E114" s="65"/>
      <c r="F114" s="65"/>
      <c r="G114" s="65"/>
      <c r="H114" s="65"/>
      <c r="I114" s="65"/>
      <c r="J114" s="65"/>
      <c r="K114" s="65"/>
      <c r="L114" s="65"/>
      <c r="M114" s="65"/>
      <c r="N114" s="65"/>
      <c r="O114" s="65"/>
      <c r="P114" s="65"/>
      <c r="Q114" s="65"/>
      <c r="R114" s="65"/>
      <c r="S114" s="65"/>
      <c r="T114" s="65"/>
      <c r="U114" s="65"/>
      <c r="V114" s="65"/>
      <c r="W114" s="65"/>
      <c r="X114" s="65"/>
      <c r="Y114" s="65"/>
      <c r="Z114" s="65"/>
    </row>
    <row r="115" spans="1:26" ht="14.25" customHeight="1" x14ac:dyDescent="0.3">
      <c r="A115" s="63"/>
      <c r="B115" s="65"/>
      <c r="C115" s="66"/>
      <c r="D115" s="66"/>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ht="14.25" customHeight="1" x14ac:dyDescent="0.3">
      <c r="A116" s="63"/>
      <c r="B116" s="65"/>
      <c r="C116" s="66"/>
      <c r="D116" s="66"/>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ht="14.25" customHeight="1" x14ac:dyDescent="0.3">
      <c r="A117" s="63"/>
      <c r="B117" s="65"/>
      <c r="C117" s="66"/>
      <c r="D117" s="66"/>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ht="14.25" customHeight="1" x14ac:dyDescent="0.3">
      <c r="A118" s="63"/>
      <c r="B118" s="65"/>
      <c r="C118" s="66"/>
      <c r="D118" s="66"/>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ht="14.25" customHeight="1" x14ac:dyDescent="0.3">
      <c r="A119" s="63"/>
      <c r="B119" s="65"/>
      <c r="C119" s="66"/>
      <c r="D119" s="66"/>
      <c r="E119" s="65"/>
      <c r="F119" s="65"/>
      <c r="G119" s="65"/>
      <c r="H119" s="65"/>
      <c r="I119" s="65"/>
      <c r="J119" s="65"/>
      <c r="K119" s="65"/>
      <c r="L119" s="65"/>
      <c r="M119" s="65"/>
      <c r="N119" s="65"/>
      <c r="O119" s="65"/>
      <c r="P119" s="65"/>
      <c r="Q119" s="65"/>
      <c r="R119" s="65"/>
      <c r="S119" s="65"/>
      <c r="T119" s="65"/>
      <c r="U119" s="65"/>
      <c r="V119" s="65"/>
      <c r="W119" s="65"/>
      <c r="X119" s="65"/>
      <c r="Y119" s="65"/>
      <c r="Z119" s="65"/>
    </row>
    <row r="120" spans="1:26" ht="14.25" customHeight="1" x14ac:dyDescent="0.3">
      <c r="A120" s="63"/>
      <c r="B120" s="65"/>
      <c r="C120" s="66"/>
      <c r="D120" s="66"/>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ht="14.25" customHeight="1" x14ac:dyDescent="0.3">
      <c r="A121" s="63"/>
      <c r="B121" s="65"/>
      <c r="C121" s="66"/>
      <c r="D121" s="66"/>
      <c r="E121" s="65"/>
      <c r="F121" s="65"/>
      <c r="G121" s="65"/>
      <c r="H121" s="65"/>
      <c r="I121" s="65"/>
      <c r="J121" s="65"/>
      <c r="K121" s="65"/>
      <c r="L121" s="65"/>
      <c r="M121" s="65"/>
      <c r="N121" s="65"/>
      <c r="O121" s="65"/>
      <c r="P121" s="65"/>
      <c r="Q121" s="65"/>
      <c r="R121" s="65"/>
      <c r="S121" s="65"/>
      <c r="T121" s="65"/>
      <c r="U121" s="65"/>
      <c r="V121" s="65"/>
      <c r="W121" s="65"/>
      <c r="X121" s="65"/>
      <c r="Y121" s="65"/>
      <c r="Z121" s="65"/>
    </row>
    <row r="122" spans="1:26" ht="14.25" customHeight="1" x14ac:dyDescent="0.3">
      <c r="A122" s="63"/>
      <c r="B122" s="65"/>
      <c r="C122" s="66"/>
      <c r="D122" s="66"/>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ht="14.25" customHeight="1" x14ac:dyDescent="0.3">
      <c r="A123" s="63"/>
      <c r="B123" s="65"/>
      <c r="C123" s="66"/>
      <c r="D123" s="66"/>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ht="14.25" customHeight="1" x14ac:dyDescent="0.3">
      <c r="A124" s="63"/>
      <c r="B124" s="65"/>
      <c r="C124" s="66"/>
      <c r="D124" s="66"/>
      <c r="E124" s="65"/>
      <c r="F124" s="65"/>
      <c r="G124" s="65"/>
      <c r="H124" s="65"/>
      <c r="I124" s="65"/>
      <c r="J124" s="65"/>
      <c r="K124" s="65"/>
      <c r="L124" s="65"/>
      <c r="M124" s="65"/>
      <c r="N124" s="65"/>
      <c r="O124" s="65"/>
      <c r="P124" s="65"/>
      <c r="Q124" s="65"/>
      <c r="R124" s="65"/>
      <c r="S124" s="65"/>
      <c r="T124" s="65"/>
      <c r="U124" s="65"/>
      <c r="V124" s="65"/>
      <c r="W124" s="65"/>
      <c r="X124" s="65"/>
      <c r="Y124" s="65"/>
      <c r="Z124" s="65"/>
    </row>
    <row r="125" spans="1:26" ht="14.25" customHeight="1" x14ac:dyDescent="0.3">
      <c r="A125" s="63"/>
      <c r="B125" s="65"/>
      <c r="C125" s="66"/>
      <c r="D125" s="66"/>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ht="14.25" customHeight="1" x14ac:dyDescent="0.3">
      <c r="A126" s="63"/>
      <c r="B126" s="65"/>
      <c r="C126" s="66"/>
      <c r="D126" s="66"/>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ht="14.25" customHeight="1" x14ac:dyDescent="0.3">
      <c r="A127" s="63"/>
      <c r="B127" s="65"/>
      <c r="C127" s="66"/>
      <c r="D127" s="66"/>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ht="14.25" customHeight="1" x14ac:dyDescent="0.3">
      <c r="A128" s="63"/>
      <c r="B128" s="65"/>
      <c r="C128" s="66"/>
      <c r="D128" s="66"/>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ht="14.25" customHeight="1" x14ac:dyDescent="0.3">
      <c r="A129" s="63"/>
      <c r="B129" s="65"/>
      <c r="C129" s="66"/>
      <c r="D129" s="66"/>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ht="14.25" customHeight="1" x14ac:dyDescent="0.3">
      <c r="A130" s="63"/>
      <c r="B130" s="65"/>
      <c r="C130" s="66"/>
      <c r="D130" s="66"/>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ht="14.25" customHeight="1" x14ac:dyDescent="0.3">
      <c r="A131" s="63"/>
      <c r="B131" s="65"/>
      <c r="C131" s="66"/>
      <c r="D131" s="66"/>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ht="14.25" customHeight="1" x14ac:dyDescent="0.3">
      <c r="A132" s="63"/>
      <c r="B132" s="65"/>
      <c r="C132" s="66"/>
      <c r="D132" s="66"/>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ht="14.25" customHeight="1" x14ac:dyDescent="0.3">
      <c r="A133" s="63"/>
      <c r="B133" s="65"/>
      <c r="C133" s="66"/>
      <c r="D133" s="66"/>
      <c r="E133" s="65"/>
      <c r="F133" s="65"/>
      <c r="G133" s="65"/>
      <c r="H133" s="65"/>
      <c r="I133" s="65"/>
      <c r="J133" s="65"/>
      <c r="K133" s="65"/>
      <c r="L133" s="65"/>
      <c r="M133" s="65"/>
      <c r="N133" s="65"/>
      <c r="O133" s="65"/>
      <c r="P133" s="65"/>
      <c r="Q133" s="65"/>
      <c r="R133" s="65"/>
      <c r="S133" s="65"/>
      <c r="T133" s="65"/>
      <c r="U133" s="65"/>
      <c r="V133" s="65"/>
      <c r="W133" s="65"/>
      <c r="X133" s="65"/>
      <c r="Y133" s="65"/>
      <c r="Z133" s="65"/>
    </row>
    <row r="134" spans="1:26" ht="14.25" customHeight="1" x14ac:dyDescent="0.3">
      <c r="A134" s="63"/>
      <c r="B134" s="65"/>
      <c r="C134" s="66"/>
      <c r="D134" s="66"/>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ht="14.25" customHeight="1" x14ac:dyDescent="0.3">
      <c r="A135" s="63"/>
      <c r="B135" s="65"/>
      <c r="C135" s="66"/>
      <c r="D135" s="66"/>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ht="14.25" customHeight="1" x14ac:dyDescent="0.3">
      <c r="A136" s="63"/>
      <c r="B136" s="65"/>
      <c r="C136" s="66"/>
      <c r="D136" s="66"/>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ht="14.25" customHeight="1" x14ac:dyDescent="0.3">
      <c r="A137" s="63"/>
      <c r="B137" s="65"/>
      <c r="C137" s="66"/>
      <c r="D137" s="66"/>
      <c r="E137" s="65"/>
      <c r="F137" s="65"/>
      <c r="G137" s="65"/>
      <c r="H137" s="65"/>
      <c r="I137" s="65"/>
      <c r="J137" s="65"/>
      <c r="K137" s="65"/>
      <c r="L137" s="65"/>
      <c r="M137" s="65"/>
      <c r="N137" s="65"/>
      <c r="O137" s="65"/>
      <c r="P137" s="65"/>
      <c r="Q137" s="65"/>
      <c r="R137" s="65"/>
      <c r="S137" s="65"/>
      <c r="T137" s="65"/>
      <c r="U137" s="65"/>
      <c r="V137" s="65"/>
      <c r="W137" s="65"/>
      <c r="X137" s="65"/>
      <c r="Y137" s="65"/>
      <c r="Z137" s="65"/>
    </row>
    <row r="138" spans="1:26" ht="14.25" customHeight="1" x14ac:dyDescent="0.3">
      <c r="A138" s="63"/>
      <c r="B138" s="65"/>
      <c r="C138" s="66"/>
      <c r="D138" s="66"/>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ht="14.25" customHeight="1" x14ac:dyDescent="0.3">
      <c r="A139" s="63"/>
      <c r="B139" s="65"/>
      <c r="C139" s="66"/>
      <c r="D139" s="66"/>
      <c r="E139" s="65"/>
      <c r="F139" s="65"/>
      <c r="G139" s="65"/>
      <c r="H139" s="65"/>
      <c r="I139" s="65"/>
      <c r="J139" s="65"/>
      <c r="K139" s="65"/>
      <c r="L139" s="65"/>
      <c r="M139" s="65"/>
      <c r="N139" s="65"/>
      <c r="O139" s="65"/>
      <c r="P139" s="65"/>
      <c r="Q139" s="65"/>
      <c r="R139" s="65"/>
      <c r="S139" s="65"/>
      <c r="T139" s="65"/>
      <c r="U139" s="65"/>
      <c r="V139" s="65"/>
      <c r="W139" s="65"/>
      <c r="X139" s="65"/>
      <c r="Y139" s="65"/>
      <c r="Z139" s="65"/>
    </row>
    <row r="140" spans="1:26" ht="14.25" customHeight="1" x14ac:dyDescent="0.3">
      <c r="A140" s="63"/>
      <c r="B140" s="65"/>
      <c r="C140" s="66"/>
      <c r="D140" s="66"/>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ht="14.25" customHeight="1" x14ac:dyDescent="0.3">
      <c r="A141" s="63"/>
      <c r="B141" s="65"/>
      <c r="C141" s="66"/>
      <c r="D141" s="66"/>
      <c r="E141" s="65"/>
      <c r="F141" s="65"/>
      <c r="G141" s="65"/>
      <c r="H141" s="65"/>
      <c r="I141" s="65"/>
      <c r="J141" s="65"/>
      <c r="K141" s="65"/>
      <c r="L141" s="65"/>
      <c r="M141" s="65"/>
      <c r="N141" s="65"/>
      <c r="O141" s="65"/>
      <c r="P141" s="65"/>
      <c r="Q141" s="65"/>
      <c r="R141" s="65"/>
      <c r="S141" s="65"/>
      <c r="T141" s="65"/>
      <c r="U141" s="65"/>
      <c r="V141" s="65"/>
      <c r="W141" s="65"/>
      <c r="X141" s="65"/>
      <c r="Y141" s="65"/>
      <c r="Z141" s="65"/>
    </row>
    <row r="142" spans="1:26" ht="14.25" customHeight="1" x14ac:dyDescent="0.3">
      <c r="A142" s="63"/>
      <c r="B142" s="65"/>
      <c r="C142" s="66"/>
      <c r="D142" s="66"/>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ht="14.25" customHeight="1" x14ac:dyDescent="0.3">
      <c r="A143" s="63"/>
      <c r="B143" s="65"/>
      <c r="C143" s="66"/>
      <c r="D143" s="66"/>
      <c r="E143" s="65"/>
      <c r="F143" s="65"/>
      <c r="G143" s="65"/>
      <c r="H143" s="65"/>
      <c r="I143" s="65"/>
      <c r="J143" s="65"/>
      <c r="K143" s="65"/>
      <c r="L143" s="65"/>
      <c r="M143" s="65"/>
      <c r="N143" s="65"/>
      <c r="O143" s="65"/>
      <c r="P143" s="65"/>
      <c r="Q143" s="65"/>
      <c r="R143" s="65"/>
      <c r="S143" s="65"/>
      <c r="T143" s="65"/>
      <c r="U143" s="65"/>
      <c r="V143" s="65"/>
      <c r="W143" s="65"/>
      <c r="X143" s="65"/>
      <c r="Y143" s="65"/>
      <c r="Z143" s="65"/>
    </row>
    <row r="144" spans="1:26" ht="14.25" customHeight="1" x14ac:dyDescent="0.3">
      <c r="A144" s="63"/>
      <c r="B144" s="65"/>
      <c r="C144" s="66"/>
      <c r="D144" s="66"/>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ht="14.25" customHeight="1" x14ac:dyDescent="0.3">
      <c r="A145" s="63"/>
      <c r="B145" s="65"/>
      <c r="C145" s="66"/>
      <c r="D145" s="66"/>
      <c r="E145" s="65"/>
      <c r="F145" s="65"/>
      <c r="G145" s="65"/>
      <c r="H145" s="65"/>
      <c r="I145" s="65"/>
      <c r="J145" s="65"/>
      <c r="K145" s="65"/>
      <c r="L145" s="65"/>
      <c r="M145" s="65"/>
      <c r="N145" s="65"/>
      <c r="O145" s="65"/>
      <c r="P145" s="65"/>
      <c r="Q145" s="65"/>
      <c r="R145" s="65"/>
      <c r="S145" s="65"/>
      <c r="T145" s="65"/>
      <c r="U145" s="65"/>
      <c r="V145" s="65"/>
      <c r="W145" s="65"/>
      <c r="X145" s="65"/>
      <c r="Y145" s="65"/>
      <c r="Z145" s="65"/>
    </row>
    <row r="146" spans="1:26" ht="14.25" customHeight="1" x14ac:dyDescent="0.3">
      <c r="A146" s="63"/>
      <c r="B146" s="65"/>
      <c r="C146" s="66"/>
      <c r="D146" s="66"/>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ht="14.25" customHeight="1" x14ac:dyDescent="0.3">
      <c r="A147" s="63"/>
      <c r="B147" s="65"/>
      <c r="C147" s="66"/>
      <c r="D147" s="66"/>
      <c r="E147" s="65"/>
      <c r="F147" s="65"/>
      <c r="G147" s="65"/>
      <c r="H147" s="65"/>
      <c r="I147" s="65"/>
      <c r="J147" s="65"/>
      <c r="K147" s="65"/>
      <c r="L147" s="65"/>
      <c r="M147" s="65"/>
      <c r="N147" s="65"/>
      <c r="O147" s="65"/>
      <c r="P147" s="65"/>
      <c r="Q147" s="65"/>
      <c r="R147" s="65"/>
      <c r="S147" s="65"/>
      <c r="T147" s="65"/>
      <c r="U147" s="65"/>
      <c r="V147" s="65"/>
      <c r="W147" s="65"/>
      <c r="X147" s="65"/>
      <c r="Y147" s="65"/>
      <c r="Z147" s="65"/>
    </row>
    <row r="148" spans="1:26" ht="14.25" customHeight="1" x14ac:dyDescent="0.3">
      <c r="A148" s="63"/>
      <c r="B148" s="65"/>
      <c r="C148" s="66"/>
      <c r="D148" s="66"/>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ht="14.25" customHeight="1" x14ac:dyDescent="0.3">
      <c r="A149" s="63"/>
      <c r="B149" s="65"/>
      <c r="C149" s="66"/>
      <c r="D149" s="66"/>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ht="14.25" customHeight="1" x14ac:dyDescent="0.3">
      <c r="A150" s="63"/>
      <c r="B150" s="65"/>
      <c r="C150" s="66"/>
      <c r="D150" s="66"/>
      <c r="E150" s="65"/>
      <c r="F150" s="65"/>
      <c r="G150" s="65"/>
      <c r="H150" s="65"/>
      <c r="I150" s="65"/>
      <c r="J150" s="65"/>
      <c r="K150" s="65"/>
      <c r="L150" s="65"/>
      <c r="M150" s="65"/>
      <c r="N150" s="65"/>
      <c r="O150" s="65"/>
      <c r="P150" s="65"/>
      <c r="Q150" s="65"/>
      <c r="R150" s="65"/>
      <c r="S150" s="65"/>
      <c r="T150" s="65"/>
      <c r="U150" s="65"/>
      <c r="V150" s="65"/>
      <c r="W150" s="65"/>
      <c r="X150" s="65"/>
      <c r="Y150" s="65"/>
      <c r="Z150" s="65"/>
    </row>
    <row r="151" spans="1:26" ht="14.25" customHeight="1" x14ac:dyDescent="0.3">
      <c r="A151" s="63"/>
      <c r="B151" s="65"/>
      <c r="C151" s="66"/>
      <c r="D151" s="66"/>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ht="14.25" customHeight="1" x14ac:dyDescent="0.3">
      <c r="A152" s="63"/>
      <c r="B152" s="65"/>
      <c r="C152" s="66"/>
      <c r="D152" s="66"/>
      <c r="E152" s="65"/>
      <c r="F152" s="65"/>
      <c r="G152" s="65"/>
      <c r="H152" s="65"/>
      <c r="I152" s="65"/>
      <c r="J152" s="65"/>
      <c r="K152" s="65"/>
      <c r="L152" s="65"/>
      <c r="M152" s="65"/>
      <c r="N152" s="65"/>
      <c r="O152" s="65"/>
      <c r="P152" s="65"/>
      <c r="Q152" s="65"/>
      <c r="R152" s="65"/>
      <c r="S152" s="65"/>
      <c r="T152" s="65"/>
      <c r="U152" s="65"/>
      <c r="V152" s="65"/>
      <c r="W152" s="65"/>
      <c r="X152" s="65"/>
      <c r="Y152" s="65"/>
      <c r="Z152" s="65"/>
    </row>
    <row r="153" spans="1:26" ht="14.25" customHeight="1" x14ac:dyDescent="0.3">
      <c r="A153" s="63"/>
      <c r="B153" s="65"/>
      <c r="C153" s="66"/>
      <c r="D153" s="66"/>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ht="14.25" customHeight="1" x14ac:dyDescent="0.3">
      <c r="A154" s="63"/>
      <c r="B154" s="65"/>
      <c r="C154" s="66"/>
      <c r="D154" s="66"/>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ht="14.25" customHeight="1" x14ac:dyDescent="0.3">
      <c r="A155" s="63"/>
      <c r="B155" s="65"/>
      <c r="C155" s="66"/>
      <c r="D155" s="66"/>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ht="14.25" customHeight="1" x14ac:dyDescent="0.3">
      <c r="A156" s="63"/>
      <c r="B156" s="65"/>
      <c r="C156" s="66"/>
      <c r="D156" s="66"/>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ht="14.25" customHeight="1" x14ac:dyDescent="0.3">
      <c r="A157" s="63"/>
      <c r="B157" s="65"/>
      <c r="C157" s="66"/>
      <c r="D157" s="66"/>
      <c r="E157" s="65"/>
      <c r="F157" s="65"/>
      <c r="G157" s="65"/>
      <c r="H157" s="65"/>
      <c r="I157" s="65"/>
      <c r="J157" s="65"/>
      <c r="K157" s="65"/>
      <c r="L157" s="65"/>
      <c r="M157" s="65"/>
      <c r="N157" s="65"/>
      <c r="O157" s="65"/>
      <c r="P157" s="65"/>
      <c r="Q157" s="65"/>
      <c r="R157" s="65"/>
      <c r="S157" s="65"/>
      <c r="T157" s="65"/>
      <c r="U157" s="65"/>
      <c r="V157" s="65"/>
      <c r="W157" s="65"/>
      <c r="X157" s="65"/>
      <c r="Y157" s="65"/>
      <c r="Z157" s="65"/>
    </row>
    <row r="158" spans="1:26" ht="14.25" customHeight="1" x14ac:dyDescent="0.3">
      <c r="A158" s="63"/>
      <c r="B158" s="65"/>
      <c r="C158" s="66"/>
      <c r="D158" s="66"/>
      <c r="E158" s="65"/>
      <c r="F158" s="65"/>
      <c r="G158" s="65"/>
      <c r="H158" s="65"/>
      <c r="I158" s="65"/>
      <c r="J158" s="65"/>
      <c r="K158" s="65"/>
      <c r="L158" s="65"/>
      <c r="M158" s="65"/>
      <c r="N158" s="65"/>
      <c r="O158" s="65"/>
      <c r="P158" s="65"/>
      <c r="Q158" s="65"/>
      <c r="R158" s="65"/>
      <c r="S158" s="65"/>
      <c r="T158" s="65"/>
      <c r="U158" s="65"/>
      <c r="V158" s="65"/>
      <c r="W158" s="65"/>
      <c r="X158" s="65"/>
      <c r="Y158" s="65"/>
      <c r="Z158" s="65"/>
    </row>
    <row r="159" spans="1:26" ht="14.25" customHeight="1" x14ac:dyDescent="0.3">
      <c r="A159" s="63"/>
      <c r="B159" s="65"/>
      <c r="C159" s="66"/>
      <c r="D159" s="66"/>
      <c r="E159" s="65"/>
      <c r="F159" s="65"/>
      <c r="G159" s="65"/>
      <c r="H159" s="65"/>
      <c r="I159" s="65"/>
      <c r="J159" s="65"/>
      <c r="K159" s="65"/>
      <c r="L159" s="65"/>
      <c r="M159" s="65"/>
      <c r="N159" s="65"/>
      <c r="O159" s="65"/>
      <c r="P159" s="65"/>
      <c r="Q159" s="65"/>
      <c r="R159" s="65"/>
      <c r="S159" s="65"/>
      <c r="T159" s="65"/>
      <c r="U159" s="65"/>
      <c r="V159" s="65"/>
      <c r="W159" s="65"/>
      <c r="X159" s="65"/>
      <c r="Y159" s="65"/>
      <c r="Z159" s="65"/>
    </row>
    <row r="160" spans="1:26" ht="14.25" customHeight="1" x14ac:dyDescent="0.3">
      <c r="A160" s="63"/>
      <c r="B160" s="65"/>
      <c r="C160" s="66"/>
      <c r="D160" s="66"/>
      <c r="E160" s="65"/>
      <c r="F160" s="65"/>
      <c r="G160" s="65"/>
      <c r="H160" s="65"/>
      <c r="I160" s="65"/>
      <c r="J160" s="65"/>
      <c r="K160" s="65"/>
      <c r="L160" s="65"/>
      <c r="M160" s="65"/>
      <c r="N160" s="65"/>
      <c r="O160" s="65"/>
      <c r="P160" s="65"/>
      <c r="Q160" s="65"/>
      <c r="R160" s="65"/>
      <c r="S160" s="65"/>
      <c r="T160" s="65"/>
      <c r="U160" s="65"/>
      <c r="V160" s="65"/>
      <c r="W160" s="65"/>
      <c r="X160" s="65"/>
      <c r="Y160" s="65"/>
      <c r="Z160" s="65"/>
    </row>
    <row r="161" spans="1:26" ht="14.25" customHeight="1" x14ac:dyDescent="0.3">
      <c r="A161" s="63"/>
      <c r="B161" s="65"/>
      <c r="C161" s="66"/>
      <c r="D161" s="66"/>
      <c r="E161" s="65"/>
      <c r="F161" s="65"/>
      <c r="G161" s="65"/>
      <c r="H161" s="65"/>
      <c r="I161" s="65"/>
      <c r="J161" s="65"/>
      <c r="K161" s="65"/>
      <c r="L161" s="65"/>
      <c r="M161" s="65"/>
      <c r="N161" s="65"/>
      <c r="O161" s="65"/>
      <c r="P161" s="65"/>
      <c r="Q161" s="65"/>
      <c r="R161" s="65"/>
      <c r="S161" s="65"/>
      <c r="T161" s="65"/>
      <c r="U161" s="65"/>
      <c r="V161" s="65"/>
      <c r="W161" s="65"/>
      <c r="X161" s="65"/>
      <c r="Y161" s="65"/>
      <c r="Z161" s="65"/>
    </row>
    <row r="162" spans="1:26" ht="14.25" customHeight="1" x14ac:dyDescent="0.3">
      <c r="A162" s="63"/>
      <c r="B162" s="65"/>
      <c r="C162" s="66"/>
      <c r="D162" s="66"/>
      <c r="E162" s="65"/>
      <c r="F162" s="65"/>
      <c r="G162" s="65"/>
      <c r="H162" s="65"/>
      <c r="I162" s="65"/>
      <c r="J162" s="65"/>
      <c r="K162" s="65"/>
      <c r="L162" s="65"/>
      <c r="M162" s="65"/>
      <c r="N162" s="65"/>
      <c r="O162" s="65"/>
      <c r="P162" s="65"/>
      <c r="Q162" s="65"/>
      <c r="R162" s="65"/>
      <c r="S162" s="65"/>
      <c r="T162" s="65"/>
      <c r="U162" s="65"/>
      <c r="V162" s="65"/>
      <c r="W162" s="65"/>
      <c r="X162" s="65"/>
      <c r="Y162" s="65"/>
      <c r="Z162" s="65"/>
    </row>
    <row r="163" spans="1:26" ht="14.25" customHeight="1" x14ac:dyDescent="0.3">
      <c r="A163" s="63"/>
      <c r="B163" s="65"/>
      <c r="C163" s="66"/>
      <c r="D163" s="66"/>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ht="14.25" customHeight="1" x14ac:dyDescent="0.3">
      <c r="A164" s="63"/>
      <c r="B164" s="65"/>
      <c r="C164" s="66"/>
      <c r="D164" s="66"/>
      <c r="E164" s="65"/>
      <c r="F164" s="65"/>
      <c r="G164" s="65"/>
      <c r="H164" s="65"/>
      <c r="I164" s="65"/>
      <c r="J164" s="65"/>
      <c r="K164" s="65"/>
      <c r="L164" s="65"/>
      <c r="M164" s="65"/>
      <c r="N164" s="65"/>
      <c r="O164" s="65"/>
      <c r="P164" s="65"/>
      <c r="Q164" s="65"/>
      <c r="R164" s="65"/>
      <c r="S164" s="65"/>
      <c r="T164" s="65"/>
      <c r="U164" s="65"/>
      <c r="V164" s="65"/>
      <c r="W164" s="65"/>
      <c r="X164" s="65"/>
      <c r="Y164" s="65"/>
      <c r="Z164" s="65"/>
    </row>
    <row r="165" spans="1:26" ht="14.25" customHeight="1" x14ac:dyDescent="0.3">
      <c r="A165" s="63"/>
      <c r="B165" s="65"/>
      <c r="C165" s="66"/>
      <c r="D165" s="66"/>
      <c r="E165" s="65"/>
      <c r="F165" s="65"/>
      <c r="G165" s="65"/>
      <c r="H165" s="65"/>
      <c r="I165" s="65"/>
      <c r="J165" s="65"/>
      <c r="K165" s="65"/>
      <c r="L165" s="65"/>
      <c r="M165" s="65"/>
      <c r="N165" s="65"/>
      <c r="O165" s="65"/>
      <c r="P165" s="65"/>
      <c r="Q165" s="65"/>
      <c r="R165" s="65"/>
      <c r="S165" s="65"/>
      <c r="T165" s="65"/>
      <c r="U165" s="65"/>
      <c r="V165" s="65"/>
      <c r="W165" s="65"/>
      <c r="X165" s="65"/>
      <c r="Y165" s="65"/>
      <c r="Z165" s="65"/>
    </row>
    <row r="166" spans="1:26" ht="14.25" customHeight="1" x14ac:dyDescent="0.3">
      <c r="A166" s="63"/>
      <c r="B166" s="65"/>
      <c r="C166" s="66"/>
      <c r="D166" s="66"/>
      <c r="E166" s="65"/>
      <c r="F166" s="65"/>
      <c r="G166" s="65"/>
      <c r="H166" s="65"/>
      <c r="I166" s="65"/>
      <c r="J166" s="65"/>
      <c r="K166" s="65"/>
      <c r="L166" s="65"/>
      <c r="M166" s="65"/>
      <c r="N166" s="65"/>
      <c r="O166" s="65"/>
      <c r="P166" s="65"/>
      <c r="Q166" s="65"/>
      <c r="R166" s="65"/>
      <c r="S166" s="65"/>
      <c r="T166" s="65"/>
      <c r="U166" s="65"/>
      <c r="V166" s="65"/>
      <c r="W166" s="65"/>
      <c r="X166" s="65"/>
      <c r="Y166" s="65"/>
      <c r="Z166" s="65"/>
    </row>
    <row r="167" spans="1:26" ht="14.25" customHeight="1" x14ac:dyDescent="0.3">
      <c r="A167" s="63"/>
      <c r="B167" s="65"/>
      <c r="C167" s="66"/>
      <c r="D167" s="66"/>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ht="14.25" customHeight="1" x14ac:dyDescent="0.3">
      <c r="A168" s="63"/>
      <c r="B168" s="65"/>
      <c r="C168" s="66"/>
      <c r="D168" s="66"/>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ht="14.25" customHeight="1" x14ac:dyDescent="0.3">
      <c r="A169" s="63"/>
      <c r="B169" s="65"/>
      <c r="C169" s="66"/>
      <c r="D169" s="66"/>
      <c r="E169" s="65"/>
      <c r="F169" s="65"/>
      <c r="G169" s="65"/>
      <c r="H169" s="65"/>
      <c r="I169" s="65"/>
      <c r="J169" s="65"/>
      <c r="K169" s="65"/>
      <c r="L169" s="65"/>
      <c r="M169" s="65"/>
      <c r="N169" s="65"/>
      <c r="O169" s="65"/>
      <c r="P169" s="65"/>
      <c r="Q169" s="65"/>
      <c r="R169" s="65"/>
      <c r="S169" s="65"/>
      <c r="T169" s="65"/>
      <c r="U169" s="65"/>
      <c r="V169" s="65"/>
      <c r="W169" s="65"/>
      <c r="X169" s="65"/>
      <c r="Y169" s="65"/>
      <c r="Z169" s="65"/>
    </row>
    <row r="170" spans="1:26" ht="14.25" customHeight="1" x14ac:dyDescent="0.3">
      <c r="A170" s="63"/>
      <c r="B170" s="65"/>
      <c r="C170" s="66"/>
      <c r="D170" s="66"/>
      <c r="E170" s="65"/>
      <c r="F170" s="65"/>
      <c r="G170" s="65"/>
      <c r="H170" s="65"/>
      <c r="I170" s="65"/>
      <c r="J170" s="65"/>
      <c r="K170" s="65"/>
      <c r="L170" s="65"/>
      <c r="M170" s="65"/>
      <c r="N170" s="65"/>
      <c r="O170" s="65"/>
      <c r="P170" s="65"/>
      <c r="Q170" s="65"/>
      <c r="R170" s="65"/>
      <c r="S170" s="65"/>
      <c r="T170" s="65"/>
      <c r="U170" s="65"/>
      <c r="V170" s="65"/>
      <c r="W170" s="65"/>
      <c r="X170" s="65"/>
      <c r="Y170" s="65"/>
      <c r="Z170" s="65"/>
    </row>
    <row r="171" spans="1:26" ht="14.25" customHeight="1" x14ac:dyDescent="0.3">
      <c r="A171" s="63"/>
      <c r="B171" s="65"/>
      <c r="C171" s="66"/>
      <c r="D171" s="66"/>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ht="14.25" customHeight="1" x14ac:dyDescent="0.3">
      <c r="A172" s="63"/>
      <c r="B172" s="65"/>
      <c r="C172" s="66"/>
      <c r="D172" s="66"/>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ht="14.25" customHeight="1" x14ac:dyDescent="0.3">
      <c r="A173" s="63"/>
      <c r="B173" s="65"/>
      <c r="C173" s="66"/>
      <c r="D173" s="66"/>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ht="14.25" customHeight="1" x14ac:dyDescent="0.3">
      <c r="A174" s="63"/>
      <c r="B174" s="65"/>
      <c r="C174" s="66"/>
      <c r="D174" s="66"/>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ht="14.25" customHeight="1" x14ac:dyDescent="0.3">
      <c r="A175" s="63"/>
      <c r="B175" s="65"/>
      <c r="C175" s="66"/>
      <c r="D175" s="66"/>
      <c r="E175" s="65"/>
      <c r="F175" s="65"/>
      <c r="G175" s="65"/>
      <c r="H175" s="65"/>
      <c r="I175" s="65"/>
      <c r="J175" s="65"/>
      <c r="K175" s="65"/>
      <c r="L175" s="65"/>
      <c r="M175" s="65"/>
      <c r="N175" s="65"/>
      <c r="O175" s="65"/>
      <c r="P175" s="65"/>
      <c r="Q175" s="65"/>
      <c r="R175" s="65"/>
      <c r="S175" s="65"/>
      <c r="T175" s="65"/>
      <c r="U175" s="65"/>
      <c r="V175" s="65"/>
      <c r="W175" s="65"/>
      <c r="X175" s="65"/>
      <c r="Y175" s="65"/>
      <c r="Z175" s="65"/>
    </row>
    <row r="176" spans="1:26" ht="14.25" customHeight="1" x14ac:dyDescent="0.3">
      <c r="A176" s="63"/>
      <c r="B176" s="65"/>
      <c r="C176" s="66"/>
      <c r="D176" s="66"/>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ht="14.25" customHeight="1" x14ac:dyDescent="0.3">
      <c r="A177" s="63"/>
      <c r="B177" s="65"/>
      <c r="C177" s="66"/>
      <c r="D177" s="66"/>
      <c r="E177" s="65"/>
      <c r="F177" s="65"/>
      <c r="G177" s="65"/>
      <c r="H177" s="65"/>
      <c r="I177" s="65"/>
      <c r="J177" s="65"/>
      <c r="K177" s="65"/>
      <c r="L177" s="65"/>
      <c r="M177" s="65"/>
      <c r="N177" s="65"/>
      <c r="O177" s="65"/>
      <c r="P177" s="65"/>
      <c r="Q177" s="65"/>
      <c r="R177" s="65"/>
      <c r="S177" s="65"/>
      <c r="T177" s="65"/>
      <c r="U177" s="65"/>
      <c r="V177" s="65"/>
      <c r="W177" s="65"/>
      <c r="X177" s="65"/>
      <c r="Y177" s="65"/>
      <c r="Z177" s="65"/>
    </row>
    <row r="178" spans="1:26" ht="14.25" customHeight="1" x14ac:dyDescent="0.3">
      <c r="A178" s="63"/>
      <c r="B178" s="65"/>
      <c r="C178" s="66"/>
      <c r="D178" s="66"/>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ht="14.25" customHeight="1" x14ac:dyDescent="0.3">
      <c r="A179" s="63"/>
      <c r="B179" s="65"/>
      <c r="C179" s="66"/>
      <c r="D179" s="66"/>
      <c r="E179" s="65"/>
      <c r="F179" s="65"/>
      <c r="G179" s="65"/>
      <c r="H179" s="65"/>
      <c r="I179" s="65"/>
      <c r="J179" s="65"/>
      <c r="K179" s="65"/>
      <c r="L179" s="65"/>
      <c r="M179" s="65"/>
      <c r="N179" s="65"/>
      <c r="O179" s="65"/>
      <c r="P179" s="65"/>
      <c r="Q179" s="65"/>
      <c r="R179" s="65"/>
      <c r="S179" s="65"/>
      <c r="T179" s="65"/>
      <c r="U179" s="65"/>
      <c r="V179" s="65"/>
      <c r="W179" s="65"/>
      <c r="X179" s="65"/>
      <c r="Y179" s="65"/>
      <c r="Z179" s="65"/>
    </row>
    <row r="180" spans="1:26" ht="14.25" customHeight="1" x14ac:dyDescent="0.3">
      <c r="A180" s="63"/>
      <c r="B180" s="65"/>
      <c r="C180" s="66"/>
      <c r="D180" s="66"/>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ht="14.25" customHeight="1" x14ac:dyDescent="0.3">
      <c r="A181" s="63"/>
      <c r="B181" s="65"/>
      <c r="C181" s="66"/>
      <c r="D181" s="66"/>
      <c r="E181" s="65"/>
      <c r="F181" s="65"/>
      <c r="G181" s="65"/>
      <c r="H181" s="65"/>
      <c r="I181" s="65"/>
      <c r="J181" s="65"/>
      <c r="K181" s="65"/>
      <c r="L181" s="65"/>
      <c r="M181" s="65"/>
      <c r="N181" s="65"/>
      <c r="O181" s="65"/>
      <c r="P181" s="65"/>
      <c r="Q181" s="65"/>
      <c r="R181" s="65"/>
      <c r="S181" s="65"/>
      <c r="T181" s="65"/>
      <c r="U181" s="65"/>
      <c r="V181" s="65"/>
      <c r="W181" s="65"/>
      <c r="X181" s="65"/>
      <c r="Y181" s="65"/>
      <c r="Z181" s="65"/>
    </row>
    <row r="182" spans="1:26" ht="14.25" customHeight="1" x14ac:dyDescent="0.3">
      <c r="A182" s="63"/>
      <c r="B182" s="65"/>
      <c r="C182" s="66"/>
      <c r="D182" s="66"/>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ht="14.25" customHeight="1" x14ac:dyDescent="0.3">
      <c r="A183" s="63"/>
      <c r="B183" s="65"/>
      <c r="C183" s="66"/>
      <c r="D183" s="66"/>
      <c r="E183" s="65"/>
      <c r="F183" s="65"/>
      <c r="G183" s="65"/>
      <c r="H183" s="65"/>
      <c r="I183" s="65"/>
      <c r="J183" s="65"/>
      <c r="K183" s="65"/>
      <c r="L183" s="65"/>
      <c r="M183" s="65"/>
      <c r="N183" s="65"/>
      <c r="O183" s="65"/>
      <c r="P183" s="65"/>
      <c r="Q183" s="65"/>
      <c r="R183" s="65"/>
      <c r="S183" s="65"/>
      <c r="T183" s="65"/>
      <c r="U183" s="65"/>
      <c r="V183" s="65"/>
      <c r="W183" s="65"/>
      <c r="X183" s="65"/>
      <c r="Y183" s="65"/>
      <c r="Z183" s="65"/>
    </row>
    <row r="184" spans="1:26" ht="14.25" customHeight="1" x14ac:dyDescent="0.3">
      <c r="A184" s="63"/>
      <c r="B184" s="65"/>
      <c r="C184" s="66"/>
      <c r="D184" s="66"/>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ht="14.25" customHeight="1" x14ac:dyDescent="0.3">
      <c r="A185" s="63"/>
      <c r="B185" s="65"/>
      <c r="C185" s="66"/>
      <c r="D185" s="66"/>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ht="14.25" customHeight="1" x14ac:dyDescent="0.3">
      <c r="A186" s="63"/>
      <c r="B186" s="65"/>
      <c r="C186" s="66"/>
      <c r="D186" s="66"/>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ht="14.25" customHeight="1" x14ac:dyDescent="0.3">
      <c r="A187" s="63"/>
      <c r="B187" s="65"/>
      <c r="C187" s="66"/>
      <c r="D187" s="66"/>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ht="14.25" customHeight="1" x14ac:dyDescent="0.3">
      <c r="A188" s="63"/>
      <c r="B188" s="65"/>
      <c r="C188" s="66"/>
      <c r="D188" s="66"/>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ht="14.25" customHeight="1" x14ac:dyDescent="0.3">
      <c r="A189" s="63"/>
      <c r="B189" s="65"/>
      <c r="C189" s="66"/>
      <c r="D189" s="66"/>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ht="14.25" customHeight="1" x14ac:dyDescent="0.3">
      <c r="A190" s="63"/>
      <c r="B190" s="65"/>
      <c r="C190" s="66"/>
      <c r="D190" s="66"/>
      <c r="E190" s="65"/>
      <c r="F190" s="65"/>
      <c r="G190" s="65"/>
      <c r="H190" s="65"/>
      <c r="I190" s="65"/>
      <c r="J190" s="65"/>
      <c r="K190" s="65"/>
      <c r="L190" s="65"/>
      <c r="M190" s="65"/>
      <c r="N190" s="65"/>
      <c r="O190" s="65"/>
      <c r="P190" s="65"/>
      <c r="Q190" s="65"/>
      <c r="R190" s="65"/>
      <c r="S190" s="65"/>
      <c r="T190" s="65"/>
      <c r="U190" s="65"/>
      <c r="V190" s="65"/>
      <c r="W190" s="65"/>
      <c r="X190" s="65"/>
      <c r="Y190" s="65"/>
      <c r="Z190" s="65"/>
    </row>
    <row r="191" spans="1:26" ht="14.25" customHeight="1" x14ac:dyDescent="0.3">
      <c r="A191" s="63"/>
      <c r="B191" s="65"/>
      <c r="C191" s="66"/>
      <c r="D191" s="66"/>
      <c r="E191" s="65"/>
      <c r="F191" s="65"/>
      <c r="G191" s="65"/>
      <c r="H191" s="65"/>
      <c r="I191" s="65"/>
      <c r="J191" s="65"/>
      <c r="K191" s="65"/>
      <c r="L191" s="65"/>
      <c r="M191" s="65"/>
      <c r="N191" s="65"/>
      <c r="O191" s="65"/>
      <c r="P191" s="65"/>
      <c r="Q191" s="65"/>
      <c r="R191" s="65"/>
      <c r="S191" s="65"/>
      <c r="T191" s="65"/>
      <c r="U191" s="65"/>
      <c r="V191" s="65"/>
      <c r="W191" s="65"/>
      <c r="X191" s="65"/>
      <c r="Y191" s="65"/>
      <c r="Z191" s="65"/>
    </row>
    <row r="192" spans="1:26" ht="14.25" customHeight="1" x14ac:dyDescent="0.3">
      <c r="A192" s="63"/>
      <c r="B192" s="65"/>
      <c r="C192" s="66"/>
      <c r="D192" s="66"/>
      <c r="E192" s="65"/>
      <c r="F192" s="65"/>
      <c r="G192" s="65"/>
      <c r="H192" s="65"/>
      <c r="I192" s="65"/>
      <c r="J192" s="65"/>
      <c r="K192" s="65"/>
      <c r="L192" s="65"/>
      <c r="M192" s="65"/>
      <c r="N192" s="65"/>
      <c r="O192" s="65"/>
      <c r="P192" s="65"/>
      <c r="Q192" s="65"/>
      <c r="R192" s="65"/>
      <c r="S192" s="65"/>
      <c r="T192" s="65"/>
      <c r="U192" s="65"/>
      <c r="V192" s="65"/>
      <c r="W192" s="65"/>
      <c r="X192" s="65"/>
      <c r="Y192" s="65"/>
      <c r="Z192" s="65"/>
    </row>
    <row r="193" spans="1:26" ht="14.25" customHeight="1" x14ac:dyDescent="0.3">
      <c r="A193" s="63"/>
      <c r="B193" s="65"/>
      <c r="C193" s="66"/>
      <c r="D193" s="66"/>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ht="14.25" customHeight="1" x14ac:dyDescent="0.3">
      <c r="A194" s="63"/>
      <c r="B194" s="65"/>
      <c r="C194" s="66"/>
      <c r="D194" s="66"/>
      <c r="E194" s="65"/>
      <c r="F194" s="65"/>
      <c r="G194" s="65"/>
      <c r="H194" s="65"/>
      <c r="I194" s="65"/>
      <c r="J194" s="65"/>
      <c r="K194" s="65"/>
      <c r="L194" s="65"/>
      <c r="M194" s="65"/>
      <c r="N194" s="65"/>
      <c r="O194" s="65"/>
      <c r="P194" s="65"/>
      <c r="Q194" s="65"/>
      <c r="R194" s="65"/>
      <c r="S194" s="65"/>
      <c r="T194" s="65"/>
      <c r="U194" s="65"/>
      <c r="V194" s="65"/>
      <c r="W194" s="65"/>
      <c r="X194" s="65"/>
      <c r="Y194" s="65"/>
      <c r="Z194" s="65"/>
    </row>
    <row r="195" spans="1:26" ht="14.25" customHeight="1" x14ac:dyDescent="0.3">
      <c r="A195" s="63"/>
      <c r="B195" s="65"/>
      <c r="C195" s="66"/>
      <c r="D195" s="66"/>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ht="14.25" customHeight="1" x14ac:dyDescent="0.3">
      <c r="A196" s="63"/>
      <c r="B196" s="65"/>
      <c r="C196" s="66"/>
      <c r="D196" s="66"/>
      <c r="E196" s="65"/>
      <c r="F196" s="65"/>
      <c r="G196" s="65"/>
      <c r="H196" s="65"/>
      <c r="I196" s="65"/>
      <c r="J196" s="65"/>
      <c r="K196" s="65"/>
      <c r="L196" s="65"/>
      <c r="M196" s="65"/>
      <c r="N196" s="65"/>
      <c r="O196" s="65"/>
      <c r="P196" s="65"/>
      <c r="Q196" s="65"/>
      <c r="R196" s="65"/>
      <c r="S196" s="65"/>
      <c r="T196" s="65"/>
      <c r="U196" s="65"/>
      <c r="V196" s="65"/>
      <c r="W196" s="65"/>
      <c r="X196" s="65"/>
      <c r="Y196" s="65"/>
      <c r="Z196" s="65"/>
    </row>
    <row r="197" spans="1:26" ht="14.25" customHeight="1" x14ac:dyDescent="0.3">
      <c r="A197" s="63"/>
      <c r="B197" s="65"/>
      <c r="C197" s="66"/>
      <c r="D197" s="66"/>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ht="14.25" customHeight="1" x14ac:dyDescent="0.3">
      <c r="A198" s="63"/>
      <c r="B198" s="65"/>
      <c r="C198" s="66"/>
      <c r="D198" s="66"/>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ht="14.25" customHeight="1" x14ac:dyDescent="0.3">
      <c r="A199" s="63"/>
      <c r="B199" s="65"/>
      <c r="C199" s="66"/>
      <c r="D199" s="66"/>
      <c r="E199" s="65"/>
      <c r="F199" s="65"/>
      <c r="G199" s="65"/>
      <c r="H199" s="65"/>
      <c r="I199" s="65"/>
      <c r="J199" s="65"/>
      <c r="K199" s="65"/>
      <c r="L199" s="65"/>
      <c r="M199" s="65"/>
      <c r="N199" s="65"/>
      <c r="O199" s="65"/>
      <c r="P199" s="65"/>
      <c r="Q199" s="65"/>
      <c r="R199" s="65"/>
      <c r="S199" s="65"/>
      <c r="T199" s="65"/>
      <c r="U199" s="65"/>
      <c r="V199" s="65"/>
      <c r="W199" s="65"/>
      <c r="X199" s="65"/>
      <c r="Y199" s="65"/>
      <c r="Z199" s="65"/>
    </row>
    <row r="200" spans="1:26" ht="14.25" customHeight="1" x14ac:dyDescent="0.3">
      <c r="A200" s="63"/>
      <c r="B200" s="65"/>
      <c r="C200" s="66"/>
      <c r="D200" s="66"/>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ht="14.25" customHeight="1" x14ac:dyDescent="0.3">
      <c r="A201" s="63"/>
      <c r="B201" s="65"/>
      <c r="C201" s="66"/>
      <c r="D201" s="66"/>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ht="14.25" customHeight="1" x14ac:dyDescent="0.3">
      <c r="A202" s="63"/>
      <c r="B202" s="65"/>
      <c r="C202" s="66"/>
      <c r="D202" s="66"/>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ht="14.25" customHeight="1" x14ac:dyDescent="0.3">
      <c r="A203" s="63"/>
      <c r="B203" s="65"/>
      <c r="C203" s="66"/>
      <c r="D203" s="66"/>
      <c r="E203" s="65"/>
      <c r="F203" s="65"/>
      <c r="G203" s="65"/>
      <c r="H203" s="65"/>
      <c r="I203" s="65"/>
      <c r="J203" s="65"/>
      <c r="K203" s="65"/>
      <c r="L203" s="65"/>
      <c r="M203" s="65"/>
      <c r="N203" s="65"/>
      <c r="O203" s="65"/>
      <c r="P203" s="65"/>
      <c r="Q203" s="65"/>
      <c r="R203" s="65"/>
      <c r="S203" s="65"/>
      <c r="T203" s="65"/>
      <c r="U203" s="65"/>
      <c r="V203" s="65"/>
      <c r="W203" s="65"/>
      <c r="X203" s="65"/>
      <c r="Y203" s="65"/>
      <c r="Z203" s="65"/>
    </row>
    <row r="204" spans="1:26" ht="14.25" customHeight="1" x14ac:dyDescent="0.3">
      <c r="A204" s="63"/>
      <c r="B204" s="65"/>
      <c r="C204" s="66"/>
      <c r="D204" s="66"/>
      <c r="E204" s="65"/>
      <c r="F204" s="65"/>
      <c r="G204" s="65"/>
      <c r="H204" s="65"/>
      <c r="I204" s="65"/>
      <c r="J204" s="65"/>
      <c r="K204" s="65"/>
      <c r="L204" s="65"/>
      <c r="M204" s="65"/>
      <c r="N204" s="65"/>
      <c r="O204" s="65"/>
      <c r="P204" s="65"/>
      <c r="Q204" s="65"/>
      <c r="R204" s="65"/>
      <c r="S204" s="65"/>
      <c r="T204" s="65"/>
      <c r="U204" s="65"/>
      <c r="V204" s="65"/>
      <c r="W204" s="65"/>
      <c r="X204" s="65"/>
      <c r="Y204" s="65"/>
      <c r="Z204" s="65"/>
    </row>
    <row r="205" spans="1:26" ht="14.25" customHeight="1" x14ac:dyDescent="0.3">
      <c r="A205" s="63"/>
      <c r="B205" s="65"/>
      <c r="C205" s="66"/>
      <c r="D205" s="66"/>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ht="14.25" customHeight="1" x14ac:dyDescent="0.3">
      <c r="A206" s="63"/>
      <c r="B206" s="65"/>
      <c r="C206" s="66"/>
      <c r="D206" s="66"/>
      <c r="E206" s="65"/>
      <c r="F206" s="65"/>
      <c r="G206" s="65"/>
      <c r="H206" s="65"/>
      <c r="I206" s="65"/>
      <c r="J206" s="65"/>
      <c r="K206" s="65"/>
      <c r="L206" s="65"/>
      <c r="M206" s="65"/>
      <c r="N206" s="65"/>
      <c r="O206" s="65"/>
      <c r="P206" s="65"/>
      <c r="Q206" s="65"/>
      <c r="R206" s="65"/>
      <c r="S206" s="65"/>
      <c r="T206" s="65"/>
      <c r="U206" s="65"/>
      <c r="V206" s="65"/>
      <c r="W206" s="65"/>
      <c r="X206" s="65"/>
      <c r="Y206" s="65"/>
      <c r="Z206" s="65"/>
    </row>
    <row r="207" spans="1:26" ht="14.25" customHeight="1" x14ac:dyDescent="0.3">
      <c r="A207" s="63"/>
      <c r="B207" s="65"/>
      <c r="C207" s="66"/>
      <c r="D207" s="66"/>
      <c r="E207" s="65"/>
      <c r="F207" s="65"/>
      <c r="G207" s="65"/>
      <c r="H207" s="65"/>
      <c r="I207" s="65"/>
      <c r="J207" s="65"/>
      <c r="K207" s="65"/>
      <c r="L207" s="65"/>
      <c r="M207" s="65"/>
      <c r="N207" s="65"/>
      <c r="O207" s="65"/>
      <c r="P207" s="65"/>
      <c r="Q207" s="65"/>
      <c r="R207" s="65"/>
      <c r="S207" s="65"/>
      <c r="T207" s="65"/>
      <c r="U207" s="65"/>
      <c r="V207" s="65"/>
      <c r="W207" s="65"/>
      <c r="X207" s="65"/>
      <c r="Y207" s="65"/>
      <c r="Z207" s="65"/>
    </row>
    <row r="208" spans="1:26" ht="14.25" customHeight="1" x14ac:dyDescent="0.3">
      <c r="A208" s="63"/>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spans="1:26" ht="14.25" customHeight="1" x14ac:dyDescent="0.3">
      <c r="A209" s="63"/>
      <c r="B209" s="67" t="s">
        <v>205</v>
      </c>
      <c r="C209" s="67" t="s">
        <v>206</v>
      </c>
      <c r="D209" s="65" t="s">
        <v>205</v>
      </c>
      <c r="E209" s="65" t="s">
        <v>206</v>
      </c>
      <c r="F209" s="65"/>
      <c r="G209" s="65"/>
      <c r="H209" s="65"/>
      <c r="I209" s="65"/>
      <c r="J209" s="65"/>
      <c r="K209" s="65"/>
      <c r="L209" s="65"/>
      <c r="M209" s="65"/>
      <c r="N209" s="65"/>
      <c r="O209" s="65"/>
      <c r="P209" s="65"/>
      <c r="Q209" s="65"/>
      <c r="R209" s="65"/>
      <c r="S209" s="65"/>
      <c r="T209" s="65"/>
      <c r="U209" s="65"/>
      <c r="V209" s="65"/>
      <c r="W209" s="65"/>
      <c r="X209" s="65"/>
      <c r="Y209" s="65"/>
      <c r="Z209" s="65"/>
    </row>
    <row r="210" spans="1:26" ht="14.25" customHeight="1" x14ac:dyDescent="0.4">
      <c r="A210" s="63"/>
      <c r="B210" s="68" t="s">
        <v>207</v>
      </c>
      <c r="C210" s="68" t="s">
        <v>177</v>
      </c>
      <c r="D210" s="65" t="s">
        <v>207</v>
      </c>
      <c r="E210" s="65"/>
      <c r="F210" s="65" t="str">
        <f t="shared" ref="F210:F221" si="0">IF(NOT(ISBLANK(D210)),D210,IF(NOT(ISBLANK(E210)),"     "&amp;E210,FALSE))</f>
        <v>Afectación Económica o presupuestal</v>
      </c>
      <c r="G210" s="65" t="s">
        <v>207</v>
      </c>
      <c r="H210" s="65" t="str">
        <f ca="1">IF(NOT(ISERROR(MATCH(G210,ANCHORARRAY(B221),0))),F223&amp;"Por favor no seleccionar los criterios de impacto",G210)</f>
        <v>Afectación Económica o presupuestal</v>
      </c>
      <c r="I210" s="65"/>
      <c r="J210" s="65"/>
      <c r="K210" s="65"/>
      <c r="L210" s="65"/>
      <c r="M210" s="65"/>
      <c r="N210" s="65"/>
      <c r="O210" s="65"/>
      <c r="P210" s="65"/>
      <c r="Q210" s="65"/>
      <c r="R210" s="65"/>
      <c r="S210" s="65"/>
      <c r="T210" s="65"/>
      <c r="U210" s="65"/>
      <c r="V210" s="65"/>
      <c r="W210" s="65"/>
      <c r="X210" s="65"/>
      <c r="Y210" s="65"/>
      <c r="Z210" s="65"/>
    </row>
    <row r="211" spans="1:26" ht="14.25" customHeight="1" x14ac:dyDescent="0.4">
      <c r="A211" s="63"/>
      <c r="B211" s="68" t="s">
        <v>207</v>
      </c>
      <c r="C211" s="68" t="s">
        <v>181</v>
      </c>
      <c r="D211" s="65"/>
      <c r="E211" s="65" t="s">
        <v>177</v>
      </c>
      <c r="F211" s="65" t="str">
        <f t="shared" si="0"/>
        <v xml:space="preserve">     Afectación menor a 200 SMLMV</v>
      </c>
      <c r="G211" s="65"/>
      <c r="H211" s="65"/>
      <c r="I211" s="65"/>
      <c r="J211" s="65"/>
      <c r="K211" s="65"/>
      <c r="L211" s="65"/>
      <c r="M211" s="65"/>
      <c r="N211" s="65"/>
      <c r="O211" s="65"/>
      <c r="P211" s="65"/>
      <c r="Q211" s="65"/>
      <c r="R211" s="65"/>
      <c r="S211" s="65"/>
      <c r="T211" s="65"/>
      <c r="U211" s="65"/>
      <c r="V211" s="65"/>
      <c r="W211" s="65"/>
      <c r="X211" s="65"/>
      <c r="Y211" s="65"/>
      <c r="Z211" s="65"/>
    </row>
    <row r="212" spans="1:26" ht="14.25" customHeight="1" x14ac:dyDescent="0.4">
      <c r="A212" s="63"/>
      <c r="B212" s="68" t="s">
        <v>207</v>
      </c>
      <c r="C212" s="68" t="s">
        <v>184</v>
      </c>
      <c r="D212" s="65"/>
      <c r="E212" s="65" t="s">
        <v>181</v>
      </c>
      <c r="F212" s="65" t="str">
        <f t="shared" si="0"/>
        <v xml:space="preserve">     Entre 200 y 1000 SMLMV</v>
      </c>
      <c r="G212" s="65"/>
      <c r="H212" s="65"/>
      <c r="I212" s="65"/>
      <c r="J212" s="65"/>
      <c r="K212" s="65"/>
      <c r="L212" s="65"/>
      <c r="M212" s="65"/>
      <c r="N212" s="65"/>
      <c r="O212" s="65"/>
      <c r="P212" s="65"/>
      <c r="Q212" s="65"/>
      <c r="R212" s="65"/>
      <c r="S212" s="65"/>
      <c r="T212" s="65"/>
      <c r="U212" s="65"/>
      <c r="V212" s="65"/>
      <c r="W212" s="65"/>
      <c r="X212" s="65"/>
      <c r="Y212" s="65"/>
      <c r="Z212" s="65"/>
    </row>
    <row r="213" spans="1:26" ht="14.25" customHeight="1" x14ac:dyDescent="0.4">
      <c r="A213" s="63"/>
      <c r="B213" s="68" t="s">
        <v>207</v>
      </c>
      <c r="C213" s="68" t="s">
        <v>188</v>
      </c>
      <c r="D213" s="65"/>
      <c r="E213" s="65" t="s">
        <v>184</v>
      </c>
      <c r="F213" s="65" t="str">
        <f t="shared" si="0"/>
        <v xml:space="preserve">     Entre 1000 y 5000 SMLMV </v>
      </c>
      <c r="G213" s="65"/>
      <c r="H213" s="65"/>
      <c r="I213" s="65"/>
      <c r="J213" s="65"/>
      <c r="K213" s="65"/>
      <c r="L213" s="65"/>
      <c r="M213" s="65"/>
      <c r="N213" s="65"/>
      <c r="O213" s="65"/>
      <c r="P213" s="65"/>
      <c r="Q213" s="65"/>
      <c r="R213" s="65"/>
      <c r="S213" s="65"/>
      <c r="T213" s="65"/>
      <c r="U213" s="65"/>
      <c r="V213" s="65"/>
      <c r="W213" s="65"/>
      <c r="X213" s="65"/>
      <c r="Y213" s="65"/>
      <c r="Z213" s="65"/>
    </row>
    <row r="214" spans="1:26" ht="14.25" customHeight="1" x14ac:dyDescent="0.4">
      <c r="A214" s="63"/>
      <c r="B214" s="68" t="s">
        <v>207</v>
      </c>
      <c r="C214" s="68" t="s">
        <v>192</v>
      </c>
      <c r="D214" s="65"/>
      <c r="E214" s="65" t="s">
        <v>188</v>
      </c>
      <c r="F214" s="65" t="str">
        <f t="shared" si="0"/>
        <v xml:space="preserve">     Entre 5000 y 10000 SMLMV</v>
      </c>
      <c r="G214" s="65"/>
      <c r="H214" s="65"/>
      <c r="I214" s="65"/>
      <c r="J214" s="65"/>
      <c r="K214" s="65"/>
      <c r="L214" s="65"/>
      <c r="M214" s="65"/>
      <c r="N214" s="65"/>
      <c r="O214" s="65"/>
      <c r="P214" s="65"/>
      <c r="Q214" s="65"/>
      <c r="R214" s="65"/>
      <c r="S214" s="65"/>
      <c r="T214" s="65"/>
      <c r="U214" s="65"/>
      <c r="V214" s="65"/>
      <c r="W214" s="65"/>
      <c r="X214" s="65"/>
      <c r="Y214" s="65"/>
      <c r="Z214" s="65"/>
    </row>
    <row r="215" spans="1:26" ht="14.25" customHeight="1" x14ac:dyDescent="0.4">
      <c r="A215" s="63"/>
      <c r="B215" s="68" t="s">
        <v>174</v>
      </c>
      <c r="C215" s="68" t="s">
        <v>178</v>
      </c>
      <c r="D215" s="65"/>
      <c r="E215" s="65" t="s">
        <v>192</v>
      </c>
      <c r="F215" s="65" t="str">
        <f t="shared" si="0"/>
        <v xml:space="preserve">     Mayor a 10000 SMLMV</v>
      </c>
      <c r="G215" s="65"/>
      <c r="H215" s="65"/>
      <c r="I215" s="65"/>
      <c r="J215" s="65"/>
      <c r="K215" s="65"/>
      <c r="L215" s="65"/>
      <c r="M215" s="65"/>
      <c r="N215" s="65"/>
      <c r="O215" s="65"/>
      <c r="P215" s="65"/>
      <c r="Q215" s="65"/>
      <c r="R215" s="65"/>
      <c r="S215" s="65"/>
      <c r="T215" s="65"/>
      <c r="U215" s="65"/>
      <c r="V215" s="65"/>
      <c r="W215" s="65"/>
      <c r="X215" s="65"/>
      <c r="Y215" s="65"/>
      <c r="Z215" s="65"/>
    </row>
    <row r="216" spans="1:26" ht="14.25" customHeight="1" x14ac:dyDescent="0.4">
      <c r="A216" s="63"/>
      <c r="B216" s="68" t="s">
        <v>174</v>
      </c>
      <c r="C216" s="68" t="s">
        <v>182</v>
      </c>
      <c r="D216" s="65" t="s">
        <v>174</v>
      </c>
      <c r="E216" s="65"/>
      <c r="F216" s="65" t="str">
        <f t="shared" si="0"/>
        <v>Pérdida Reputacional</v>
      </c>
      <c r="G216" s="65"/>
      <c r="H216" s="65"/>
      <c r="I216" s="65"/>
      <c r="J216" s="65"/>
      <c r="K216" s="65"/>
      <c r="L216" s="65"/>
      <c r="M216" s="65"/>
      <c r="N216" s="65"/>
      <c r="O216" s="65"/>
      <c r="P216" s="65"/>
      <c r="Q216" s="65"/>
      <c r="R216" s="65"/>
      <c r="S216" s="65"/>
      <c r="T216" s="65"/>
      <c r="U216" s="65"/>
      <c r="V216" s="65"/>
      <c r="W216" s="65"/>
      <c r="X216" s="65"/>
      <c r="Y216" s="65"/>
      <c r="Z216" s="65"/>
    </row>
    <row r="217" spans="1:26" ht="14.25" customHeight="1" x14ac:dyDescent="0.4">
      <c r="A217" s="63"/>
      <c r="B217" s="68" t="s">
        <v>174</v>
      </c>
      <c r="C217" s="68" t="s">
        <v>185</v>
      </c>
      <c r="D217" s="65"/>
      <c r="E217" s="65" t="s">
        <v>178</v>
      </c>
      <c r="F217" s="65" t="str">
        <f t="shared" si="0"/>
        <v xml:space="preserve">     El riesgo afecta la imagen de alguna área de la organización</v>
      </c>
      <c r="G217" s="65"/>
      <c r="H217" s="65"/>
      <c r="I217" s="65"/>
      <c r="J217" s="65"/>
      <c r="K217" s="65"/>
      <c r="L217" s="65"/>
      <c r="M217" s="65"/>
      <c r="N217" s="65"/>
      <c r="O217" s="65"/>
      <c r="P217" s="65"/>
      <c r="Q217" s="65"/>
      <c r="R217" s="65"/>
      <c r="S217" s="65"/>
      <c r="T217" s="65"/>
      <c r="U217" s="65"/>
      <c r="V217" s="65"/>
      <c r="W217" s="65"/>
      <c r="X217" s="65"/>
      <c r="Y217" s="65"/>
      <c r="Z217" s="65"/>
    </row>
    <row r="218" spans="1:26" ht="14.25" customHeight="1" x14ac:dyDescent="0.4">
      <c r="A218" s="63"/>
      <c r="B218" s="68" t="s">
        <v>174</v>
      </c>
      <c r="C218" s="68" t="s">
        <v>189</v>
      </c>
      <c r="D218" s="65"/>
      <c r="E218" s="65" t="s">
        <v>182</v>
      </c>
      <c r="F218" s="65" t="str">
        <f t="shared" si="0"/>
        <v xml:space="preserve">     El riesgo afecta la imagen de la entidad internamente, de conocimiento general, nivel interno, de junta dircetiva y accionistas y/o de provedores</v>
      </c>
      <c r="G218" s="65"/>
      <c r="H218" s="65"/>
      <c r="I218" s="65"/>
      <c r="J218" s="65"/>
      <c r="K218" s="65"/>
      <c r="L218" s="65"/>
      <c r="M218" s="65"/>
      <c r="N218" s="65"/>
      <c r="O218" s="65"/>
      <c r="P218" s="65"/>
      <c r="Q218" s="65"/>
      <c r="R218" s="65"/>
      <c r="S218" s="65"/>
      <c r="T218" s="65"/>
      <c r="U218" s="65"/>
      <c r="V218" s="65"/>
      <c r="W218" s="65"/>
      <c r="X218" s="65"/>
      <c r="Y218" s="65"/>
      <c r="Z218" s="65"/>
    </row>
    <row r="219" spans="1:26" ht="14.25" customHeight="1" x14ac:dyDescent="0.4">
      <c r="A219" s="63"/>
      <c r="B219" s="68" t="s">
        <v>174</v>
      </c>
      <c r="C219" s="68" t="s">
        <v>193</v>
      </c>
      <c r="D219" s="65"/>
      <c r="E219" s="65" t="s">
        <v>185</v>
      </c>
      <c r="F219" s="65" t="str">
        <f t="shared" si="0"/>
        <v xml:space="preserve">     El riesgo afecta la imagen de la entidad con algunos usuarios de relevancia frente al logro de los objetivos</v>
      </c>
      <c r="G219" s="65"/>
      <c r="H219" s="65"/>
      <c r="I219" s="65"/>
      <c r="J219" s="65"/>
      <c r="K219" s="65"/>
      <c r="L219" s="65"/>
      <c r="M219" s="65"/>
      <c r="N219" s="65"/>
      <c r="O219" s="65"/>
      <c r="P219" s="65"/>
      <c r="Q219" s="65"/>
      <c r="R219" s="65"/>
      <c r="S219" s="65"/>
      <c r="T219" s="65"/>
      <c r="U219" s="65"/>
      <c r="V219" s="65"/>
      <c r="W219" s="65"/>
      <c r="X219" s="65"/>
      <c r="Y219" s="65"/>
      <c r="Z219" s="65"/>
    </row>
    <row r="220" spans="1:26" ht="14.25" customHeight="1" x14ac:dyDescent="0.3">
      <c r="A220" s="63"/>
      <c r="B220" s="65"/>
      <c r="C220" s="65"/>
      <c r="D220" s="65"/>
      <c r="E220" s="65" t="s">
        <v>189</v>
      </c>
      <c r="F220" s="65" t="str">
        <f t="shared" si="0"/>
        <v xml:space="preserve">     El riesgo afecta la imagen de de la entidad con efecto publicitario sostenido a nivel de sector administrativo, nivel departamental o municipal</v>
      </c>
      <c r="G220" s="65"/>
      <c r="H220" s="65"/>
      <c r="I220" s="65"/>
      <c r="J220" s="65"/>
      <c r="K220" s="65"/>
      <c r="L220" s="65"/>
      <c r="M220" s="65"/>
      <c r="N220" s="65"/>
      <c r="O220" s="65"/>
      <c r="P220" s="65"/>
      <c r="Q220" s="65"/>
      <c r="R220" s="65"/>
      <c r="S220" s="65"/>
      <c r="T220" s="65"/>
      <c r="U220" s="65"/>
      <c r="V220" s="65"/>
      <c r="W220" s="65"/>
      <c r="X220" s="65"/>
      <c r="Y220" s="65"/>
      <c r="Z220" s="65"/>
    </row>
    <row r="221" spans="1:26" ht="14.25" customHeight="1" x14ac:dyDescent="0.3">
      <c r="A221" s="63"/>
      <c r="B221" s="65" t="str">
        <f ca="1">IFERROR(__xludf.DUMMYFUNCTION("ARRAY_CONSTRAIN(ARRAYFORMULA(UNIQUE('Tabla Impacto'!$B$209:$B$219)), 3, 1)"),"Criterios")</f>
        <v>Criterios</v>
      </c>
      <c r="C221" s="65"/>
      <c r="D221" s="65"/>
      <c r="E221" s="65" t="s">
        <v>193</v>
      </c>
      <c r="F221" s="65" t="str">
        <f t="shared" si="0"/>
        <v xml:space="preserve">     El riesgo afecta la imagen de la entidad a nivel nacional, con efecto publicitarios sostenible a nivel país</v>
      </c>
      <c r="G221" s="65"/>
      <c r="H221" s="65"/>
      <c r="I221" s="65"/>
      <c r="J221" s="65"/>
      <c r="K221" s="65"/>
      <c r="L221" s="65"/>
      <c r="M221" s="65"/>
      <c r="N221" s="65"/>
      <c r="O221" s="65"/>
      <c r="P221" s="65"/>
      <c r="Q221" s="65"/>
      <c r="R221" s="65"/>
      <c r="S221" s="65"/>
      <c r="T221" s="65"/>
      <c r="U221" s="65"/>
      <c r="V221" s="65"/>
      <c r="W221" s="65"/>
      <c r="X221" s="65"/>
      <c r="Y221" s="65"/>
      <c r="Z221" s="65"/>
    </row>
    <row r="222" spans="1:26" ht="14.25" customHeight="1" x14ac:dyDescent="0.3">
      <c r="A222" s="63"/>
      <c r="B222" s="65" t="str">
        <f ca="1">IFERROR(__xludf.DUMMYFUNCTION("""COMPUTED_VALUE"""),"Afectación Económica o presupuestal")</f>
        <v>Afectación Económica o presupuestal</v>
      </c>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spans="1:26" ht="14.25" customHeight="1" x14ac:dyDescent="0.3">
      <c r="A223" s="65"/>
      <c r="B223" s="65" t="str">
        <f ca="1">IFERROR(__xludf.DUMMYFUNCTION("""COMPUTED_VALUE"""),"Pérdida Reputacional")</f>
        <v>Pérdida Reputacional</v>
      </c>
      <c r="C223" s="65"/>
      <c r="D223" s="65"/>
      <c r="E223" s="65"/>
      <c r="F223" s="69" t="s">
        <v>208</v>
      </c>
      <c r="G223" s="65"/>
      <c r="H223" s="65"/>
      <c r="I223" s="65"/>
      <c r="J223" s="65"/>
      <c r="K223" s="65"/>
      <c r="L223" s="65"/>
      <c r="M223" s="65"/>
      <c r="N223" s="65"/>
      <c r="O223" s="65"/>
      <c r="P223" s="65"/>
      <c r="Q223" s="65"/>
      <c r="R223" s="65"/>
      <c r="S223" s="65"/>
      <c r="T223" s="65"/>
      <c r="U223" s="65"/>
      <c r="V223" s="65"/>
      <c r="W223" s="65"/>
      <c r="X223" s="65"/>
      <c r="Y223" s="65"/>
      <c r="Z223" s="65"/>
    </row>
    <row r="224" spans="1:26" ht="14.25" customHeight="1" x14ac:dyDescent="0.3">
      <c r="A224" s="65"/>
      <c r="B224" s="65"/>
      <c r="C224" s="65"/>
      <c r="D224" s="65"/>
      <c r="E224" s="65"/>
      <c r="F224" s="69" t="s">
        <v>209</v>
      </c>
      <c r="G224" s="65"/>
      <c r="H224" s="65"/>
      <c r="I224" s="65"/>
      <c r="J224" s="65"/>
      <c r="K224" s="65"/>
      <c r="L224" s="65"/>
      <c r="M224" s="65"/>
      <c r="N224" s="65"/>
      <c r="O224" s="65"/>
      <c r="P224" s="65"/>
      <c r="Q224" s="65"/>
      <c r="R224" s="65"/>
      <c r="S224" s="65"/>
      <c r="T224" s="65"/>
      <c r="U224" s="65"/>
      <c r="V224" s="65"/>
      <c r="W224" s="65"/>
      <c r="X224" s="65"/>
      <c r="Y224" s="65"/>
      <c r="Z224" s="65"/>
    </row>
    <row r="225" spans="1:26" ht="14.25" customHeight="1" x14ac:dyDescent="0.3">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4.25" customHeight="1" x14ac:dyDescent="0.3">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4.25" customHeight="1" x14ac:dyDescent="0.3">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4.25" customHeight="1" x14ac:dyDescent="0.3">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4.25" customHeight="1" x14ac:dyDescent="0.3">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4.25" customHeight="1" x14ac:dyDescent="0.3">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4.25" customHeight="1" x14ac:dyDescent="0.3">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4.25" customHeight="1" x14ac:dyDescent="0.3">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4.25" customHeight="1" x14ac:dyDescent="0.3">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4.25" customHeight="1" x14ac:dyDescent="0.3">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4.25" customHeight="1" x14ac:dyDescent="0.3">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4.25" customHeight="1" x14ac:dyDescent="0.3">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4.25" customHeight="1" x14ac:dyDescent="0.3">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4.25" customHeight="1" x14ac:dyDescent="0.3">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4.25" customHeight="1" x14ac:dyDescent="0.3">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4.25" customHeight="1" x14ac:dyDescent="0.3">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4.25" customHeight="1" x14ac:dyDescent="0.3">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4.25" customHeight="1" x14ac:dyDescent="0.3">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4.25" customHeight="1" x14ac:dyDescent="0.3">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4.25" customHeight="1" x14ac:dyDescent="0.3">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4.25" customHeight="1" x14ac:dyDescent="0.3">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4.25" customHeight="1" x14ac:dyDescent="0.3">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4.25" customHeight="1" x14ac:dyDescent="0.3">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4.25" customHeight="1" x14ac:dyDescent="0.3">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4.25" customHeight="1" x14ac:dyDescent="0.3">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4.25" customHeight="1" x14ac:dyDescent="0.3">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4.25" customHeight="1" x14ac:dyDescent="0.3">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4.25" customHeight="1" x14ac:dyDescent="0.3">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4.25" customHeight="1" x14ac:dyDescent="0.3">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4.25" customHeight="1" x14ac:dyDescent="0.3">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4.25" customHeight="1" x14ac:dyDescent="0.3">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4.25" customHeight="1" x14ac:dyDescent="0.3">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4.25" customHeight="1" x14ac:dyDescent="0.3">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4.25" customHeight="1" x14ac:dyDescent="0.3">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4.25" customHeight="1" x14ac:dyDescent="0.3">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4.25" customHeight="1" x14ac:dyDescent="0.3">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4.25" customHeight="1" x14ac:dyDescent="0.3">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4.25" customHeight="1" x14ac:dyDescent="0.3">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4.25" customHeight="1" x14ac:dyDescent="0.3">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4.25" customHeight="1" x14ac:dyDescent="0.3">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4.25" customHeight="1" x14ac:dyDescent="0.3">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4.25" customHeight="1" x14ac:dyDescent="0.3">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4.25" customHeight="1" x14ac:dyDescent="0.3">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4.25" customHeight="1" x14ac:dyDescent="0.3">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4.25" customHeight="1" x14ac:dyDescent="0.3">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4.25" customHeight="1" x14ac:dyDescent="0.3">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4.25" customHeight="1" x14ac:dyDescent="0.3">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4.25" customHeight="1" x14ac:dyDescent="0.3">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4.25" customHeight="1" x14ac:dyDescent="0.3">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4.25" customHeight="1" x14ac:dyDescent="0.3">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4.25" customHeight="1" x14ac:dyDescent="0.3">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4.25" customHeight="1" x14ac:dyDescent="0.3">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4.25" customHeight="1" x14ac:dyDescent="0.3">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4.25" customHeight="1" x14ac:dyDescent="0.3">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4.25" customHeight="1" x14ac:dyDescent="0.3">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4.25" customHeight="1" x14ac:dyDescent="0.3">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4.25" customHeight="1" x14ac:dyDescent="0.3">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4.25" customHeight="1" x14ac:dyDescent="0.3">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4.25" customHeight="1" x14ac:dyDescent="0.3">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4.25" customHeight="1" x14ac:dyDescent="0.3">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4.25" customHeight="1" x14ac:dyDescent="0.3">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4.25" customHeight="1" x14ac:dyDescent="0.3">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4.25" customHeight="1" x14ac:dyDescent="0.3">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4.25" customHeight="1" x14ac:dyDescent="0.3">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4.25" customHeight="1" x14ac:dyDescent="0.3">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4.25" customHeight="1" x14ac:dyDescent="0.3">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4.25" customHeight="1" x14ac:dyDescent="0.3">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4.25" customHeight="1" x14ac:dyDescent="0.3">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4.25" customHeight="1" x14ac:dyDescent="0.3">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4.25" customHeight="1" x14ac:dyDescent="0.3">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4.25" customHeight="1" x14ac:dyDescent="0.3">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4.25" customHeight="1" x14ac:dyDescent="0.3">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4.25" customHeight="1" x14ac:dyDescent="0.3">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4.25" customHeight="1" x14ac:dyDescent="0.3">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4.25" customHeight="1" x14ac:dyDescent="0.3">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4.25" customHeight="1" x14ac:dyDescent="0.3">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4.25" customHeight="1" x14ac:dyDescent="0.3">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4.25" customHeight="1" x14ac:dyDescent="0.3">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4.25" customHeight="1" x14ac:dyDescent="0.3">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4.25" customHeight="1" x14ac:dyDescent="0.3">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4.25" customHeight="1" x14ac:dyDescent="0.3">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4.25" customHeight="1" x14ac:dyDescent="0.3">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4.25" customHeight="1" x14ac:dyDescent="0.3">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4.25" customHeight="1" x14ac:dyDescent="0.3">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4.25" customHeight="1" x14ac:dyDescent="0.3">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4.25" customHeight="1" x14ac:dyDescent="0.3">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4.25" customHeight="1" x14ac:dyDescent="0.3">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4.25" customHeight="1" x14ac:dyDescent="0.3">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4.25" customHeight="1" x14ac:dyDescent="0.3">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4.25" customHeight="1" x14ac:dyDescent="0.3">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4.25" customHeight="1" x14ac:dyDescent="0.3">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4.25" customHeight="1" x14ac:dyDescent="0.3">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4.25" customHeight="1" x14ac:dyDescent="0.3">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4.25" customHeight="1" x14ac:dyDescent="0.3">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4.25" customHeight="1" x14ac:dyDescent="0.3">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4.25" customHeight="1" x14ac:dyDescent="0.3">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4.25" customHeight="1" x14ac:dyDescent="0.3">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4.25" customHeight="1" x14ac:dyDescent="0.3">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4.25" customHeight="1" x14ac:dyDescent="0.3">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4.25" customHeight="1" x14ac:dyDescent="0.3">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4.25" customHeight="1" x14ac:dyDescent="0.3">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4.25" customHeight="1" x14ac:dyDescent="0.3">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4.25" customHeight="1" x14ac:dyDescent="0.3">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4.25" customHeight="1" x14ac:dyDescent="0.3">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4.25" customHeight="1" x14ac:dyDescent="0.3">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4.25" customHeight="1" x14ac:dyDescent="0.3">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4.25" customHeight="1" x14ac:dyDescent="0.3">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4.25" customHeight="1" x14ac:dyDescent="0.3">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4.25" customHeight="1" x14ac:dyDescent="0.3">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4.25" customHeight="1" x14ac:dyDescent="0.3">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4.25" customHeight="1" x14ac:dyDescent="0.3">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4.25" customHeight="1" x14ac:dyDescent="0.3">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4.25" customHeight="1" x14ac:dyDescent="0.3">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4.25" customHeight="1" x14ac:dyDescent="0.3">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4.25" customHeight="1" x14ac:dyDescent="0.3">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4.25" customHeight="1" x14ac:dyDescent="0.3">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4.25" customHeight="1" x14ac:dyDescent="0.3">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4.25" customHeight="1" x14ac:dyDescent="0.3">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4.25" customHeight="1" x14ac:dyDescent="0.3">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4.25" customHeight="1" x14ac:dyDescent="0.3">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4.25" customHeight="1" x14ac:dyDescent="0.3">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4.25" customHeight="1" x14ac:dyDescent="0.3">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4.25" customHeight="1" x14ac:dyDescent="0.3">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4.25" customHeight="1" x14ac:dyDescent="0.3">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4.25" customHeight="1" x14ac:dyDescent="0.3">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4.25" customHeight="1" x14ac:dyDescent="0.3">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4.25" customHeight="1" x14ac:dyDescent="0.3">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4.25" customHeight="1" x14ac:dyDescent="0.3">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4.25" customHeight="1" x14ac:dyDescent="0.3">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4.25" customHeight="1" x14ac:dyDescent="0.3">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4.25" customHeight="1" x14ac:dyDescent="0.3">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4.25" customHeight="1" x14ac:dyDescent="0.3">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4.25" customHeight="1" x14ac:dyDescent="0.3">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4.25" customHeight="1" x14ac:dyDescent="0.3">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4.25" customHeight="1" x14ac:dyDescent="0.3">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4.25" customHeight="1" x14ac:dyDescent="0.3">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4.25" customHeight="1" x14ac:dyDescent="0.3">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4.25" customHeight="1" x14ac:dyDescent="0.3">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4.25" customHeight="1" x14ac:dyDescent="0.3">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4.25" customHeight="1" x14ac:dyDescent="0.3">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4.25" customHeight="1" x14ac:dyDescent="0.3">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4.25" customHeight="1" x14ac:dyDescent="0.3">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4.25" customHeight="1" x14ac:dyDescent="0.3">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4.25" customHeight="1" x14ac:dyDescent="0.3">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4.25" customHeight="1" x14ac:dyDescent="0.3">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4.25" customHeight="1" x14ac:dyDescent="0.3">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4.25" customHeight="1" x14ac:dyDescent="0.3">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4.25" customHeight="1" x14ac:dyDescent="0.3">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4.25" customHeight="1" x14ac:dyDescent="0.3">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4.25" customHeight="1" x14ac:dyDescent="0.3">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4.25" customHeight="1" x14ac:dyDescent="0.3">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4.25" customHeight="1" x14ac:dyDescent="0.3">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4.25" customHeight="1" x14ac:dyDescent="0.3">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4.25" customHeight="1" x14ac:dyDescent="0.3">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4.25" customHeight="1" x14ac:dyDescent="0.3">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4.25" customHeight="1" x14ac:dyDescent="0.3">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4.25" customHeight="1" x14ac:dyDescent="0.3">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4.25" customHeight="1" x14ac:dyDescent="0.3">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4.25" customHeight="1" x14ac:dyDescent="0.3">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4.25" customHeight="1" x14ac:dyDescent="0.3">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4.25" customHeight="1" x14ac:dyDescent="0.3">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4.25" customHeight="1" x14ac:dyDescent="0.3">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4.25" customHeight="1" x14ac:dyDescent="0.3">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4.25" customHeight="1" x14ac:dyDescent="0.3">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4.25" customHeight="1" x14ac:dyDescent="0.3">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4.25" customHeight="1" x14ac:dyDescent="0.3">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4.25" customHeight="1" x14ac:dyDescent="0.3">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4.25" customHeight="1" x14ac:dyDescent="0.3">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4.25" customHeight="1" x14ac:dyDescent="0.3">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4.25" customHeight="1" x14ac:dyDescent="0.3">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4.25" customHeight="1" x14ac:dyDescent="0.3">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4.25" customHeight="1" x14ac:dyDescent="0.3">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4.25" customHeight="1" x14ac:dyDescent="0.3">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4.25" customHeight="1" x14ac:dyDescent="0.3">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4.25" customHeight="1" x14ac:dyDescent="0.3">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4.25" customHeight="1" x14ac:dyDescent="0.3">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4.25" customHeight="1" x14ac:dyDescent="0.3">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4.25" customHeight="1" x14ac:dyDescent="0.3">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4.25" customHeight="1" x14ac:dyDescent="0.3">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4.25" customHeight="1" x14ac:dyDescent="0.3">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4.25" customHeight="1" x14ac:dyDescent="0.3">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4.25" customHeight="1" x14ac:dyDescent="0.3">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4.25" customHeight="1" x14ac:dyDescent="0.3">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4.25" customHeight="1" x14ac:dyDescent="0.3">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4.25" customHeight="1" x14ac:dyDescent="0.3">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4.25" customHeight="1" x14ac:dyDescent="0.3">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4.25" customHeight="1" x14ac:dyDescent="0.3">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4.25" customHeight="1" x14ac:dyDescent="0.3">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4.25" customHeight="1" x14ac:dyDescent="0.3">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4.25" customHeight="1" x14ac:dyDescent="0.3">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4.25" customHeight="1" x14ac:dyDescent="0.3">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4.25" customHeight="1" x14ac:dyDescent="0.3">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4.25" customHeight="1" x14ac:dyDescent="0.3">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4.25" customHeight="1" x14ac:dyDescent="0.3">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4.25" customHeight="1" x14ac:dyDescent="0.3">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4.25" customHeight="1" x14ac:dyDescent="0.3">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4.25" customHeight="1" x14ac:dyDescent="0.3">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4.25" customHeight="1" x14ac:dyDescent="0.3">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4.25" customHeight="1" x14ac:dyDescent="0.3">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4.25" customHeight="1" x14ac:dyDescent="0.3">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4.25" customHeight="1" x14ac:dyDescent="0.3">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4.25" customHeight="1" x14ac:dyDescent="0.3">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4.25" customHeight="1" x14ac:dyDescent="0.3">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4.25" customHeight="1" x14ac:dyDescent="0.3">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4.25" customHeight="1" x14ac:dyDescent="0.3">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4.25" customHeight="1" x14ac:dyDescent="0.3">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4.25" customHeight="1" x14ac:dyDescent="0.3">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4.25" customHeight="1" x14ac:dyDescent="0.3">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4.25" customHeight="1" x14ac:dyDescent="0.3">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4.25" customHeight="1" x14ac:dyDescent="0.3">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4.25" customHeight="1" x14ac:dyDescent="0.3">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4.25" customHeight="1" x14ac:dyDescent="0.3">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4.25" customHeight="1" x14ac:dyDescent="0.3">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4.25" customHeight="1" x14ac:dyDescent="0.3">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4.25" customHeight="1" x14ac:dyDescent="0.3">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4.25" customHeight="1" x14ac:dyDescent="0.3">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4.25" customHeight="1" x14ac:dyDescent="0.3">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4.25" customHeight="1" x14ac:dyDescent="0.3">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4.25" customHeight="1" x14ac:dyDescent="0.3">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4.25" customHeight="1" x14ac:dyDescent="0.3">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4.25" customHeight="1" x14ac:dyDescent="0.3">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4.25" customHeight="1" x14ac:dyDescent="0.3">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4.25" customHeight="1" x14ac:dyDescent="0.3">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4.25" customHeight="1" x14ac:dyDescent="0.3">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4.25" customHeight="1" x14ac:dyDescent="0.3">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4.25" customHeight="1" x14ac:dyDescent="0.3">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4.25" customHeight="1" x14ac:dyDescent="0.3">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4.25" customHeight="1" x14ac:dyDescent="0.3">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4.25" customHeight="1" x14ac:dyDescent="0.3">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4.25" customHeight="1" x14ac:dyDescent="0.3">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4.25" customHeight="1" x14ac:dyDescent="0.3">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4.25" customHeight="1" x14ac:dyDescent="0.3">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4.25" customHeight="1" x14ac:dyDescent="0.3">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4.25" customHeight="1" x14ac:dyDescent="0.3">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4.25" customHeight="1" x14ac:dyDescent="0.3">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4.25" customHeight="1" x14ac:dyDescent="0.3">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4.25" customHeight="1" x14ac:dyDescent="0.3">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4.25" customHeight="1" x14ac:dyDescent="0.3">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4.25" customHeight="1" x14ac:dyDescent="0.3">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4.25" customHeight="1" x14ac:dyDescent="0.3">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4.25" customHeight="1" x14ac:dyDescent="0.3">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4.25" customHeight="1" x14ac:dyDescent="0.3">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4.25" customHeight="1" x14ac:dyDescent="0.3">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4.25" customHeight="1" x14ac:dyDescent="0.3">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4.25" customHeight="1" x14ac:dyDescent="0.3">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4.25" customHeight="1" x14ac:dyDescent="0.3">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4.25" customHeight="1" x14ac:dyDescent="0.3">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4.25" customHeight="1" x14ac:dyDescent="0.3">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4.25" customHeight="1" x14ac:dyDescent="0.3">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4.25" customHeight="1" x14ac:dyDescent="0.3">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4.25" customHeight="1" x14ac:dyDescent="0.3">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4.25" customHeight="1" x14ac:dyDescent="0.3">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4.25" customHeight="1" x14ac:dyDescent="0.3">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4.25" customHeight="1" x14ac:dyDescent="0.3">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4.25" customHeight="1" x14ac:dyDescent="0.3">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4.25" customHeight="1" x14ac:dyDescent="0.3">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4.25" customHeight="1" x14ac:dyDescent="0.3">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4.25" customHeight="1" x14ac:dyDescent="0.3">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4.25" customHeight="1" x14ac:dyDescent="0.3">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4.25" customHeight="1" x14ac:dyDescent="0.3">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4.25" customHeight="1" x14ac:dyDescent="0.3">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4.25" customHeight="1" x14ac:dyDescent="0.3">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4.25" customHeight="1" x14ac:dyDescent="0.3">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4.25" customHeight="1" x14ac:dyDescent="0.3">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4.25" customHeight="1" x14ac:dyDescent="0.3">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4.25" customHeight="1" x14ac:dyDescent="0.3">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4.25" customHeight="1" x14ac:dyDescent="0.3">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4.25" customHeight="1" x14ac:dyDescent="0.3">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4.25" customHeight="1" x14ac:dyDescent="0.3">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4.25" customHeight="1" x14ac:dyDescent="0.3">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4.25" customHeight="1" x14ac:dyDescent="0.3">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4.25" customHeight="1" x14ac:dyDescent="0.3">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4.25" customHeight="1" x14ac:dyDescent="0.3">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4.25" customHeight="1" x14ac:dyDescent="0.3">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4.25" customHeight="1" x14ac:dyDescent="0.3">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4.25" customHeight="1" x14ac:dyDescent="0.3">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4.25" customHeight="1" x14ac:dyDescent="0.3">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4.25" customHeight="1" x14ac:dyDescent="0.3">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4.25" customHeight="1" x14ac:dyDescent="0.3">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4.25" customHeight="1" x14ac:dyDescent="0.3">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4.25" customHeight="1" x14ac:dyDescent="0.3">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4.25" customHeight="1" x14ac:dyDescent="0.3">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4.25" customHeight="1" x14ac:dyDescent="0.3">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4.25" customHeight="1" x14ac:dyDescent="0.3">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4.25" customHeight="1" x14ac:dyDescent="0.3">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4.25" customHeight="1" x14ac:dyDescent="0.3">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4.25" customHeight="1" x14ac:dyDescent="0.3">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4.25" customHeight="1" x14ac:dyDescent="0.3">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4.25" customHeight="1" x14ac:dyDescent="0.3">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4.25" customHeight="1" x14ac:dyDescent="0.3">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4.25" customHeight="1" x14ac:dyDescent="0.3">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4.25" customHeight="1" x14ac:dyDescent="0.3">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4.25" customHeight="1" x14ac:dyDescent="0.3">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4.25" customHeight="1" x14ac:dyDescent="0.3">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4.25" customHeight="1" x14ac:dyDescent="0.3">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4.25" customHeight="1" x14ac:dyDescent="0.3">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4.25" customHeight="1" x14ac:dyDescent="0.3">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4.25" customHeight="1" x14ac:dyDescent="0.3">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4.25" customHeight="1" x14ac:dyDescent="0.3">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4.25" customHeight="1" x14ac:dyDescent="0.3">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4.25" customHeight="1" x14ac:dyDescent="0.3">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4.25" customHeight="1" x14ac:dyDescent="0.3">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4.25" customHeight="1" x14ac:dyDescent="0.3">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4.25" customHeight="1" x14ac:dyDescent="0.3">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4.25" customHeight="1" x14ac:dyDescent="0.3">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4.25" customHeight="1" x14ac:dyDescent="0.3">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4.25" customHeight="1" x14ac:dyDescent="0.3">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4.25" customHeight="1" x14ac:dyDescent="0.3">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4.25" customHeight="1" x14ac:dyDescent="0.3">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4.25" customHeight="1" x14ac:dyDescent="0.3">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4.25" customHeight="1" x14ac:dyDescent="0.3">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4.25" customHeight="1" x14ac:dyDescent="0.3">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4.25" customHeight="1" x14ac:dyDescent="0.3">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4.25" customHeight="1" x14ac:dyDescent="0.3">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4.25" customHeight="1" x14ac:dyDescent="0.3">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4.25" customHeight="1" x14ac:dyDescent="0.3">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4.25" customHeight="1" x14ac:dyDescent="0.3">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4.25" customHeight="1" x14ac:dyDescent="0.3">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4.25" customHeight="1" x14ac:dyDescent="0.3">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4.25" customHeight="1" x14ac:dyDescent="0.3">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4.25" customHeight="1" x14ac:dyDescent="0.3">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4.25" customHeight="1" x14ac:dyDescent="0.3">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4.25" customHeight="1" x14ac:dyDescent="0.3">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4.25" customHeight="1" x14ac:dyDescent="0.3">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4.25" customHeight="1" x14ac:dyDescent="0.3">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4.25" customHeight="1" x14ac:dyDescent="0.3">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4.25" customHeight="1" x14ac:dyDescent="0.3">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4.25" customHeight="1" x14ac:dyDescent="0.3">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4.25" customHeight="1" x14ac:dyDescent="0.3">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4.25" customHeight="1" x14ac:dyDescent="0.3">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4.25" customHeight="1" x14ac:dyDescent="0.3">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4.25" customHeight="1" x14ac:dyDescent="0.3">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4.25" customHeight="1" x14ac:dyDescent="0.3">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4.25" customHeight="1" x14ac:dyDescent="0.3">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4.25" customHeight="1" x14ac:dyDescent="0.3">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4.25" customHeight="1" x14ac:dyDescent="0.3">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4.25" customHeight="1" x14ac:dyDescent="0.3">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4.25" customHeight="1" x14ac:dyDescent="0.3">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4.25" customHeight="1" x14ac:dyDescent="0.3">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4.25" customHeight="1" x14ac:dyDescent="0.3">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4.25" customHeight="1" x14ac:dyDescent="0.3">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4.25" customHeight="1" x14ac:dyDescent="0.3">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4.25" customHeight="1" x14ac:dyDescent="0.3">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4.25" customHeight="1" x14ac:dyDescent="0.3">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4.25" customHeight="1" x14ac:dyDescent="0.3">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4.25" customHeight="1" x14ac:dyDescent="0.3">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4.25" customHeight="1" x14ac:dyDescent="0.3">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4.25" customHeight="1" x14ac:dyDescent="0.3">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4.25" customHeight="1" x14ac:dyDescent="0.3">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4.25" customHeight="1" x14ac:dyDescent="0.3">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4.25" customHeight="1" x14ac:dyDescent="0.3">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4.25" customHeight="1" x14ac:dyDescent="0.3">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4.25" customHeight="1" x14ac:dyDescent="0.3">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4.25" customHeight="1" x14ac:dyDescent="0.3">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4.25" customHeight="1" x14ac:dyDescent="0.3">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4.25" customHeight="1" x14ac:dyDescent="0.3">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4.25" customHeight="1" x14ac:dyDescent="0.3">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4.25" customHeight="1" x14ac:dyDescent="0.3">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4.25" customHeight="1" x14ac:dyDescent="0.3">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4.25" customHeight="1" x14ac:dyDescent="0.3">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4.25" customHeight="1" x14ac:dyDescent="0.3">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4.25" customHeight="1" x14ac:dyDescent="0.3">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4.25" customHeight="1" x14ac:dyDescent="0.3">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4.25" customHeight="1" x14ac:dyDescent="0.3">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4.25" customHeight="1" x14ac:dyDescent="0.3">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4.25" customHeight="1" x14ac:dyDescent="0.3">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4.25" customHeight="1" x14ac:dyDescent="0.3">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4.25" customHeight="1" x14ac:dyDescent="0.3">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4.25" customHeight="1" x14ac:dyDescent="0.3">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4.25" customHeight="1" x14ac:dyDescent="0.3">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4.25" customHeight="1" x14ac:dyDescent="0.3">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4.25" customHeight="1" x14ac:dyDescent="0.3">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4.25" customHeight="1" x14ac:dyDescent="0.3">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4.25" customHeight="1" x14ac:dyDescent="0.3">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4.25" customHeight="1" x14ac:dyDescent="0.3">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4.25" customHeight="1" x14ac:dyDescent="0.3">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4.25" customHeight="1" x14ac:dyDescent="0.3">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4.25" customHeight="1" x14ac:dyDescent="0.3">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4.25" customHeight="1" x14ac:dyDescent="0.3">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4.25" customHeight="1" x14ac:dyDescent="0.3">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4.25" customHeight="1" x14ac:dyDescent="0.3">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4.25" customHeight="1" x14ac:dyDescent="0.3">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4.25" customHeight="1" x14ac:dyDescent="0.3">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4.25" customHeight="1" x14ac:dyDescent="0.3">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4.25" customHeight="1" x14ac:dyDescent="0.3">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4.25" customHeight="1" x14ac:dyDescent="0.3">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4.25" customHeight="1" x14ac:dyDescent="0.3">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4.25" customHeight="1" x14ac:dyDescent="0.3">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4.25" customHeight="1" x14ac:dyDescent="0.3">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4.25" customHeight="1" x14ac:dyDescent="0.3">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4.25" customHeight="1" x14ac:dyDescent="0.3">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4.25" customHeight="1" x14ac:dyDescent="0.3">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4.25" customHeight="1" x14ac:dyDescent="0.3">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4.25" customHeight="1" x14ac:dyDescent="0.3">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4.25" customHeight="1" x14ac:dyDescent="0.3">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4.25" customHeight="1" x14ac:dyDescent="0.3">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4.25" customHeight="1" x14ac:dyDescent="0.3">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4.25" customHeight="1" x14ac:dyDescent="0.3">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4.25" customHeight="1" x14ac:dyDescent="0.3">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4.25" customHeight="1" x14ac:dyDescent="0.3">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4.25" customHeight="1" x14ac:dyDescent="0.3">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4.25" customHeight="1" x14ac:dyDescent="0.3">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4.25" customHeight="1" x14ac:dyDescent="0.3">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4.25" customHeight="1" x14ac:dyDescent="0.3">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4.25" customHeight="1" x14ac:dyDescent="0.3">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4.25" customHeight="1" x14ac:dyDescent="0.3">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4.25" customHeight="1" x14ac:dyDescent="0.3">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4.25" customHeight="1" x14ac:dyDescent="0.3">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4.25" customHeight="1" x14ac:dyDescent="0.3">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4.25" customHeight="1" x14ac:dyDescent="0.3">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4.25" customHeight="1" x14ac:dyDescent="0.3">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4.25" customHeight="1" x14ac:dyDescent="0.3">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4.25" customHeight="1" x14ac:dyDescent="0.3">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4.25" customHeight="1" x14ac:dyDescent="0.3">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4.25" customHeight="1" x14ac:dyDescent="0.3">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4.25" customHeight="1" x14ac:dyDescent="0.3">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4.25" customHeight="1" x14ac:dyDescent="0.3">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4.25" customHeight="1" x14ac:dyDescent="0.3">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4.25" customHeight="1" x14ac:dyDescent="0.3">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4.25" customHeight="1" x14ac:dyDescent="0.3">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4.25" customHeight="1" x14ac:dyDescent="0.3">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4.25" customHeight="1" x14ac:dyDescent="0.3">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4.25" customHeight="1" x14ac:dyDescent="0.3">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4.25" customHeight="1" x14ac:dyDescent="0.3">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4.25" customHeight="1" x14ac:dyDescent="0.3">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4.25" customHeight="1" x14ac:dyDescent="0.3">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4.25" customHeight="1" x14ac:dyDescent="0.3">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4.25" customHeight="1" x14ac:dyDescent="0.3">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4.25" customHeight="1" x14ac:dyDescent="0.3">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4.25" customHeight="1" x14ac:dyDescent="0.3">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4.25" customHeight="1" x14ac:dyDescent="0.3">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4.25" customHeight="1" x14ac:dyDescent="0.3">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4.25" customHeight="1" x14ac:dyDescent="0.3">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4.25" customHeight="1" x14ac:dyDescent="0.3">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4.25" customHeight="1" x14ac:dyDescent="0.3">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4.25" customHeight="1" x14ac:dyDescent="0.3">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4.25" customHeight="1" x14ac:dyDescent="0.3">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4.25" customHeight="1" x14ac:dyDescent="0.3">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4.25" customHeight="1" x14ac:dyDescent="0.3">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4.25" customHeight="1" x14ac:dyDescent="0.3">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4.25" customHeight="1" x14ac:dyDescent="0.3">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4.25" customHeight="1" x14ac:dyDescent="0.3">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4.25" customHeight="1" x14ac:dyDescent="0.3">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4.25" customHeight="1" x14ac:dyDescent="0.3">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4.25" customHeight="1" x14ac:dyDescent="0.3">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4.25" customHeight="1" x14ac:dyDescent="0.3">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4.25" customHeight="1" x14ac:dyDescent="0.3">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4.25" customHeight="1" x14ac:dyDescent="0.3">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4.25" customHeight="1" x14ac:dyDescent="0.3">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4.25" customHeight="1" x14ac:dyDescent="0.3">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4.25" customHeight="1" x14ac:dyDescent="0.3">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4.25" customHeight="1" x14ac:dyDescent="0.3">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4.25" customHeight="1" x14ac:dyDescent="0.3">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4.25" customHeight="1" x14ac:dyDescent="0.3">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4.25" customHeight="1" x14ac:dyDescent="0.3">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4.25" customHeight="1" x14ac:dyDescent="0.3">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4.25" customHeight="1" x14ac:dyDescent="0.3">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4.25" customHeight="1" x14ac:dyDescent="0.3">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4.25" customHeight="1" x14ac:dyDescent="0.3">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4.25" customHeight="1" x14ac:dyDescent="0.3">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4.25" customHeight="1" x14ac:dyDescent="0.3">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4.25" customHeight="1" x14ac:dyDescent="0.3">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4.25" customHeight="1" x14ac:dyDescent="0.3">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4.25" customHeight="1" x14ac:dyDescent="0.3">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4.25" customHeight="1" x14ac:dyDescent="0.3">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4.25" customHeight="1" x14ac:dyDescent="0.3">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4.25" customHeight="1" x14ac:dyDescent="0.3">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4.25" customHeight="1" x14ac:dyDescent="0.3">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4.25" customHeight="1" x14ac:dyDescent="0.3">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4.25" customHeight="1" x14ac:dyDescent="0.3">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4.25" customHeight="1" x14ac:dyDescent="0.3">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4.25" customHeight="1" x14ac:dyDescent="0.3">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4.25" customHeight="1" x14ac:dyDescent="0.3">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4.25" customHeight="1" x14ac:dyDescent="0.3">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4.25" customHeight="1" x14ac:dyDescent="0.3">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4.25" customHeight="1" x14ac:dyDescent="0.3">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4.25" customHeight="1" x14ac:dyDescent="0.3">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4.25" customHeight="1" x14ac:dyDescent="0.3">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4.25" customHeight="1" x14ac:dyDescent="0.3">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4.25" customHeight="1" x14ac:dyDescent="0.3">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4.25" customHeight="1" x14ac:dyDescent="0.3">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4.25" customHeight="1" x14ac:dyDescent="0.3">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4.25" customHeight="1" x14ac:dyDescent="0.3">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4.25" customHeight="1" x14ac:dyDescent="0.3">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4.25" customHeight="1" x14ac:dyDescent="0.3">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4.25" customHeight="1" x14ac:dyDescent="0.3">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4.25" customHeight="1" x14ac:dyDescent="0.3">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4.25" customHeight="1" x14ac:dyDescent="0.3">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4.25" customHeight="1" x14ac:dyDescent="0.3">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4.25" customHeight="1" x14ac:dyDescent="0.3">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4.25" customHeight="1" x14ac:dyDescent="0.3">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4.25" customHeight="1" x14ac:dyDescent="0.3">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4.25" customHeight="1" x14ac:dyDescent="0.3">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4.25" customHeight="1" x14ac:dyDescent="0.3">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4.25" customHeight="1" x14ac:dyDescent="0.3">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4.25" customHeight="1" x14ac:dyDescent="0.3">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4.25" customHeight="1" x14ac:dyDescent="0.3">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4.25" customHeight="1" x14ac:dyDescent="0.3">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4.25" customHeight="1" x14ac:dyDescent="0.3">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4.25" customHeight="1" x14ac:dyDescent="0.3">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4.25" customHeight="1" x14ac:dyDescent="0.3">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4.25" customHeight="1" x14ac:dyDescent="0.3">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4.25" customHeight="1" x14ac:dyDescent="0.3">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4.25" customHeight="1" x14ac:dyDescent="0.3">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4.25" customHeight="1" x14ac:dyDescent="0.3">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4.25" customHeight="1" x14ac:dyDescent="0.3">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4.25" customHeight="1" x14ac:dyDescent="0.3">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4.25" customHeight="1" x14ac:dyDescent="0.3">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4.25" customHeight="1" x14ac:dyDescent="0.3">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4.25" customHeight="1" x14ac:dyDescent="0.3">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4.25" customHeight="1" x14ac:dyDescent="0.3">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4.25" customHeight="1" x14ac:dyDescent="0.3">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4.25" customHeight="1" x14ac:dyDescent="0.3">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4.25" customHeight="1" x14ac:dyDescent="0.3">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4.25" customHeight="1" x14ac:dyDescent="0.3">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4.25" customHeight="1" x14ac:dyDescent="0.3">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4.25" customHeight="1" x14ac:dyDescent="0.3">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4.25" customHeight="1" x14ac:dyDescent="0.3">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4.25" customHeight="1" x14ac:dyDescent="0.3">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4.25" customHeight="1" x14ac:dyDescent="0.3">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4.25" customHeight="1" x14ac:dyDescent="0.3">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4.25" customHeight="1" x14ac:dyDescent="0.3">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4.25" customHeight="1" x14ac:dyDescent="0.3">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4.25" customHeight="1" x14ac:dyDescent="0.3">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4.25" customHeight="1" x14ac:dyDescent="0.3">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4.25" customHeight="1" x14ac:dyDescent="0.3">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4.25" customHeight="1" x14ac:dyDescent="0.3">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4.25" customHeight="1" x14ac:dyDescent="0.3">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4.25" customHeight="1" x14ac:dyDescent="0.3">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4.25" customHeight="1" x14ac:dyDescent="0.3">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4.25" customHeight="1" x14ac:dyDescent="0.3">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4.25" customHeight="1" x14ac:dyDescent="0.3">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4.25" customHeight="1" x14ac:dyDescent="0.3">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4.25" customHeight="1" x14ac:dyDescent="0.3">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4.25" customHeight="1" x14ac:dyDescent="0.3">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4.25" customHeight="1" x14ac:dyDescent="0.3">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4.25" customHeight="1" x14ac:dyDescent="0.3">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4.25" customHeight="1" x14ac:dyDescent="0.3">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4.25" customHeight="1" x14ac:dyDescent="0.3">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4.25" customHeight="1" x14ac:dyDescent="0.3">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4.25" customHeight="1" x14ac:dyDescent="0.3">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4.25" customHeight="1" x14ac:dyDescent="0.3">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4.25" customHeight="1" x14ac:dyDescent="0.3">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4.25" customHeight="1" x14ac:dyDescent="0.3">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4.25" customHeight="1" x14ac:dyDescent="0.3">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4.25" customHeight="1" x14ac:dyDescent="0.3">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4.25" customHeight="1" x14ac:dyDescent="0.3">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4.25" customHeight="1" x14ac:dyDescent="0.3">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4.25" customHeight="1" x14ac:dyDescent="0.3">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4.25" customHeight="1" x14ac:dyDescent="0.3">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4.25" customHeight="1" x14ac:dyDescent="0.3">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4.25" customHeight="1" x14ac:dyDescent="0.3">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4.25" customHeight="1" x14ac:dyDescent="0.3">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4.25" customHeight="1" x14ac:dyDescent="0.3">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4.25" customHeight="1" x14ac:dyDescent="0.3">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4.25" customHeight="1" x14ac:dyDescent="0.3">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4.25" customHeight="1" x14ac:dyDescent="0.3">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4.25" customHeight="1" x14ac:dyDescent="0.3">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4.25" customHeight="1" x14ac:dyDescent="0.3">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4.25" customHeight="1" x14ac:dyDescent="0.3">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4.25" customHeight="1" x14ac:dyDescent="0.3">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4.25" customHeight="1" x14ac:dyDescent="0.3">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4.25" customHeight="1" x14ac:dyDescent="0.3">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4.25" customHeight="1" x14ac:dyDescent="0.3">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4.25" customHeight="1" x14ac:dyDescent="0.3">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4.25" customHeight="1" x14ac:dyDescent="0.3">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4.25" customHeight="1" x14ac:dyDescent="0.3">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4.25" customHeight="1" x14ac:dyDescent="0.3">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4.25" customHeight="1" x14ac:dyDescent="0.3">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4.25" customHeight="1" x14ac:dyDescent="0.3">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4.25" customHeight="1" x14ac:dyDescent="0.3">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4.25" customHeight="1" x14ac:dyDescent="0.3">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4.25" customHeight="1" x14ac:dyDescent="0.3">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4.25" customHeight="1" x14ac:dyDescent="0.3">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4.25" customHeight="1" x14ac:dyDescent="0.3">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4.25" customHeight="1" x14ac:dyDescent="0.3">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4.25" customHeight="1" x14ac:dyDescent="0.3">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4.25" customHeight="1" x14ac:dyDescent="0.3">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4.25" customHeight="1" x14ac:dyDescent="0.3">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4.25" customHeight="1" x14ac:dyDescent="0.3">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4.25" customHeight="1" x14ac:dyDescent="0.3">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4.25" customHeight="1" x14ac:dyDescent="0.3">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4.25" customHeight="1" x14ac:dyDescent="0.3">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4.25" customHeight="1" x14ac:dyDescent="0.3">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4.25" customHeight="1" x14ac:dyDescent="0.3">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4.25" customHeight="1" x14ac:dyDescent="0.3">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4.25" customHeight="1" x14ac:dyDescent="0.3">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4.25" customHeight="1" x14ac:dyDescent="0.3">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4.25" customHeight="1" x14ac:dyDescent="0.3">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4.25" customHeight="1" x14ac:dyDescent="0.3">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4.25" customHeight="1" x14ac:dyDescent="0.3">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4.25" customHeight="1" x14ac:dyDescent="0.3">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4.25" customHeight="1" x14ac:dyDescent="0.3">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4.25" customHeight="1" x14ac:dyDescent="0.3">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4.25" customHeight="1" x14ac:dyDescent="0.3">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4.25" customHeight="1" x14ac:dyDescent="0.3">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4.25" customHeight="1" x14ac:dyDescent="0.3">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4.25" customHeight="1" x14ac:dyDescent="0.3">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4.25" customHeight="1" x14ac:dyDescent="0.3">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4.25" customHeight="1" x14ac:dyDescent="0.3">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4.25" customHeight="1" x14ac:dyDescent="0.3">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4.25" customHeight="1" x14ac:dyDescent="0.3">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4.25" customHeight="1" x14ac:dyDescent="0.3">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4.25" customHeight="1" x14ac:dyDescent="0.3">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4.25" customHeight="1" x14ac:dyDescent="0.3">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4.25" customHeight="1" x14ac:dyDescent="0.3">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4.25" customHeight="1" x14ac:dyDescent="0.3">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4.25" customHeight="1" x14ac:dyDescent="0.3">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4.25" customHeight="1" x14ac:dyDescent="0.3">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4.25" customHeight="1" x14ac:dyDescent="0.3">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4.25" customHeight="1" x14ac:dyDescent="0.3">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4.25" customHeight="1" x14ac:dyDescent="0.3">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4.25" customHeight="1" x14ac:dyDescent="0.3">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4.25" customHeight="1" x14ac:dyDescent="0.3">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4.25" customHeight="1" x14ac:dyDescent="0.3">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4.25" customHeight="1" x14ac:dyDescent="0.3">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4.25" customHeight="1" x14ac:dyDescent="0.3">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4.25" customHeight="1" x14ac:dyDescent="0.3">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4.25" customHeight="1" x14ac:dyDescent="0.3">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4.25" customHeight="1" x14ac:dyDescent="0.3">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4.25" customHeight="1" x14ac:dyDescent="0.3">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4.25" customHeight="1" x14ac:dyDescent="0.3">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4.25" customHeight="1" x14ac:dyDescent="0.3">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4.25" customHeight="1" x14ac:dyDescent="0.3">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4.25" customHeight="1" x14ac:dyDescent="0.3">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4.25" customHeight="1" x14ac:dyDescent="0.3">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4.25" customHeight="1" x14ac:dyDescent="0.3">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4.25" customHeight="1" x14ac:dyDescent="0.3">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4.25" customHeight="1" x14ac:dyDescent="0.3">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4.25" customHeight="1" x14ac:dyDescent="0.3">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4.25" customHeight="1" x14ac:dyDescent="0.3">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4.25" customHeight="1" x14ac:dyDescent="0.3">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4.25" customHeight="1" x14ac:dyDescent="0.3">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4.25" customHeight="1" x14ac:dyDescent="0.3">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4.25" customHeight="1" x14ac:dyDescent="0.3">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4.25" customHeight="1" x14ac:dyDescent="0.3">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4.25" customHeight="1" x14ac:dyDescent="0.3">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4.25" customHeight="1" x14ac:dyDescent="0.3">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4.25" customHeight="1" x14ac:dyDescent="0.3">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4.25" customHeight="1" x14ac:dyDescent="0.3">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4.25" customHeight="1" x14ac:dyDescent="0.3">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4.25" customHeight="1" x14ac:dyDescent="0.3">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4.25" customHeight="1" x14ac:dyDescent="0.3">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4.25" customHeight="1" x14ac:dyDescent="0.3">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4.25" customHeight="1" x14ac:dyDescent="0.3">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4.25" customHeight="1" x14ac:dyDescent="0.3">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4.25" customHeight="1" x14ac:dyDescent="0.3">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4.25" customHeight="1" x14ac:dyDescent="0.3">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4.25" customHeight="1" x14ac:dyDescent="0.3">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4.25" customHeight="1" x14ac:dyDescent="0.3">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4.25" customHeight="1" x14ac:dyDescent="0.3">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4.25" customHeight="1" x14ac:dyDescent="0.3">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4.25" customHeight="1" x14ac:dyDescent="0.3">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4.25" customHeight="1" x14ac:dyDescent="0.3">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4.25" customHeight="1" x14ac:dyDescent="0.3">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4.25" customHeight="1" x14ac:dyDescent="0.3">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4.25" customHeight="1" x14ac:dyDescent="0.3">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4.25" customHeight="1" x14ac:dyDescent="0.3">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4.25" customHeight="1" x14ac:dyDescent="0.3">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4.25" customHeight="1" x14ac:dyDescent="0.3">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4.25" customHeight="1" x14ac:dyDescent="0.3">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4.25" customHeight="1" x14ac:dyDescent="0.3">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4.25" customHeight="1" x14ac:dyDescent="0.3">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4.25" customHeight="1" x14ac:dyDescent="0.3">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4.25" customHeight="1" x14ac:dyDescent="0.3">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4.25" customHeight="1" x14ac:dyDescent="0.3">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4.25" customHeight="1" x14ac:dyDescent="0.3">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4.25" customHeight="1" x14ac:dyDescent="0.3">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4.25" customHeight="1" x14ac:dyDescent="0.3">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4.25" customHeight="1" x14ac:dyDescent="0.3">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4.25" customHeight="1" x14ac:dyDescent="0.3">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4.25" customHeight="1" x14ac:dyDescent="0.3">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4.25" customHeight="1" x14ac:dyDescent="0.3">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4.25" customHeight="1" x14ac:dyDescent="0.3">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4.25" customHeight="1" x14ac:dyDescent="0.3">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4.25" customHeight="1" x14ac:dyDescent="0.3">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4.25" customHeight="1" x14ac:dyDescent="0.3">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4.25" customHeight="1" x14ac:dyDescent="0.3">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4.25" customHeight="1" x14ac:dyDescent="0.3">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4.25" customHeight="1" x14ac:dyDescent="0.3">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4.25" customHeight="1" x14ac:dyDescent="0.3">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4.25" customHeight="1" x14ac:dyDescent="0.3">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4.25" customHeight="1" x14ac:dyDescent="0.3">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4.25" customHeight="1" x14ac:dyDescent="0.3">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4.25" customHeight="1" x14ac:dyDescent="0.3">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4.25" customHeight="1" x14ac:dyDescent="0.3">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4.25" customHeight="1" x14ac:dyDescent="0.3">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4.25" customHeight="1" x14ac:dyDescent="0.3">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4.25" customHeight="1" x14ac:dyDescent="0.3">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4.25" customHeight="1" x14ac:dyDescent="0.3">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4.25" customHeight="1" x14ac:dyDescent="0.3">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4.25" customHeight="1" x14ac:dyDescent="0.3">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4.25" customHeight="1" x14ac:dyDescent="0.3">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4.25" customHeight="1" x14ac:dyDescent="0.3">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4.25" customHeight="1" x14ac:dyDescent="0.3">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4.25" customHeight="1" x14ac:dyDescent="0.3">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4.25" customHeight="1" x14ac:dyDescent="0.3">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4.25" customHeight="1" x14ac:dyDescent="0.3">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4.25" customHeight="1" x14ac:dyDescent="0.3">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4.25" customHeight="1" x14ac:dyDescent="0.3">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4.25" customHeight="1" x14ac:dyDescent="0.3">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4.25" customHeight="1" x14ac:dyDescent="0.3">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4.25" customHeight="1" x14ac:dyDescent="0.3">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4.25" customHeight="1" x14ac:dyDescent="0.3">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4.25" customHeight="1" x14ac:dyDescent="0.3">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4.25" customHeight="1" x14ac:dyDescent="0.3">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4.25" customHeight="1" x14ac:dyDescent="0.3">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4.25" customHeight="1" x14ac:dyDescent="0.3">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4.25" customHeight="1" x14ac:dyDescent="0.3">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4.25" customHeight="1" x14ac:dyDescent="0.3">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4.25" customHeight="1" x14ac:dyDescent="0.3">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4.25" customHeight="1" x14ac:dyDescent="0.3">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4.25" customHeight="1" x14ac:dyDescent="0.3">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4.25" customHeight="1" x14ac:dyDescent="0.3">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4.25" customHeight="1" x14ac:dyDescent="0.3">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4.25" customHeight="1" x14ac:dyDescent="0.3">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4.25" customHeight="1" x14ac:dyDescent="0.3">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4.25" customHeight="1" x14ac:dyDescent="0.3">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4.25" customHeight="1" x14ac:dyDescent="0.3">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4.25" customHeight="1" x14ac:dyDescent="0.3">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4.25" customHeight="1" x14ac:dyDescent="0.3">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4.25" customHeight="1" x14ac:dyDescent="0.3">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4.25" customHeight="1" x14ac:dyDescent="0.3">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4.25" customHeight="1" x14ac:dyDescent="0.3">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4.25" customHeight="1" x14ac:dyDescent="0.3">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4.25" customHeight="1" x14ac:dyDescent="0.3">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4.25" customHeight="1" x14ac:dyDescent="0.3">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4.25" customHeight="1" x14ac:dyDescent="0.3">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4.25" customHeight="1" x14ac:dyDescent="0.3">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4.25" customHeight="1" x14ac:dyDescent="0.3">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4.25" customHeight="1" x14ac:dyDescent="0.3">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4.25" customHeight="1" x14ac:dyDescent="0.3">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4.25" customHeight="1" x14ac:dyDescent="0.3">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4.25" customHeight="1" x14ac:dyDescent="0.3">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4.25" customHeight="1" x14ac:dyDescent="0.3">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4.25" customHeight="1" x14ac:dyDescent="0.3">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4.25" customHeight="1" x14ac:dyDescent="0.3">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4.25" customHeight="1" x14ac:dyDescent="0.3">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4.25" customHeight="1" x14ac:dyDescent="0.3">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4.25" customHeight="1" x14ac:dyDescent="0.3">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4.25" customHeight="1" x14ac:dyDescent="0.3">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4.25" customHeight="1" x14ac:dyDescent="0.3">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4.25" customHeight="1" x14ac:dyDescent="0.3">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4.25" customHeight="1" x14ac:dyDescent="0.3">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4.25" customHeight="1" x14ac:dyDescent="0.3">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4.25" customHeight="1" x14ac:dyDescent="0.3">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4.25" customHeight="1" x14ac:dyDescent="0.3">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4.25" customHeight="1" x14ac:dyDescent="0.3">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4.25" customHeight="1" x14ac:dyDescent="0.3">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4.25" customHeight="1" x14ac:dyDescent="0.3">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4.25" customHeight="1" x14ac:dyDescent="0.3">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4.25" customHeight="1" x14ac:dyDescent="0.3">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4.25" customHeight="1" x14ac:dyDescent="0.3">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4.25" customHeight="1" x14ac:dyDescent="0.3">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4.25" customHeight="1" x14ac:dyDescent="0.3">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4.25" customHeight="1" x14ac:dyDescent="0.3">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4.25" customHeight="1" x14ac:dyDescent="0.3">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4.25" customHeight="1" x14ac:dyDescent="0.3">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4.25" customHeight="1" x14ac:dyDescent="0.3">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4.25" customHeight="1" x14ac:dyDescent="0.3">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4.25" customHeight="1" x14ac:dyDescent="0.3">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4.25" customHeight="1" x14ac:dyDescent="0.3">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4.25" customHeight="1" x14ac:dyDescent="0.3">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4.25" customHeight="1" x14ac:dyDescent="0.3">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4.25" customHeight="1" x14ac:dyDescent="0.3">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4.25" customHeight="1" x14ac:dyDescent="0.3">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4.25" customHeight="1" x14ac:dyDescent="0.3">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4.25" customHeight="1" x14ac:dyDescent="0.3">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4.25" customHeight="1" x14ac:dyDescent="0.3">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4.25" customHeight="1" x14ac:dyDescent="0.3">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4.25" customHeight="1" x14ac:dyDescent="0.3">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4.25" customHeight="1" x14ac:dyDescent="0.3">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4.25" customHeight="1" x14ac:dyDescent="0.3">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4.25" customHeight="1" x14ac:dyDescent="0.3">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4.25" customHeight="1" x14ac:dyDescent="0.3">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4.25" customHeight="1" x14ac:dyDescent="0.3">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1">
    <mergeCell ref="B1:D1"/>
  </mergeCells>
  <dataValidations count="1">
    <dataValidation type="list" allowBlank="1" showErrorMessage="1" sqref="G210" xr:uid="{00000000-0002-0000-0900-000000000000}">
      <formula1>$F$210:$F$221</formula1>
    </dataValidation>
  </dataValidations>
  <pageMargins left="0.7" right="0.7" top="0.75" bottom="0.75" header="0" footer="0"/>
  <pageSetup orientation="portrait"/>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5F497A"/>
  </sheetPr>
  <dimension ref="A1:Z1000"/>
  <sheetViews>
    <sheetView workbookViewId="0">
      <selection activeCell="E19" sqref="E19"/>
    </sheetView>
  </sheetViews>
  <sheetFormatPr baseColWidth="10" defaultColWidth="14.44140625" defaultRowHeight="15" customHeight="1" x14ac:dyDescent="0.3"/>
  <cols>
    <col min="1" max="2" width="14.33203125" customWidth="1"/>
    <col min="3" max="3" width="17" customWidth="1"/>
    <col min="4" max="4" width="14.33203125" customWidth="1"/>
    <col min="5" max="5" width="46" customWidth="1"/>
    <col min="6" max="26" width="14.33203125" customWidth="1"/>
  </cols>
  <sheetData>
    <row r="1" spans="1:26" ht="24" customHeight="1" x14ac:dyDescent="0.3">
      <c r="A1" s="70"/>
      <c r="B1" s="751" t="s">
        <v>210</v>
      </c>
      <c r="C1" s="360"/>
      <c r="D1" s="360"/>
      <c r="E1" s="360"/>
      <c r="F1" s="361"/>
      <c r="G1" s="70"/>
      <c r="H1" s="70"/>
      <c r="I1" s="70"/>
      <c r="J1" s="70"/>
      <c r="K1" s="70"/>
      <c r="L1" s="70"/>
      <c r="M1" s="70"/>
      <c r="N1" s="70"/>
      <c r="O1" s="70"/>
      <c r="P1" s="70"/>
      <c r="Q1" s="70"/>
      <c r="R1" s="70"/>
      <c r="S1" s="70"/>
      <c r="T1" s="70"/>
      <c r="U1" s="70"/>
      <c r="V1" s="70"/>
      <c r="W1" s="70"/>
      <c r="X1" s="70"/>
      <c r="Y1" s="70"/>
      <c r="Z1" s="70"/>
    </row>
    <row r="2" spans="1:26" ht="13.5" customHeight="1" x14ac:dyDescent="0.3">
      <c r="A2" s="70"/>
      <c r="B2" s="71"/>
      <c r="C2" s="71"/>
      <c r="D2" s="71"/>
      <c r="E2" s="71"/>
      <c r="F2" s="71"/>
      <c r="G2" s="70"/>
      <c r="H2" s="70"/>
      <c r="I2" s="70"/>
      <c r="J2" s="70"/>
      <c r="K2" s="70"/>
      <c r="L2" s="70"/>
      <c r="M2" s="70"/>
      <c r="N2" s="70"/>
      <c r="O2" s="70"/>
      <c r="P2" s="70"/>
      <c r="Q2" s="70"/>
      <c r="R2" s="70"/>
      <c r="S2" s="70"/>
      <c r="T2" s="70"/>
      <c r="U2" s="70"/>
      <c r="V2" s="70"/>
      <c r="W2" s="70"/>
      <c r="X2" s="70"/>
      <c r="Y2" s="70"/>
      <c r="Z2" s="70"/>
    </row>
    <row r="3" spans="1:26" ht="13.5" customHeight="1" x14ac:dyDescent="0.3">
      <c r="A3" s="70"/>
      <c r="B3" s="752" t="s">
        <v>211</v>
      </c>
      <c r="C3" s="360"/>
      <c r="D3" s="753"/>
      <c r="E3" s="72" t="s">
        <v>212</v>
      </c>
      <c r="F3" s="73" t="s">
        <v>213</v>
      </c>
      <c r="G3" s="70"/>
      <c r="H3" s="70"/>
      <c r="I3" s="70"/>
      <c r="J3" s="70"/>
      <c r="K3" s="70"/>
      <c r="L3" s="70"/>
      <c r="M3" s="70"/>
      <c r="N3" s="70"/>
      <c r="O3" s="70"/>
      <c r="P3" s="70"/>
      <c r="Q3" s="70"/>
      <c r="R3" s="70"/>
      <c r="S3" s="70"/>
      <c r="T3" s="70"/>
      <c r="U3" s="70"/>
      <c r="V3" s="70"/>
      <c r="W3" s="70"/>
      <c r="X3" s="70"/>
      <c r="Y3" s="70"/>
      <c r="Z3" s="70"/>
    </row>
    <row r="4" spans="1:26" ht="13.5" customHeight="1" x14ac:dyDescent="0.3">
      <c r="A4" s="70"/>
      <c r="B4" s="754" t="s">
        <v>214</v>
      </c>
      <c r="C4" s="755" t="s">
        <v>127</v>
      </c>
      <c r="D4" s="74" t="s">
        <v>215</v>
      </c>
      <c r="E4" s="75" t="s">
        <v>216</v>
      </c>
      <c r="F4" s="76">
        <v>0.25</v>
      </c>
      <c r="G4" s="70"/>
      <c r="H4" s="70"/>
      <c r="I4" s="70"/>
      <c r="J4" s="70"/>
      <c r="K4" s="70"/>
      <c r="L4" s="70"/>
      <c r="M4" s="70"/>
      <c r="N4" s="70"/>
      <c r="O4" s="70"/>
      <c r="P4" s="70"/>
      <c r="Q4" s="70"/>
      <c r="R4" s="70"/>
      <c r="S4" s="70"/>
      <c r="T4" s="70"/>
      <c r="U4" s="70"/>
      <c r="V4" s="70"/>
      <c r="W4" s="70"/>
      <c r="X4" s="70"/>
      <c r="Y4" s="70"/>
      <c r="Z4" s="70"/>
    </row>
    <row r="5" spans="1:26" ht="13.5" customHeight="1" x14ac:dyDescent="0.3">
      <c r="A5" s="70"/>
      <c r="B5" s="325"/>
      <c r="C5" s="756"/>
      <c r="D5" s="77" t="s">
        <v>217</v>
      </c>
      <c r="E5" s="78" t="s">
        <v>218</v>
      </c>
      <c r="F5" s="79">
        <v>0.15</v>
      </c>
      <c r="G5" s="70"/>
      <c r="H5" s="70"/>
      <c r="I5" s="70"/>
      <c r="J5" s="70"/>
      <c r="K5" s="70"/>
      <c r="L5" s="70"/>
      <c r="M5" s="70"/>
      <c r="N5" s="70"/>
      <c r="O5" s="70"/>
      <c r="P5" s="70"/>
      <c r="Q5" s="70"/>
      <c r="R5" s="70"/>
      <c r="S5" s="70"/>
      <c r="T5" s="70"/>
      <c r="U5" s="70"/>
      <c r="V5" s="70"/>
      <c r="W5" s="70"/>
      <c r="X5" s="70"/>
      <c r="Y5" s="70"/>
      <c r="Z5" s="70"/>
    </row>
    <row r="6" spans="1:26" ht="13.5" customHeight="1" x14ac:dyDescent="0.3">
      <c r="A6" s="70"/>
      <c r="B6" s="325"/>
      <c r="C6" s="749"/>
      <c r="D6" s="77" t="s">
        <v>136</v>
      </c>
      <c r="E6" s="78" t="s">
        <v>219</v>
      </c>
      <c r="F6" s="79">
        <v>0.1</v>
      </c>
      <c r="G6" s="70"/>
      <c r="H6" s="70"/>
      <c r="I6" s="70"/>
      <c r="J6" s="70"/>
      <c r="K6" s="70"/>
      <c r="L6" s="70"/>
      <c r="M6" s="70"/>
      <c r="N6" s="70"/>
      <c r="O6" s="70"/>
      <c r="P6" s="70"/>
      <c r="Q6" s="70"/>
      <c r="R6" s="70"/>
      <c r="S6" s="70"/>
      <c r="T6" s="70"/>
      <c r="U6" s="70"/>
      <c r="V6" s="70"/>
      <c r="W6" s="70"/>
      <c r="X6" s="70"/>
      <c r="Y6" s="70"/>
      <c r="Z6" s="70"/>
    </row>
    <row r="7" spans="1:26" ht="13.5" customHeight="1" x14ac:dyDescent="0.3">
      <c r="A7" s="70"/>
      <c r="B7" s="325"/>
      <c r="C7" s="748" t="s">
        <v>128</v>
      </c>
      <c r="D7" s="77" t="s">
        <v>220</v>
      </c>
      <c r="E7" s="78" t="s">
        <v>221</v>
      </c>
      <c r="F7" s="79">
        <v>0.25</v>
      </c>
      <c r="G7" s="70"/>
      <c r="H7" s="70"/>
      <c r="I7" s="70"/>
      <c r="J7" s="70"/>
      <c r="K7" s="70"/>
      <c r="L7" s="70"/>
      <c r="M7" s="70"/>
      <c r="N7" s="70"/>
      <c r="O7" s="70"/>
      <c r="P7" s="70"/>
      <c r="Q7" s="70"/>
      <c r="R7" s="70"/>
      <c r="S7" s="70"/>
      <c r="T7" s="70"/>
      <c r="U7" s="70"/>
      <c r="V7" s="70"/>
      <c r="W7" s="70"/>
      <c r="X7" s="70"/>
      <c r="Y7" s="70"/>
      <c r="Z7" s="70"/>
    </row>
    <row r="8" spans="1:26" ht="13.5" customHeight="1" x14ac:dyDescent="0.3">
      <c r="A8" s="70"/>
      <c r="B8" s="326"/>
      <c r="C8" s="749"/>
      <c r="D8" s="77" t="s">
        <v>137</v>
      </c>
      <c r="E8" s="78" t="s">
        <v>222</v>
      </c>
      <c r="F8" s="79">
        <v>0.15</v>
      </c>
      <c r="G8" s="70"/>
      <c r="H8" s="70"/>
      <c r="I8" s="70"/>
      <c r="J8" s="70"/>
      <c r="K8" s="70"/>
      <c r="L8" s="70"/>
      <c r="M8" s="70"/>
      <c r="N8" s="70"/>
      <c r="O8" s="70"/>
      <c r="P8" s="70"/>
      <c r="Q8" s="70"/>
      <c r="R8" s="70"/>
      <c r="S8" s="70"/>
      <c r="T8" s="70"/>
      <c r="U8" s="70"/>
      <c r="V8" s="70"/>
      <c r="W8" s="70"/>
      <c r="X8" s="70"/>
      <c r="Y8" s="70"/>
      <c r="Z8" s="70"/>
    </row>
    <row r="9" spans="1:26" ht="13.5" customHeight="1" x14ac:dyDescent="0.3">
      <c r="A9" s="70"/>
      <c r="B9" s="757" t="s">
        <v>223</v>
      </c>
      <c r="C9" s="748" t="s">
        <v>130</v>
      </c>
      <c r="D9" s="77" t="s">
        <v>138</v>
      </c>
      <c r="E9" s="78" t="s">
        <v>224</v>
      </c>
      <c r="F9" s="80" t="s">
        <v>225</v>
      </c>
      <c r="G9" s="70"/>
      <c r="H9" s="70"/>
      <c r="I9" s="70"/>
      <c r="J9" s="70"/>
      <c r="K9" s="70"/>
      <c r="L9" s="70"/>
      <c r="M9" s="70"/>
      <c r="N9" s="70"/>
      <c r="O9" s="70"/>
      <c r="P9" s="70"/>
      <c r="Q9" s="70"/>
      <c r="R9" s="70"/>
      <c r="S9" s="70"/>
      <c r="T9" s="70"/>
      <c r="U9" s="70"/>
      <c r="V9" s="70"/>
      <c r="W9" s="70"/>
      <c r="X9" s="70"/>
      <c r="Y9" s="70"/>
      <c r="Z9" s="70"/>
    </row>
    <row r="10" spans="1:26" ht="13.5" customHeight="1" x14ac:dyDescent="0.3">
      <c r="A10" s="70"/>
      <c r="B10" s="325"/>
      <c r="C10" s="749"/>
      <c r="D10" s="77" t="s">
        <v>226</v>
      </c>
      <c r="E10" s="78" t="s">
        <v>227</v>
      </c>
      <c r="F10" s="80" t="s">
        <v>225</v>
      </c>
      <c r="G10" s="70"/>
      <c r="H10" s="70"/>
      <c r="I10" s="70"/>
      <c r="J10" s="70"/>
      <c r="K10" s="70"/>
      <c r="L10" s="70"/>
      <c r="M10" s="70"/>
      <c r="N10" s="70"/>
      <c r="O10" s="70"/>
      <c r="P10" s="70"/>
      <c r="Q10" s="70"/>
      <c r="R10" s="70"/>
      <c r="S10" s="70"/>
      <c r="T10" s="70"/>
      <c r="U10" s="70"/>
      <c r="V10" s="70"/>
      <c r="W10" s="70"/>
      <c r="X10" s="70"/>
      <c r="Y10" s="70"/>
      <c r="Z10" s="70"/>
    </row>
    <row r="11" spans="1:26" ht="13.5" customHeight="1" x14ac:dyDescent="0.3">
      <c r="A11" s="70"/>
      <c r="B11" s="325"/>
      <c r="C11" s="748" t="s">
        <v>131</v>
      </c>
      <c r="D11" s="77" t="s">
        <v>139</v>
      </c>
      <c r="E11" s="78" t="s">
        <v>228</v>
      </c>
      <c r="F11" s="80" t="s">
        <v>225</v>
      </c>
      <c r="G11" s="70"/>
      <c r="H11" s="70"/>
      <c r="I11" s="70"/>
      <c r="J11" s="70"/>
      <c r="K11" s="70"/>
      <c r="L11" s="70"/>
      <c r="M11" s="70"/>
      <c r="N11" s="70"/>
      <c r="O11" s="70"/>
      <c r="P11" s="70"/>
      <c r="Q11" s="70"/>
      <c r="R11" s="70"/>
      <c r="S11" s="70"/>
      <c r="T11" s="70"/>
      <c r="U11" s="70"/>
      <c r="V11" s="70"/>
      <c r="W11" s="70"/>
      <c r="X11" s="70"/>
      <c r="Y11" s="70"/>
      <c r="Z11" s="70"/>
    </row>
    <row r="12" spans="1:26" ht="13.5" customHeight="1" x14ac:dyDescent="0.3">
      <c r="A12" s="70"/>
      <c r="B12" s="325"/>
      <c r="C12" s="749"/>
      <c r="D12" s="77" t="s">
        <v>229</v>
      </c>
      <c r="E12" s="78" t="s">
        <v>230</v>
      </c>
      <c r="F12" s="80" t="s">
        <v>225</v>
      </c>
      <c r="G12" s="70"/>
      <c r="H12" s="70"/>
      <c r="I12" s="70"/>
      <c r="J12" s="70"/>
      <c r="K12" s="70"/>
      <c r="L12" s="70"/>
      <c r="M12" s="70"/>
      <c r="N12" s="70"/>
      <c r="O12" s="70"/>
      <c r="P12" s="70"/>
      <c r="Q12" s="70"/>
      <c r="R12" s="70"/>
      <c r="S12" s="70"/>
      <c r="T12" s="70"/>
      <c r="U12" s="70"/>
      <c r="V12" s="70"/>
      <c r="W12" s="70"/>
      <c r="X12" s="70"/>
      <c r="Y12" s="70"/>
      <c r="Z12" s="70"/>
    </row>
    <row r="13" spans="1:26" ht="13.5" customHeight="1" x14ac:dyDescent="0.3">
      <c r="A13" s="70"/>
      <c r="B13" s="325"/>
      <c r="C13" s="748" t="s">
        <v>132</v>
      </c>
      <c r="D13" s="77" t="s">
        <v>140</v>
      </c>
      <c r="E13" s="78" t="s">
        <v>231</v>
      </c>
      <c r="F13" s="80" t="s">
        <v>225</v>
      </c>
      <c r="G13" s="70"/>
      <c r="H13" s="70"/>
      <c r="I13" s="70"/>
      <c r="J13" s="70"/>
      <c r="K13" s="70"/>
      <c r="L13" s="70"/>
      <c r="M13" s="70"/>
      <c r="N13" s="70"/>
      <c r="O13" s="70"/>
      <c r="P13" s="70"/>
      <c r="Q13" s="70"/>
      <c r="R13" s="70"/>
      <c r="S13" s="70"/>
      <c r="T13" s="70"/>
      <c r="U13" s="70"/>
      <c r="V13" s="70"/>
      <c r="W13" s="70"/>
      <c r="X13" s="70"/>
      <c r="Y13" s="70"/>
      <c r="Z13" s="70"/>
    </row>
    <row r="14" spans="1:26" ht="13.5" customHeight="1" x14ac:dyDescent="0.3">
      <c r="A14" s="70"/>
      <c r="B14" s="758"/>
      <c r="C14" s="750"/>
      <c r="D14" s="81" t="s">
        <v>232</v>
      </c>
      <c r="E14" s="82" t="s">
        <v>233</v>
      </c>
      <c r="F14" s="83" t="s">
        <v>225</v>
      </c>
      <c r="G14" s="70"/>
      <c r="H14" s="70"/>
      <c r="I14" s="70"/>
      <c r="J14" s="70"/>
      <c r="K14" s="70"/>
      <c r="L14" s="70"/>
      <c r="M14" s="70"/>
      <c r="N14" s="70"/>
      <c r="O14" s="70"/>
      <c r="P14" s="70"/>
      <c r="Q14" s="70"/>
      <c r="R14" s="70"/>
      <c r="S14" s="70"/>
      <c r="T14" s="70"/>
      <c r="U14" s="70"/>
      <c r="V14" s="70"/>
      <c r="W14" s="70"/>
      <c r="X14" s="70"/>
      <c r="Y14" s="70"/>
      <c r="Z14" s="70"/>
    </row>
    <row r="15" spans="1:26" ht="49.5" customHeight="1" x14ac:dyDescent="0.3">
      <c r="A15" s="70"/>
      <c r="B15" s="747" t="s">
        <v>234</v>
      </c>
      <c r="C15" s="300"/>
      <c r="D15" s="300"/>
      <c r="E15" s="300"/>
      <c r="F15" s="323"/>
      <c r="G15" s="70"/>
      <c r="H15" s="70"/>
      <c r="I15" s="70"/>
      <c r="J15" s="70"/>
      <c r="K15" s="70"/>
      <c r="L15" s="70"/>
      <c r="M15" s="70"/>
      <c r="N15" s="70"/>
      <c r="O15" s="70"/>
      <c r="P15" s="70"/>
      <c r="Q15" s="70"/>
      <c r="R15" s="70"/>
      <c r="S15" s="70"/>
      <c r="T15" s="70"/>
      <c r="U15" s="70"/>
      <c r="V15" s="70"/>
      <c r="W15" s="70"/>
      <c r="X15" s="70"/>
      <c r="Y15" s="70"/>
      <c r="Z15" s="70"/>
    </row>
    <row r="16" spans="1:26" ht="27" customHeight="1" x14ac:dyDescent="0.3">
      <c r="A16" s="70"/>
      <c r="B16" s="84"/>
      <c r="C16" s="70"/>
      <c r="D16" s="70"/>
      <c r="E16" s="70"/>
      <c r="F16" s="70"/>
      <c r="G16" s="70"/>
      <c r="H16" s="70"/>
      <c r="I16" s="70"/>
      <c r="J16" s="70"/>
      <c r="K16" s="70"/>
      <c r="L16" s="70"/>
      <c r="M16" s="70"/>
      <c r="N16" s="70"/>
      <c r="O16" s="70"/>
      <c r="P16" s="70"/>
      <c r="Q16" s="70"/>
      <c r="R16" s="70"/>
      <c r="S16" s="70"/>
      <c r="T16" s="70"/>
      <c r="U16" s="70"/>
      <c r="V16" s="70"/>
      <c r="W16" s="70"/>
      <c r="X16" s="70"/>
      <c r="Y16" s="70"/>
      <c r="Z16" s="70"/>
    </row>
    <row r="17" spans="1:26" ht="13.5" customHeight="1" x14ac:dyDescent="0.3">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row>
    <row r="18" spans="1:26" ht="13.5" customHeight="1" x14ac:dyDescent="0.3">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row>
    <row r="19" spans="1:26" ht="13.5" customHeight="1" x14ac:dyDescent="0.3">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row>
    <row r="20" spans="1:26" ht="13.5" customHeight="1" x14ac:dyDescent="0.3">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row>
    <row r="21" spans="1:26" ht="13.5" customHeight="1" x14ac:dyDescent="0.3">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row>
    <row r="22" spans="1:26" ht="13.5" customHeight="1" x14ac:dyDescent="0.3">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row>
    <row r="23" spans="1:26" ht="13.5" customHeight="1" x14ac:dyDescent="0.3">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row>
    <row r="24" spans="1:26" ht="13.5" customHeight="1" x14ac:dyDescent="0.3">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row>
    <row r="25" spans="1:26" ht="13.5" customHeight="1" x14ac:dyDescent="0.3">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row>
    <row r="26" spans="1:26" ht="13.5" customHeight="1" x14ac:dyDescent="0.3">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row>
    <row r="27" spans="1:26" ht="13.5" customHeight="1" x14ac:dyDescent="0.3">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row>
    <row r="28" spans="1:26" ht="13.5" customHeight="1" x14ac:dyDescent="0.3">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row>
    <row r="29" spans="1:26" ht="13.5" customHeight="1" x14ac:dyDescent="0.3">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row>
    <row r="30" spans="1:26" ht="13.5" customHeight="1" x14ac:dyDescent="0.3">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row>
    <row r="31" spans="1:26" ht="13.5" customHeight="1" x14ac:dyDescent="0.3">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row>
    <row r="32" spans="1:26" ht="13.5" customHeight="1" x14ac:dyDescent="0.3">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row>
    <row r="33" spans="1:26" ht="13.5" customHeight="1" x14ac:dyDescent="0.3">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row>
    <row r="34" spans="1:26" ht="13.5" customHeight="1" x14ac:dyDescent="0.3">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row>
    <row r="35" spans="1:26" ht="13.5" customHeight="1" x14ac:dyDescent="0.3">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row>
    <row r="36" spans="1:26" ht="13.5" customHeight="1" x14ac:dyDescent="0.3">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row>
    <row r="37" spans="1:26" ht="13.5" customHeight="1" x14ac:dyDescent="0.3">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row>
    <row r="38" spans="1:26" ht="13.5" customHeight="1" x14ac:dyDescent="0.3">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row>
    <row r="39" spans="1:26" ht="13.5" customHeight="1" x14ac:dyDescent="0.3">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row>
    <row r="40" spans="1:26" ht="13.5" customHeight="1" x14ac:dyDescent="0.3">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row>
    <row r="41" spans="1:26" ht="13.5" customHeight="1" x14ac:dyDescent="0.3">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row>
    <row r="42" spans="1:26" ht="13.5" customHeight="1" x14ac:dyDescent="0.3">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row>
    <row r="43" spans="1:26" ht="13.5" customHeight="1" x14ac:dyDescent="0.3">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row>
    <row r="44" spans="1:26" ht="13.5" customHeight="1" x14ac:dyDescent="0.3">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row>
    <row r="45" spans="1:26" ht="13.5" customHeight="1" x14ac:dyDescent="0.3">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row>
    <row r="46" spans="1:26" ht="13.5" customHeight="1" x14ac:dyDescent="0.3">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row>
    <row r="47" spans="1:26" ht="13.5" customHeight="1" x14ac:dyDescent="0.3">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row>
    <row r="48" spans="1:26" ht="13.5" customHeight="1" x14ac:dyDescent="0.3">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row>
    <row r="49" spans="1:26" ht="13.5" customHeight="1" x14ac:dyDescent="0.3">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row>
    <row r="50" spans="1:26" ht="13.5" customHeight="1" x14ac:dyDescent="0.3">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row>
    <row r="51" spans="1:26" ht="13.5" customHeight="1" x14ac:dyDescent="0.3">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row>
    <row r="52" spans="1:26" ht="13.5" customHeight="1" x14ac:dyDescent="0.3">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row>
    <row r="53" spans="1:26" ht="13.5" customHeight="1" x14ac:dyDescent="0.3">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row>
    <row r="54" spans="1:26" ht="13.5" customHeight="1" x14ac:dyDescent="0.3">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row>
    <row r="55" spans="1:26" ht="13.5" customHeight="1" x14ac:dyDescent="0.3">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row>
    <row r="56" spans="1:26" ht="13.5" customHeight="1" x14ac:dyDescent="0.3">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row>
    <row r="57" spans="1:26" ht="13.5" customHeight="1" x14ac:dyDescent="0.3">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row>
    <row r="58" spans="1:26" ht="13.5" customHeight="1" x14ac:dyDescent="0.3">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row>
    <row r="59" spans="1:26" ht="13.5" customHeight="1" x14ac:dyDescent="0.3">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row>
    <row r="60" spans="1:26" ht="13.5" customHeight="1" x14ac:dyDescent="0.3">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row>
    <row r="61" spans="1:26" ht="13.5" customHeight="1" x14ac:dyDescent="0.3">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row>
    <row r="62" spans="1:26" ht="13.5" customHeight="1" x14ac:dyDescent="0.3">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row>
    <row r="63" spans="1:26" ht="13.5" customHeight="1" x14ac:dyDescent="0.3">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row>
    <row r="64" spans="1:26" ht="13.5" customHeight="1" x14ac:dyDescent="0.3">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row>
    <row r="65" spans="1:26" ht="13.5" customHeight="1" x14ac:dyDescent="0.3">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row>
    <row r="66" spans="1:26" ht="13.5" customHeight="1" x14ac:dyDescent="0.3">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row>
    <row r="67" spans="1:26" ht="13.5" customHeight="1" x14ac:dyDescent="0.3">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row>
    <row r="68" spans="1:26" ht="13.5" customHeight="1" x14ac:dyDescent="0.3">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row>
    <row r="69" spans="1:26" ht="13.5" customHeight="1" x14ac:dyDescent="0.3">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row>
    <row r="70" spans="1:26" ht="13.5" customHeight="1" x14ac:dyDescent="0.3">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row>
    <row r="71" spans="1:26" ht="13.5" customHeight="1" x14ac:dyDescent="0.3">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row>
    <row r="72" spans="1:26" ht="13.5" customHeight="1" x14ac:dyDescent="0.3">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row>
    <row r="73" spans="1:26" ht="13.5" customHeight="1" x14ac:dyDescent="0.3">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row>
    <row r="74" spans="1:26" ht="13.5" customHeight="1" x14ac:dyDescent="0.3">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row>
    <row r="75" spans="1:26" ht="13.5" customHeight="1" x14ac:dyDescent="0.3">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row>
    <row r="76" spans="1:26" ht="13.5" customHeight="1" x14ac:dyDescent="0.3">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row>
    <row r="77" spans="1:26" ht="13.5" customHeight="1" x14ac:dyDescent="0.3">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row>
    <row r="78" spans="1:26" ht="13.5" customHeight="1" x14ac:dyDescent="0.3">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row>
    <row r="79" spans="1:26" ht="13.5" customHeight="1" x14ac:dyDescent="0.3">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row>
    <row r="80" spans="1:26" ht="13.5" customHeight="1" x14ac:dyDescent="0.3">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row>
    <row r="81" spans="1:26" ht="13.5" customHeight="1" x14ac:dyDescent="0.3">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row>
    <row r="82" spans="1:26" ht="13.5" customHeight="1" x14ac:dyDescent="0.3">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row>
    <row r="83" spans="1:26" ht="13.5" customHeight="1" x14ac:dyDescent="0.3">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row>
    <row r="84" spans="1:26" ht="13.5" customHeight="1" x14ac:dyDescent="0.3">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row>
    <row r="85" spans="1:26" ht="13.5" customHeight="1" x14ac:dyDescent="0.3">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row>
    <row r="86" spans="1:26" ht="13.5" customHeight="1" x14ac:dyDescent="0.3">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row>
    <row r="87" spans="1:26" ht="13.5" customHeight="1" x14ac:dyDescent="0.3">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row>
    <row r="88" spans="1:26" ht="13.5" customHeight="1" x14ac:dyDescent="0.3">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row>
    <row r="89" spans="1:26" ht="13.5" customHeight="1" x14ac:dyDescent="0.3">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row>
    <row r="90" spans="1:26" ht="13.5" customHeight="1" x14ac:dyDescent="0.3">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row>
    <row r="91" spans="1:26" ht="13.5" customHeight="1" x14ac:dyDescent="0.3">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row>
    <row r="92" spans="1:26" ht="13.5" customHeight="1" x14ac:dyDescent="0.3">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row>
    <row r="93" spans="1:26" ht="13.5" customHeight="1" x14ac:dyDescent="0.3">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row>
    <row r="94" spans="1:26" ht="13.5" customHeight="1" x14ac:dyDescent="0.3">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row>
    <row r="95" spans="1:26" ht="13.5" customHeight="1" x14ac:dyDescent="0.3">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row>
    <row r="96" spans="1:26" ht="13.5" customHeight="1" x14ac:dyDescent="0.3">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row>
    <row r="97" spans="1:26" ht="13.5" customHeight="1" x14ac:dyDescent="0.3">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row>
    <row r="98" spans="1:26" ht="13.5" customHeight="1" x14ac:dyDescent="0.3">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row>
    <row r="99" spans="1:26" ht="13.5" customHeight="1" x14ac:dyDescent="0.3">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row>
    <row r="100" spans="1:26" ht="13.5" customHeight="1" x14ac:dyDescent="0.3">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row r="101" spans="1:26" ht="13.5" customHeight="1" x14ac:dyDescent="0.3">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row>
    <row r="102" spans="1:26" ht="13.5" customHeight="1" x14ac:dyDescent="0.3">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row>
    <row r="103" spans="1:26" ht="13.5" customHeight="1" x14ac:dyDescent="0.3">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row>
    <row r="104" spans="1:26" ht="13.5" customHeight="1" x14ac:dyDescent="0.3">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row>
    <row r="105" spans="1:26" ht="13.5" customHeight="1" x14ac:dyDescent="0.3">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spans="1:26" ht="13.5" customHeight="1" x14ac:dyDescent="0.3">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spans="1:26" ht="13.5" customHeight="1" x14ac:dyDescent="0.3">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spans="1:26" ht="13.5" customHeight="1" x14ac:dyDescent="0.3">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spans="1:26" ht="13.5" customHeight="1" x14ac:dyDescent="0.3">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spans="1:26" ht="13.5" customHeight="1" x14ac:dyDescent="0.3">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spans="1:26" ht="13.5" customHeight="1" x14ac:dyDescent="0.3">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spans="1:26" ht="13.5" customHeight="1" x14ac:dyDescent="0.3">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spans="1:26" ht="13.5" customHeight="1" x14ac:dyDescent="0.3">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spans="1:26" ht="13.5" customHeight="1" x14ac:dyDescent="0.3">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spans="1:26" ht="13.5" customHeight="1" x14ac:dyDescent="0.3">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spans="1:26" ht="13.5" customHeight="1" x14ac:dyDescent="0.3">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row>
    <row r="117" spans="1:26" ht="13.5" customHeight="1" x14ac:dyDescent="0.3">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spans="1:26" ht="13.5" customHeight="1" x14ac:dyDescent="0.3">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spans="1:26" ht="13.5" customHeight="1" x14ac:dyDescent="0.3">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row>
    <row r="120" spans="1:26" ht="13.5" customHeight="1" x14ac:dyDescent="0.3">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spans="1:26" ht="13.5" customHeight="1" x14ac:dyDescent="0.3">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spans="1:26" ht="13.5" customHeight="1" x14ac:dyDescent="0.3">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spans="1:26" ht="13.5" customHeight="1" x14ac:dyDescent="0.3">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spans="1:26" ht="13.5" customHeight="1" x14ac:dyDescent="0.3">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spans="1:26" ht="13.5" customHeight="1" x14ac:dyDescent="0.3">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spans="1:26" ht="13.5" customHeight="1" x14ac:dyDescent="0.3">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spans="1:26" ht="13.5" customHeight="1" x14ac:dyDescent="0.3">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spans="1:26" ht="13.5" customHeight="1" x14ac:dyDescent="0.3">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spans="1:26" ht="13.5" customHeight="1" x14ac:dyDescent="0.3">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row>
    <row r="130" spans="1:26" ht="13.5" customHeight="1" x14ac:dyDescent="0.3">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spans="1:26" ht="13.5" customHeight="1" x14ac:dyDescent="0.3">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spans="1:26" ht="13.5" customHeight="1" x14ac:dyDescent="0.3">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spans="1:26" ht="13.5" customHeight="1" x14ac:dyDescent="0.3">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spans="1:26" ht="13.5" customHeight="1" x14ac:dyDescent="0.3">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row>
    <row r="135" spans="1:26" ht="13.5" customHeight="1" x14ac:dyDescent="0.3">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spans="1:26" ht="13.5" customHeight="1" x14ac:dyDescent="0.3">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spans="1:26" ht="13.5" customHeight="1" x14ac:dyDescent="0.3">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spans="1:26" ht="13.5" customHeight="1" x14ac:dyDescent="0.3">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spans="1:26" ht="13.5" customHeight="1" x14ac:dyDescent="0.3">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row>
    <row r="140" spans="1:26" ht="13.5" customHeight="1" x14ac:dyDescent="0.3">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spans="1:26" ht="13.5" customHeight="1" x14ac:dyDescent="0.3">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spans="1:26" ht="13.5" customHeight="1" x14ac:dyDescent="0.3">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row>
    <row r="143" spans="1:26" ht="13.5" customHeight="1" x14ac:dyDescent="0.3">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spans="1:26" ht="13.5" customHeight="1" x14ac:dyDescent="0.3">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row>
    <row r="145" spans="1:26" ht="13.5" customHeight="1" x14ac:dyDescent="0.3">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spans="1:26" ht="13.5" customHeight="1" x14ac:dyDescent="0.3">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spans="1:26" ht="13.5" customHeight="1" x14ac:dyDescent="0.3">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row>
    <row r="148" spans="1:26" ht="13.5" customHeight="1" x14ac:dyDescent="0.3">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spans="1:26" ht="13.5" customHeight="1" x14ac:dyDescent="0.3">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spans="1:26" ht="13.5" customHeight="1" x14ac:dyDescent="0.3">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row>
    <row r="151" spans="1:26" ht="13.5" customHeight="1" x14ac:dyDescent="0.3">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spans="1:26" ht="13.5" customHeight="1" x14ac:dyDescent="0.3">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spans="1:26" ht="13.5" customHeight="1" x14ac:dyDescent="0.3">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spans="1:26" ht="13.5" customHeight="1" x14ac:dyDescent="0.3">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spans="1:26" ht="13.5" customHeight="1" x14ac:dyDescent="0.3">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spans="1:26" ht="13.5" customHeight="1" x14ac:dyDescent="0.3">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spans="1:26" ht="13.5" customHeight="1" x14ac:dyDescent="0.3">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spans="1:26" ht="13.5" customHeight="1" x14ac:dyDescent="0.3">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spans="1:26" ht="13.5" customHeight="1" x14ac:dyDescent="0.3">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row>
    <row r="160" spans="1:26" ht="13.5" customHeight="1" x14ac:dyDescent="0.3">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spans="1:26" ht="13.5" customHeight="1" x14ac:dyDescent="0.3">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spans="1:26" ht="13.5" customHeight="1" x14ac:dyDescent="0.3">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spans="1:26" ht="13.5" customHeight="1" x14ac:dyDescent="0.3">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row>
    <row r="164" spans="1:26" ht="13.5" customHeight="1" x14ac:dyDescent="0.3">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spans="1:26" ht="13.5" customHeight="1" x14ac:dyDescent="0.3">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spans="1:26" ht="13.5" customHeight="1" x14ac:dyDescent="0.3">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spans="1:26" ht="13.5" customHeight="1" x14ac:dyDescent="0.3">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spans="1:26" ht="13.5" customHeight="1" x14ac:dyDescent="0.3">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spans="1:26" ht="13.5" customHeight="1" x14ac:dyDescent="0.3">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spans="1:26" ht="13.5" customHeight="1" x14ac:dyDescent="0.3">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spans="1:26" ht="13.5" customHeight="1" x14ac:dyDescent="0.3">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row>
    <row r="172" spans="1:26" ht="13.5" customHeight="1" x14ac:dyDescent="0.3">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row>
    <row r="173" spans="1:26" ht="13.5" customHeight="1" x14ac:dyDescent="0.3">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row>
    <row r="174" spans="1:26" ht="13.5" customHeight="1" x14ac:dyDescent="0.3">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row>
    <row r="175" spans="1:26" ht="13.5" customHeight="1" x14ac:dyDescent="0.3">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row>
    <row r="176" spans="1:26" ht="13.5" customHeight="1" x14ac:dyDescent="0.3">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row>
    <row r="177" spans="1:26" ht="13.5" customHeight="1" x14ac:dyDescent="0.3">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spans="1:26" ht="13.5" customHeight="1" x14ac:dyDescent="0.3">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row>
    <row r="179" spans="1:26" ht="13.5" customHeight="1" x14ac:dyDescent="0.3">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spans="1:26" ht="13.5" customHeight="1" x14ac:dyDescent="0.3">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row>
    <row r="181" spans="1:26" ht="13.5" customHeight="1" x14ac:dyDescent="0.3">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row>
    <row r="182" spans="1:26" ht="13.5" customHeight="1" x14ac:dyDescent="0.3">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spans="1:26" ht="13.5" customHeight="1" x14ac:dyDescent="0.3">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spans="1:26" ht="13.5" customHeight="1" x14ac:dyDescent="0.3">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spans="1:26" ht="13.5" customHeight="1" x14ac:dyDescent="0.3">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row r="186" spans="1:26" ht="13.5" customHeight="1" x14ac:dyDescent="0.3">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spans="1:26" ht="13.5" customHeight="1" x14ac:dyDescent="0.3">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row>
    <row r="188" spans="1:26" ht="13.5" customHeight="1" x14ac:dyDescent="0.3">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row>
    <row r="189" spans="1:26" ht="13.5" customHeight="1" x14ac:dyDescent="0.3">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spans="1:26" ht="13.5" customHeight="1" x14ac:dyDescent="0.3">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spans="1:26" ht="13.5" customHeight="1" x14ac:dyDescent="0.3">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spans="1:26" ht="13.5" customHeight="1" x14ac:dyDescent="0.3">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spans="1:26" ht="13.5" customHeight="1" x14ac:dyDescent="0.3">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spans="1:26" ht="13.5" customHeight="1" x14ac:dyDescent="0.3">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spans="1:26" ht="13.5" customHeight="1" x14ac:dyDescent="0.3">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spans="1:26" ht="13.5" customHeight="1" x14ac:dyDescent="0.3">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row>
    <row r="197" spans="1:26" ht="13.5" customHeight="1" x14ac:dyDescent="0.3">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spans="1:26" ht="13.5" customHeight="1" x14ac:dyDescent="0.3">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spans="1:26" ht="13.5" customHeight="1" x14ac:dyDescent="0.3">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row>
    <row r="200" spans="1:26" ht="13.5" customHeight="1" x14ac:dyDescent="0.3">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row>
    <row r="201" spans="1:26" ht="13.5" customHeight="1" x14ac:dyDescent="0.3">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spans="1:26" ht="13.5" customHeight="1" x14ac:dyDescent="0.3">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spans="1:26" ht="13.5" customHeight="1" x14ac:dyDescent="0.3">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spans="1:26" ht="13.5" customHeight="1" x14ac:dyDescent="0.3">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row>
    <row r="205" spans="1:26" ht="13.5" customHeight="1" x14ac:dyDescent="0.3">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spans="1:26" ht="13.5" customHeight="1" x14ac:dyDescent="0.3">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spans="1:26" ht="13.5" customHeight="1" x14ac:dyDescent="0.3">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row>
    <row r="208" spans="1:26" ht="13.5" customHeight="1" x14ac:dyDescent="0.3">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spans="1:26" ht="13.5" customHeight="1" x14ac:dyDescent="0.3">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spans="1:26" ht="13.5" customHeight="1" x14ac:dyDescent="0.3">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spans="1:26" ht="13.5" customHeight="1" x14ac:dyDescent="0.3">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row>
    <row r="212" spans="1:26" ht="13.5" customHeight="1" x14ac:dyDescent="0.3">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spans="1:26" ht="13.5" customHeight="1" x14ac:dyDescent="0.3">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row>
    <row r="214" spans="1:26" ht="13.5" customHeight="1" x14ac:dyDescent="0.3">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row>
    <row r="215" spans="1:26" ht="13.5" customHeight="1" x14ac:dyDescent="0.3">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row>
    <row r="216" spans="1:26" ht="13.5" customHeight="1" x14ac:dyDescent="0.3">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row>
    <row r="217" spans="1:26" ht="13.5" customHeight="1" x14ac:dyDescent="0.3">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row>
    <row r="218" spans="1:26" ht="13.5" customHeight="1" x14ac:dyDescent="0.3">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row>
    <row r="219" spans="1:26" ht="13.5" customHeight="1" x14ac:dyDescent="0.3">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row>
    <row r="220" spans="1:26" ht="13.5" customHeight="1" x14ac:dyDescent="0.3">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spans="1:26" ht="13.5" customHeight="1" x14ac:dyDescent="0.3">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spans="1:26" ht="13.5" customHeight="1" x14ac:dyDescent="0.3">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spans="1:26" ht="13.5" customHeight="1" x14ac:dyDescent="0.3">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spans="1:26" ht="13.5" customHeight="1" x14ac:dyDescent="0.3">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spans="1:26" ht="13.5" customHeight="1" x14ac:dyDescent="0.3">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spans="1:26" ht="13.5" customHeight="1" x14ac:dyDescent="0.3">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row>
    <row r="227" spans="1:26" ht="13.5" customHeight="1" x14ac:dyDescent="0.3">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row>
    <row r="228" spans="1:26" ht="13.5" customHeight="1" x14ac:dyDescent="0.3">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row>
    <row r="229" spans="1:26" ht="13.5" customHeight="1" x14ac:dyDescent="0.3">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row>
    <row r="230" spans="1:26" ht="13.5" customHeight="1" x14ac:dyDescent="0.3">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row>
    <row r="231" spans="1:26" ht="13.5" customHeight="1" x14ac:dyDescent="0.3">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row>
    <row r="232" spans="1:26" ht="13.5" customHeight="1" x14ac:dyDescent="0.3">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row>
    <row r="233" spans="1:26" ht="13.5" customHeight="1" x14ac:dyDescent="0.3">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row>
    <row r="234" spans="1:26" ht="13.5" customHeight="1" x14ac:dyDescent="0.3">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row>
    <row r="235" spans="1:26" ht="13.5" customHeight="1" x14ac:dyDescent="0.3">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spans="1:26" ht="13.5" customHeight="1" x14ac:dyDescent="0.3">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row>
    <row r="237" spans="1:26" ht="13.5" customHeight="1" x14ac:dyDescent="0.3">
      <c r="A237" s="7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row>
    <row r="238" spans="1:26" ht="13.5" customHeight="1" x14ac:dyDescent="0.3">
      <c r="A238" s="7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row>
    <row r="239" spans="1:26" ht="13.5" customHeight="1" x14ac:dyDescent="0.3">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spans="1:26" ht="13.5" customHeight="1" x14ac:dyDescent="0.3">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row>
    <row r="241" spans="1:26" ht="13.5" customHeight="1" x14ac:dyDescent="0.3">
      <c r="A241" s="7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row>
    <row r="242" spans="1:26" ht="13.5" customHeight="1" x14ac:dyDescent="0.3">
      <c r="A242" s="7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spans="1:26" ht="13.5" customHeight="1" x14ac:dyDescent="0.3">
      <c r="A243" s="7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row>
    <row r="244" spans="1:26" ht="13.5" customHeight="1" x14ac:dyDescent="0.3">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row>
    <row r="245" spans="1:26" ht="13.5" customHeight="1" x14ac:dyDescent="0.3">
      <c r="A245" s="7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spans="1:26" ht="13.5" customHeight="1" x14ac:dyDescent="0.3">
      <c r="A246" s="7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row>
    <row r="247" spans="1:26" ht="13.5" customHeight="1" x14ac:dyDescent="0.3">
      <c r="A247" s="7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row>
    <row r="248" spans="1:26" ht="13.5" customHeight="1" x14ac:dyDescent="0.3">
      <c r="A248" s="7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row>
    <row r="249" spans="1:26" ht="13.5" customHeight="1" x14ac:dyDescent="0.3">
      <c r="A249" s="7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row>
    <row r="250" spans="1:26" ht="13.5" customHeight="1" x14ac:dyDescent="0.3">
      <c r="A250" s="7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spans="1:26" ht="13.5" customHeight="1" x14ac:dyDescent="0.3">
      <c r="A251" s="7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row>
    <row r="252" spans="1:26" ht="13.5" customHeight="1" x14ac:dyDescent="0.3">
      <c r="A252" s="7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row>
    <row r="253" spans="1:26" ht="13.5" customHeight="1" x14ac:dyDescent="0.3">
      <c r="A253" s="7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row>
    <row r="254" spans="1:26" ht="13.5" customHeight="1" x14ac:dyDescent="0.3">
      <c r="A254" s="7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spans="1:26" ht="13.5" customHeight="1" x14ac:dyDescent="0.3">
      <c r="A255" s="7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spans="1:26" ht="13.5" customHeight="1" x14ac:dyDescent="0.3">
      <c r="A256" s="70"/>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row>
    <row r="257" spans="1:26" ht="13.5" customHeight="1" x14ac:dyDescent="0.3">
      <c r="A257" s="7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spans="1:26" ht="13.5" customHeight="1" x14ac:dyDescent="0.3">
      <c r="A258" s="7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row>
    <row r="259" spans="1:26" ht="13.5" customHeight="1" x14ac:dyDescent="0.3">
      <c r="A259" s="70"/>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row>
    <row r="260" spans="1:26" ht="13.5" customHeight="1" x14ac:dyDescent="0.3">
      <c r="A260" s="70"/>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row>
    <row r="261" spans="1:26" ht="13.5" customHeight="1" x14ac:dyDescent="0.3">
      <c r="A261" s="70"/>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row>
    <row r="262" spans="1:26" ht="13.5" customHeight="1" x14ac:dyDescent="0.3">
      <c r="A262" s="70"/>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spans="1:26" ht="13.5" customHeight="1" x14ac:dyDescent="0.3">
      <c r="A263" s="70"/>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row>
    <row r="264" spans="1:26" ht="13.5" customHeight="1" x14ac:dyDescent="0.3">
      <c r="A264" s="7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row>
    <row r="265" spans="1:26" ht="13.5" customHeight="1" x14ac:dyDescent="0.3">
      <c r="A265" s="7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row>
    <row r="266" spans="1:26" ht="13.5" customHeight="1" x14ac:dyDescent="0.3">
      <c r="A266" s="7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row>
    <row r="267" spans="1:26" ht="13.5" customHeight="1" x14ac:dyDescent="0.3">
      <c r="A267" s="7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row>
    <row r="268" spans="1:26" ht="13.5" customHeight="1" x14ac:dyDescent="0.3">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row>
    <row r="269" spans="1:26" ht="13.5" customHeight="1" x14ac:dyDescent="0.3">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row>
    <row r="270" spans="1:26" ht="13.5" customHeight="1" x14ac:dyDescent="0.3">
      <c r="A270" s="70"/>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row>
    <row r="271" spans="1:26" ht="13.5" customHeight="1" x14ac:dyDescent="0.3">
      <c r="A271" s="70"/>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row>
    <row r="272" spans="1:26" ht="13.5" customHeight="1" x14ac:dyDescent="0.3">
      <c r="A272" s="70"/>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row>
    <row r="273" spans="1:26" ht="13.5" customHeight="1" x14ac:dyDescent="0.3">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row>
    <row r="274" spans="1:26" ht="13.5" customHeight="1" x14ac:dyDescent="0.3">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row>
    <row r="275" spans="1:26" ht="13.5" customHeight="1" x14ac:dyDescent="0.3">
      <c r="A275" s="7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row>
    <row r="276" spans="1:26" ht="13.5" customHeight="1" x14ac:dyDescent="0.3">
      <c r="A276" s="7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row>
    <row r="277" spans="1:26" ht="13.5" customHeight="1" x14ac:dyDescent="0.3">
      <c r="A277" s="7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row>
    <row r="278" spans="1:26" ht="13.5" customHeight="1" x14ac:dyDescent="0.3">
      <c r="A278" s="7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row>
    <row r="279" spans="1:26" ht="13.5" customHeight="1" x14ac:dyDescent="0.3">
      <c r="A279" s="7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row>
    <row r="280" spans="1:26" ht="13.5" customHeight="1" x14ac:dyDescent="0.3">
      <c r="A280" s="70"/>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row>
    <row r="281" spans="1:26" ht="13.5" customHeight="1" x14ac:dyDescent="0.3">
      <c r="A281" s="70"/>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row>
    <row r="282" spans="1:26" ht="13.5" customHeight="1" x14ac:dyDescent="0.3">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row>
    <row r="283" spans="1:26" ht="13.5" customHeight="1" x14ac:dyDescent="0.3">
      <c r="A283" s="70"/>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spans="1:26" ht="13.5" customHeight="1" x14ac:dyDescent="0.3">
      <c r="A284" s="70"/>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row>
    <row r="285" spans="1:26" ht="13.5" customHeight="1" x14ac:dyDescent="0.3">
      <c r="A285" s="70"/>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row>
    <row r="286" spans="1:26" ht="13.5" customHeight="1" x14ac:dyDescent="0.3">
      <c r="A286" s="70"/>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row>
    <row r="287" spans="1:26" ht="13.5" customHeight="1" x14ac:dyDescent="0.3">
      <c r="A287" s="70"/>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row>
    <row r="288" spans="1:26" ht="13.5" customHeight="1" x14ac:dyDescent="0.3">
      <c r="A288" s="70"/>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row>
    <row r="289" spans="1:26" ht="13.5" customHeight="1" x14ac:dyDescent="0.3">
      <c r="A289" s="70"/>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row>
    <row r="290" spans="1:26" ht="13.5" customHeight="1" x14ac:dyDescent="0.3">
      <c r="A290" s="70"/>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row>
    <row r="291" spans="1:26" ht="13.5" customHeight="1" x14ac:dyDescent="0.3">
      <c r="A291" s="70"/>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row>
    <row r="292" spans="1:26" ht="13.5" customHeight="1" x14ac:dyDescent="0.3">
      <c r="A292" s="70"/>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row>
    <row r="293" spans="1:26" ht="13.5" customHeight="1" x14ac:dyDescent="0.3">
      <c r="A293" s="70"/>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row>
    <row r="294" spans="1:26" ht="13.5" customHeight="1" x14ac:dyDescent="0.3">
      <c r="A294" s="70"/>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row>
    <row r="295" spans="1:26" ht="13.5" customHeight="1" x14ac:dyDescent="0.3">
      <c r="A295" s="70"/>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row>
    <row r="296" spans="1:26" ht="13.5" customHeight="1" x14ac:dyDescent="0.3">
      <c r="A296" s="70"/>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row>
    <row r="297" spans="1:26" ht="13.5" customHeight="1" x14ac:dyDescent="0.3">
      <c r="A297" s="7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row>
    <row r="298" spans="1:26" ht="13.5" customHeight="1" x14ac:dyDescent="0.3">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spans="1:26" ht="13.5" customHeight="1" x14ac:dyDescent="0.3">
      <c r="A299" s="70"/>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row>
    <row r="300" spans="1:26" ht="13.5" customHeight="1" x14ac:dyDescent="0.3">
      <c r="A300" s="70"/>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row>
    <row r="301" spans="1:26" ht="13.5" customHeight="1" x14ac:dyDescent="0.3">
      <c r="A301" s="70"/>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row>
    <row r="302" spans="1:26" ht="13.5" customHeight="1" x14ac:dyDescent="0.3">
      <c r="A302" s="70"/>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row>
    <row r="303" spans="1:26" ht="13.5" customHeight="1" x14ac:dyDescent="0.3">
      <c r="A303" s="70"/>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row>
    <row r="304" spans="1:26" ht="13.5" customHeight="1" x14ac:dyDescent="0.3">
      <c r="A304" s="70"/>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row>
    <row r="305" spans="1:26" ht="13.5" customHeight="1" x14ac:dyDescent="0.3">
      <c r="A305" s="70"/>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row>
    <row r="306" spans="1:26" ht="13.5" customHeight="1" x14ac:dyDescent="0.3">
      <c r="A306" s="70"/>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row>
    <row r="307" spans="1:26" ht="13.5" customHeight="1" x14ac:dyDescent="0.3">
      <c r="A307" s="70"/>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row>
    <row r="308" spans="1:26" ht="13.5" customHeight="1" x14ac:dyDescent="0.3">
      <c r="A308" s="70"/>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row>
    <row r="309" spans="1:26" ht="13.5" customHeight="1" x14ac:dyDescent="0.3">
      <c r="A309" s="70"/>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row>
    <row r="310" spans="1:26" ht="13.5" customHeight="1" x14ac:dyDescent="0.3">
      <c r="A310" s="70"/>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row>
    <row r="311" spans="1:26" ht="13.5" customHeight="1" x14ac:dyDescent="0.3">
      <c r="A311" s="70"/>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row>
    <row r="312" spans="1:26" ht="13.5" customHeight="1" x14ac:dyDescent="0.3">
      <c r="A312" s="70"/>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row>
    <row r="313" spans="1:26" ht="13.5" customHeight="1" x14ac:dyDescent="0.3">
      <c r="A313" s="70"/>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row>
    <row r="314" spans="1:26" ht="13.5" customHeight="1" x14ac:dyDescent="0.3">
      <c r="A314" s="70"/>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row>
    <row r="315" spans="1:26" ht="13.5" customHeight="1" x14ac:dyDescent="0.3">
      <c r="A315" s="70"/>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row>
    <row r="316" spans="1:26" ht="13.5" customHeight="1" x14ac:dyDescent="0.3">
      <c r="A316" s="70"/>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row>
    <row r="317" spans="1:26" ht="13.5" customHeight="1" x14ac:dyDescent="0.3">
      <c r="A317" s="70"/>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row>
    <row r="318" spans="1:26" ht="13.5" customHeight="1" x14ac:dyDescent="0.3">
      <c r="A318" s="70"/>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row>
    <row r="319" spans="1:26" ht="13.5" customHeight="1" x14ac:dyDescent="0.3">
      <c r="A319" s="70"/>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row>
    <row r="320" spans="1:26" ht="13.5" customHeight="1" x14ac:dyDescent="0.3">
      <c r="A320" s="70"/>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row>
    <row r="321" spans="1:26" ht="13.5" customHeight="1" x14ac:dyDescent="0.3">
      <c r="A321" s="70"/>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row>
    <row r="322" spans="1:26" ht="13.5" customHeight="1" x14ac:dyDescent="0.3">
      <c r="A322" s="70"/>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row>
    <row r="323" spans="1:26" ht="13.5" customHeight="1" x14ac:dyDescent="0.3">
      <c r="A323" s="70"/>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row>
    <row r="324" spans="1:26" ht="13.5" customHeight="1" x14ac:dyDescent="0.3">
      <c r="A324" s="70"/>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row>
    <row r="325" spans="1:26" ht="13.5" customHeight="1" x14ac:dyDescent="0.3">
      <c r="A325" s="70"/>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row>
    <row r="326" spans="1:26" ht="13.5" customHeight="1" x14ac:dyDescent="0.3">
      <c r="A326" s="7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row>
    <row r="327" spans="1:26" ht="13.5" customHeight="1" x14ac:dyDescent="0.3">
      <c r="A327" s="7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row>
    <row r="328" spans="1:26" ht="13.5" customHeight="1" x14ac:dyDescent="0.3">
      <c r="A328" s="70"/>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row>
    <row r="329" spans="1:26" ht="13.5" customHeight="1" x14ac:dyDescent="0.3">
      <c r="A329" s="70"/>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row>
    <row r="330" spans="1:26" ht="13.5" customHeight="1" x14ac:dyDescent="0.3">
      <c r="A330" s="7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row>
    <row r="331" spans="1:26" ht="13.5" customHeight="1" x14ac:dyDescent="0.3">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row>
    <row r="332" spans="1:26" ht="13.5" customHeight="1" x14ac:dyDescent="0.3">
      <c r="A332" s="7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row>
    <row r="333" spans="1:26" ht="13.5" customHeight="1" x14ac:dyDescent="0.3">
      <c r="A333" s="70"/>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row>
    <row r="334" spans="1:26" ht="13.5" customHeight="1" x14ac:dyDescent="0.3">
      <c r="A334" s="70"/>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row>
    <row r="335" spans="1:26" ht="13.5" customHeight="1" x14ac:dyDescent="0.3">
      <c r="A335" s="70"/>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row>
    <row r="336" spans="1:26" ht="13.5" customHeight="1" x14ac:dyDescent="0.3">
      <c r="A336" s="70"/>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row>
    <row r="337" spans="1:26" ht="13.5" customHeight="1" x14ac:dyDescent="0.3">
      <c r="A337" s="70"/>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row>
    <row r="338" spans="1:26" ht="13.5" customHeight="1" x14ac:dyDescent="0.3">
      <c r="A338" s="70"/>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spans="1:26" ht="13.5" customHeight="1" x14ac:dyDescent="0.3">
      <c r="A339" s="70"/>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row>
    <row r="340" spans="1:26" ht="13.5" customHeight="1" x14ac:dyDescent="0.3">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row>
    <row r="341" spans="1:26" ht="13.5" customHeight="1" x14ac:dyDescent="0.3">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row>
    <row r="342" spans="1:26" ht="13.5" customHeight="1" x14ac:dyDescent="0.3">
      <c r="A342" s="70"/>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row>
    <row r="343" spans="1:26" ht="13.5" customHeight="1" x14ac:dyDescent="0.3">
      <c r="A343" s="70"/>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row>
    <row r="344" spans="1:26" ht="13.5" customHeight="1" x14ac:dyDescent="0.3">
      <c r="A344" s="70"/>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row>
    <row r="345" spans="1:26" ht="13.5" customHeight="1" x14ac:dyDescent="0.3">
      <c r="A345" s="70"/>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row>
    <row r="346" spans="1:26" ht="13.5" customHeight="1" x14ac:dyDescent="0.3">
      <c r="A346" s="70"/>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row>
    <row r="347" spans="1:26" ht="13.5" customHeight="1" x14ac:dyDescent="0.3">
      <c r="A347" s="70"/>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row>
    <row r="348" spans="1:26" ht="13.5" customHeight="1" x14ac:dyDescent="0.3">
      <c r="A348" s="70"/>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row>
    <row r="349" spans="1:26" ht="13.5" customHeight="1" x14ac:dyDescent="0.3">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row>
    <row r="350" spans="1:26" ht="13.5" customHeight="1" x14ac:dyDescent="0.3">
      <c r="A350" s="70"/>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spans="1:26" ht="13.5" customHeight="1" x14ac:dyDescent="0.3">
      <c r="A351" s="70"/>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row>
    <row r="352" spans="1:26" ht="13.5" customHeight="1" x14ac:dyDescent="0.3">
      <c r="A352" s="70"/>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row>
    <row r="353" spans="1:26" ht="13.5" customHeight="1" x14ac:dyDescent="0.3">
      <c r="A353" s="70"/>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row>
    <row r="354" spans="1:26" ht="13.5" customHeight="1" x14ac:dyDescent="0.3">
      <c r="A354" s="70"/>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row>
    <row r="355" spans="1:26" ht="13.5" customHeight="1" x14ac:dyDescent="0.3">
      <c r="A355" s="7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row>
    <row r="356" spans="1:26" ht="13.5" customHeight="1" x14ac:dyDescent="0.3">
      <c r="A356" s="7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row>
    <row r="357" spans="1:26" ht="13.5" customHeight="1" x14ac:dyDescent="0.3">
      <c r="A357" s="70"/>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row>
    <row r="358" spans="1:26" ht="13.5" customHeight="1" x14ac:dyDescent="0.3">
      <c r="A358" s="70"/>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row>
    <row r="359" spans="1:26" ht="13.5" customHeight="1" x14ac:dyDescent="0.3">
      <c r="A359" s="70"/>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row>
    <row r="360" spans="1:26" ht="13.5" customHeight="1" x14ac:dyDescent="0.3">
      <c r="A360" s="70"/>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row>
    <row r="361" spans="1:26" ht="13.5" customHeight="1" x14ac:dyDescent="0.3">
      <c r="A361" s="70"/>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row>
    <row r="362" spans="1:26" ht="13.5" customHeight="1" x14ac:dyDescent="0.3">
      <c r="A362" s="70"/>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row>
    <row r="363" spans="1:26" ht="13.5" customHeight="1" x14ac:dyDescent="0.3">
      <c r="A363" s="70"/>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row>
    <row r="364" spans="1:26" ht="13.5" customHeight="1" x14ac:dyDescent="0.3">
      <c r="A364" s="70"/>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row>
    <row r="365" spans="1:26" ht="13.5" customHeight="1" x14ac:dyDescent="0.3">
      <c r="A365" s="70"/>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row>
    <row r="366" spans="1:26" ht="13.5" customHeight="1" x14ac:dyDescent="0.3">
      <c r="A366" s="70"/>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row>
    <row r="367" spans="1:26" ht="13.5" customHeight="1" x14ac:dyDescent="0.3">
      <c r="A367" s="70"/>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row>
    <row r="368" spans="1:26" ht="13.5" customHeight="1" x14ac:dyDescent="0.3">
      <c r="A368" s="70"/>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row>
    <row r="369" spans="1:26" ht="13.5" customHeight="1" x14ac:dyDescent="0.3">
      <c r="A369" s="70"/>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row>
    <row r="370" spans="1:26" ht="13.5" customHeight="1" x14ac:dyDescent="0.3">
      <c r="A370" s="70"/>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row>
    <row r="371" spans="1:26" ht="13.5" customHeight="1" x14ac:dyDescent="0.3">
      <c r="A371" s="70"/>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row>
    <row r="372" spans="1:26" ht="13.5" customHeight="1" x14ac:dyDescent="0.3">
      <c r="A372" s="70"/>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row>
    <row r="373" spans="1:26" ht="13.5" customHeight="1" x14ac:dyDescent="0.3">
      <c r="A373" s="70"/>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row>
    <row r="374" spans="1:26" ht="13.5" customHeight="1" x14ac:dyDescent="0.3">
      <c r="A374" s="70"/>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row>
    <row r="375" spans="1:26" ht="13.5" customHeight="1" x14ac:dyDescent="0.3">
      <c r="A375" s="70"/>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row>
    <row r="376" spans="1:26" ht="13.5" customHeight="1" x14ac:dyDescent="0.3">
      <c r="A376" s="70"/>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row>
    <row r="377" spans="1:26" ht="13.5" customHeight="1" x14ac:dyDescent="0.3">
      <c r="A377" s="70"/>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row>
    <row r="378" spans="1:26" ht="13.5" customHeight="1" x14ac:dyDescent="0.3">
      <c r="A378" s="70"/>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row>
    <row r="379" spans="1:26" ht="13.5" customHeight="1" x14ac:dyDescent="0.3">
      <c r="A379" s="70"/>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row>
    <row r="380" spans="1:26" ht="13.5" customHeight="1" x14ac:dyDescent="0.3">
      <c r="A380" s="70"/>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row>
    <row r="381" spans="1:26" ht="13.5" customHeight="1" x14ac:dyDescent="0.3">
      <c r="A381" s="70"/>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row>
    <row r="382" spans="1:26" ht="13.5" customHeight="1" x14ac:dyDescent="0.3">
      <c r="A382" s="70"/>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row>
    <row r="383" spans="1:26" ht="13.5" customHeight="1" x14ac:dyDescent="0.3">
      <c r="A383" s="70"/>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row>
    <row r="384" spans="1:26" ht="13.5" customHeight="1" x14ac:dyDescent="0.3">
      <c r="A384" s="7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row>
    <row r="385" spans="1:26" ht="13.5" customHeight="1" x14ac:dyDescent="0.3">
      <c r="A385" s="7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row>
    <row r="386" spans="1:26" ht="13.5" customHeight="1" x14ac:dyDescent="0.3">
      <c r="A386" s="70"/>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row>
    <row r="387" spans="1:26" ht="13.5" customHeight="1" x14ac:dyDescent="0.3">
      <c r="A387" s="70"/>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row>
    <row r="388" spans="1:26" ht="13.5" customHeight="1" x14ac:dyDescent="0.3">
      <c r="A388" s="70"/>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row>
    <row r="389" spans="1:26" ht="13.5" customHeight="1" x14ac:dyDescent="0.3">
      <c r="A389" s="70"/>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row>
    <row r="390" spans="1:26" ht="13.5" customHeight="1" x14ac:dyDescent="0.3">
      <c r="A390" s="70"/>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row>
    <row r="391" spans="1:26" ht="13.5" customHeight="1" x14ac:dyDescent="0.3">
      <c r="A391" s="70"/>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row>
    <row r="392" spans="1:26" ht="13.5" customHeight="1" x14ac:dyDescent="0.3">
      <c r="A392" s="70"/>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row>
    <row r="393" spans="1:26" ht="13.5" customHeight="1" x14ac:dyDescent="0.3">
      <c r="A393" s="70"/>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row>
    <row r="394" spans="1:26" ht="13.5" customHeight="1" x14ac:dyDescent="0.3">
      <c r="A394" s="70"/>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row>
    <row r="395" spans="1:26" ht="13.5" customHeight="1" x14ac:dyDescent="0.3">
      <c r="A395" s="70"/>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row>
    <row r="396" spans="1:26" ht="13.5" customHeight="1" x14ac:dyDescent="0.3">
      <c r="A396" s="70"/>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row>
    <row r="397" spans="1:26" ht="13.5" customHeight="1" x14ac:dyDescent="0.3">
      <c r="A397" s="70"/>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row>
    <row r="398" spans="1:26" ht="13.5" customHeight="1" x14ac:dyDescent="0.3">
      <c r="A398" s="70"/>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row>
    <row r="399" spans="1:26" ht="13.5" customHeight="1" x14ac:dyDescent="0.3">
      <c r="A399" s="70"/>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row>
    <row r="400" spans="1:26" ht="13.5" customHeight="1" x14ac:dyDescent="0.3">
      <c r="A400" s="70"/>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row>
    <row r="401" spans="1:26" ht="13.5" customHeight="1" x14ac:dyDescent="0.3">
      <c r="A401" s="70"/>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row>
    <row r="402" spans="1:26" ht="13.5" customHeight="1" x14ac:dyDescent="0.3">
      <c r="A402" s="70"/>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row>
    <row r="403" spans="1:26" ht="13.5" customHeight="1" x14ac:dyDescent="0.3">
      <c r="A403" s="70"/>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row>
    <row r="404" spans="1:26" ht="13.5" customHeight="1" x14ac:dyDescent="0.3">
      <c r="A404" s="70"/>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row>
    <row r="405" spans="1:26" ht="13.5" customHeight="1" x14ac:dyDescent="0.3">
      <c r="A405" s="70"/>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row>
    <row r="406" spans="1:26" ht="13.5" customHeight="1" x14ac:dyDescent="0.3">
      <c r="A406" s="70"/>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row>
    <row r="407" spans="1:26" ht="13.5" customHeight="1" x14ac:dyDescent="0.3">
      <c r="A407" s="70"/>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row>
    <row r="408" spans="1:26" ht="13.5" customHeight="1" x14ac:dyDescent="0.3">
      <c r="A408" s="70"/>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row>
    <row r="409" spans="1:26" ht="13.5" customHeight="1" x14ac:dyDescent="0.3">
      <c r="A409" s="70"/>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row>
    <row r="410" spans="1:26" ht="13.5" customHeight="1" x14ac:dyDescent="0.3">
      <c r="A410" s="70"/>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row>
    <row r="411" spans="1:26" ht="13.5" customHeight="1" x14ac:dyDescent="0.3">
      <c r="A411" s="70"/>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row>
    <row r="412" spans="1:26" ht="13.5" customHeight="1" x14ac:dyDescent="0.3">
      <c r="A412" s="70"/>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row>
    <row r="413" spans="1:26" ht="13.5" customHeight="1" x14ac:dyDescent="0.3">
      <c r="A413" s="7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row>
    <row r="414" spans="1:26" ht="13.5" customHeight="1" x14ac:dyDescent="0.3">
      <c r="A414" s="70"/>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row>
    <row r="415" spans="1:26" ht="13.5" customHeight="1" x14ac:dyDescent="0.3">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row>
    <row r="416" spans="1:26" ht="13.5" customHeight="1" x14ac:dyDescent="0.3">
      <c r="A416" s="70"/>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row>
    <row r="417" spans="1:26" ht="13.5" customHeight="1" x14ac:dyDescent="0.3">
      <c r="A417" s="70"/>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row>
    <row r="418" spans="1:26" ht="13.5" customHeight="1" x14ac:dyDescent="0.3">
      <c r="A418" s="70"/>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row>
    <row r="419" spans="1:26" ht="13.5" customHeight="1" x14ac:dyDescent="0.3">
      <c r="A419" s="70"/>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row>
    <row r="420" spans="1:26" ht="13.5" customHeight="1" x14ac:dyDescent="0.3">
      <c r="A420" s="70"/>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row>
    <row r="421" spans="1:26" ht="13.5" customHeight="1" x14ac:dyDescent="0.3">
      <c r="A421" s="70"/>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row>
    <row r="422" spans="1:26" ht="13.5" customHeight="1" x14ac:dyDescent="0.3">
      <c r="A422" s="70"/>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row>
    <row r="423" spans="1:26" ht="13.5" customHeight="1" x14ac:dyDescent="0.3">
      <c r="A423" s="70"/>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row>
    <row r="424" spans="1:26" ht="13.5" customHeight="1" x14ac:dyDescent="0.3">
      <c r="A424" s="70"/>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row>
    <row r="425" spans="1:26" ht="13.5" customHeight="1" x14ac:dyDescent="0.3">
      <c r="A425" s="70"/>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row>
    <row r="426" spans="1:26" ht="13.5" customHeight="1" x14ac:dyDescent="0.3">
      <c r="A426" s="70"/>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row>
    <row r="427" spans="1:26" ht="13.5" customHeight="1" x14ac:dyDescent="0.3">
      <c r="A427" s="70"/>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row>
    <row r="428" spans="1:26" ht="13.5" customHeight="1" x14ac:dyDescent="0.3">
      <c r="A428" s="70"/>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row>
    <row r="429" spans="1:26" ht="13.5" customHeight="1" x14ac:dyDescent="0.3">
      <c r="A429" s="70"/>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row>
    <row r="430" spans="1:26" ht="13.5" customHeight="1" x14ac:dyDescent="0.3">
      <c r="A430" s="70"/>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row>
    <row r="431" spans="1:26" ht="13.5" customHeight="1" x14ac:dyDescent="0.3">
      <c r="A431" s="70"/>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row>
    <row r="432" spans="1:26" ht="13.5" customHeight="1" x14ac:dyDescent="0.3">
      <c r="A432" s="70"/>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row>
    <row r="433" spans="1:26" ht="13.5" customHeight="1" x14ac:dyDescent="0.3">
      <c r="A433" s="70"/>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row>
    <row r="434" spans="1:26" ht="13.5" customHeight="1" x14ac:dyDescent="0.3">
      <c r="A434" s="70"/>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row>
    <row r="435" spans="1:26" ht="13.5" customHeight="1" x14ac:dyDescent="0.3">
      <c r="A435" s="70"/>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row>
    <row r="436" spans="1:26" ht="13.5" customHeight="1" x14ac:dyDescent="0.3">
      <c r="A436" s="70"/>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row>
    <row r="437" spans="1:26" ht="13.5" customHeight="1" x14ac:dyDescent="0.3">
      <c r="A437" s="70"/>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row>
    <row r="438" spans="1:26" ht="13.5" customHeight="1" x14ac:dyDescent="0.3">
      <c r="A438" s="70"/>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row>
    <row r="439" spans="1:26" ht="13.5" customHeight="1" x14ac:dyDescent="0.3">
      <c r="A439" s="70"/>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row>
    <row r="440" spans="1:26" ht="13.5" customHeight="1" x14ac:dyDescent="0.3">
      <c r="A440" s="70"/>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row>
    <row r="441" spans="1:26" ht="13.5" customHeight="1" x14ac:dyDescent="0.3">
      <c r="A441" s="70"/>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row>
    <row r="442" spans="1:26" ht="13.5" customHeight="1" x14ac:dyDescent="0.3">
      <c r="A442" s="70"/>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row>
    <row r="443" spans="1:26" ht="13.5" customHeight="1" x14ac:dyDescent="0.3">
      <c r="A443" s="70"/>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row>
    <row r="444" spans="1:26" ht="13.5" customHeight="1" x14ac:dyDescent="0.3">
      <c r="A444" s="70"/>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row>
    <row r="445" spans="1:26" ht="13.5" customHeight="1" x14ac:dyDescent="0.3">
      <c r="A445" s="70"/>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row>
    <row r="446" spans="1:26" ht="13.5" customHeight="1" x14ac:dyDescent="0.3">
      <c r="A446" s="70"/>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row>
    <row r="447" spans="1:26" ht="13.5" customHeight="1" x14ac:dyDescent="0.3">
      <c r="A447" s="70"/>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row>
    <row r="448" spans="1:26" ht="13.5" customHeight="1" x14ac:dyDescent="0.3">
      <c r="A448" s="70"/>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row>
    <row r="449" spans="1:26" ht="13.5" customHeight="1" x14ac:dyDescent="0.3">
      <c r="A449" s="70"/>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row>
    <row r="450" spans="1:26" ht="13.5" customHeight="1" x14ac:dyDescent="0.3">
      <c r="A450" s="70"/>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row>
    <row r="451" spans="1:26" ht="13.5" customHeight="1" x14ac:dyDescent="0.3">
      <c r="A451" s="70"/>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row>
    <row r="452" spans="1:26" ht="13.5" customHeight="1" x14ac:dyDescent="0.3">
      <c r="A452" s="70"/>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row>
    <row r="453" spans="1:26" ht="13.5" customHeight="1" x14ac:dyDescent="0.3">
      <c r="A453" s="70"/>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row>
    <row r="454" spans="1:26" ht="13.5" customHeight="1" x14ac:dyDescent="0.3">
      <c r="A454" s="70"/>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row>
    <row r="455" spans="1:26" ht="13.5" customHeight="1" x14ac:dyDescent="0.3">
      <c r="A455" s="70"/>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row>
    <row r="456" spans="1:26" ht="13.5" customHeight="1" x14ac:dyDescent="0.3">
      <c r="A456" s="70"/>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row>
    <row r="457" spans="1:26" ht="13.5" customHeight="1" x14ac:dyDescent="0.3">
      <c r="A457" s="70"/>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row>
    <row r="458" spans="1:26" ht="13.5" customHeight="1" x14ac:dyDescent="0.3">
      <c r="A458" s="70"/>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row>
    <row r="459" spans="1:26" ht="13.5" customHeight="1" x14ac:dyDescent="0.3">
      <c r="A459" s="70"/>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row>
    <row r="460" spans="1:26" ht="13.5" customHeight="1" x14ac:dyDescent="0.3">
      <c r="A460" s="70"/>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row>
    <row r="461" spans="1:26" ht="13.5" customHeight="1" x14ac:dyDescent="0.3">
      <c r="A461" s="70"/>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row>
    <row r="462" spans="1:26" ht="13.5" customHeight="1" x14ac:dyDescent="0.3">
      <c r="A462" s="70"/>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row>
    <row r="463" spans="1:26" ht="13.5" customHeight="1" x14ac:dyDescent="0.3">
      <c r="A463" s="70"/>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row>
    <row r="464" spans="1:26" ht="13.5" customHeight="1" x14ac:dyDescent="0.3">
      <c r="A464" s="70"/>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row>
    <row r="465" spans="1:26" ht="13.5" customHeight="1" x14ac:dyDescent="0.3">
      <c r="A465" s="70"/>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row>
    <row r="466" spans="1:26" ht="13.5" customHeight="1" x14ac:dyDescent="0.3">
      <c r="A466" s="70"/>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row>
    <row r="467" spans="1:26" ht="13.5" customHeight="1" x14ac:dyDescent="0.3">
      <c r="A467" s="70"/>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row>
    <row r="468" spans="1:26" ht="13.5" customHeight="1" x14ac:dyDescent="0.3">
      <c r="A468" s="70"/>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row>
    <row r="469" spans="1:26" ht="13.5" customHeight="1" x14ac:dyDescent="0.3">
      <c r="A469" s="70"/>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row>
    <row r="470" spans="1:26" ht="13.5" customHeight="1" x14ac:dyDescent="0.3">
      <c r="A470" s="70"/>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row>
    <row r="471" spans="1:26" ht="13.5" customHeight="1" x14ac:dyDescent="0.3">
      <c r="A471" s="7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row>
    <row r="472" spans="1:26" ht="13.5" customHeight="1" x14ac:dyDescent="0.3">
      <c r="A472" s="7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row>
    <row r="473" spans="1:26" ht="13.5" customHeight="1" x14ac:dyDescent="0.3">
      <c r="A473" s="70"/>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row>
    <row r="474" spans="1:26" ht="13.5" customHeight="1" x14ac:dyDescent="0.3">
      <c r="A474" s="70"/>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row>
    <row r="475" spans="1:26" ht="13.5" customHeight="1" x14ac:dyDescent="0.3">
      <c r="A475" s="70"/>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row>
    <row r="476" spans="1:26" ht="13.5" customHeight="1" x14ac:dyDescent="0.3">
      <c r="A476" s="70"/>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row>
    <row r="477" spans="1:26" ht="13.5" customHeight="1" x14ac:dyDescent="0.3">
      <c r="A477" s="70"/>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row>
    <row r="478" spans="1:26" ht="13.5" customHeight="1" x14ac:dyDescent="0.3">
      <c r="A478" s="70"/>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row>
    <row r="479" spans="1:26" ht="13.5" customHeight="1" x14ac:dyDescent="0.3">
      <c r="A479" s="70"/>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row>
    <row r="480" spans="1:26" ht="13.5" customHeight="1" x14ac:dyDescent="0.3">
      <c r="A480" s="70"/>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row>
    <row r="481" spans="1:26" ht="13.5" customHeight="1" x14ac:dyDescent="0.3">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row>
    <row r="482" spans="1:26" ht="13.5" customHeight="1" x14ac:dyDescent="0.3">
      <c r="A482" s="70"/>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row>
    <row r="483" spans="1:26" ht="13.5" customHeight="1" x14ac:dyDescent="0.3">
      <c r="A483" s="70"/>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row>
    <row r="484" spans="1:26" ht="13.5" customHeight="1" x14ac:dyDescent="0.3">
      <c r="A484" s="70"/>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row>
    <row r="485" spans="1:26" ht="13.5" customHeight="1" x14ac:dyDescent="0.3">
      <c r="A485" s="70"/>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row>
    <row r="486" spans="1:26" ht="13.5" customHeight="1" x14ac:dyDescent="0.3">
      <c r="A486" s="70"/>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row>
    <row r="487" spans="1:26" ht="13.5" customHeight="1" x14ac:dyDescent="0.3">
      <c r="A487" s="70"/>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row>
    <row r="488" spans="1:26" ht="13.5" customHeight="1" x14ac:dyDescent="0.3">
      <c r="A488" s="70"/>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row>
    <row r="489" spans="1:26" ht="13.5" customHeight="1" x14ac:dyDescent="0.3">
      <c r="A489" s="70"/>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row>
    <row r="490" spans="1:26" ht="13.5" customHeight="1" x14ac:dyDescent="0.3">
      <c r="A490" s="70"/>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row>
    <row r="491" spans="1:26" ht="13.5" customHeight="1" x14ac:dyDescent="0.3">
      <c r="A491" s="70"/>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row>
    <row r="492" spans="1:26" ht="13.5" customHeight="1" x14ac:dyDescent="0.3">
      <c r="A492" s="70"/>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row>
    <row r="493" spans="1:26" ht="13.5" customHeight="1" x14ac:dyDescent="0.3">
      <c r="A493" s="70"/>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row>
    <row r="494" spans="1:26" ht="13.5" customHeight="1" x14ac:dyDescent="0.3">
      <c r="A494" s="70"/>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row>
    <row r="495" spans="1:26" ht="13.5" customHeight="1" x14ac:dyDescent="0.3">
      <c r="A495" s="70"/>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row>
    <row r="496" spans="1:26" ht="13.5" customHeight="1" x14ac:dyDescent="0.3">
      <c r="A496" s="70"/>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row>
    <row r="497" spans="1:26" ht="13.5" customHeight="1" x14ac:dyDescent="0.3">
      <c r="A497" s="70"/>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row>
    <row r="498" spans="1:26" ht="13.5" customHeight="1" x14ac:dyDescent="0.3">
      <c r="A498" s="70"/>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row>
    <row r="499" spans="1:26" ht="13.5" customHeight="1" x14ac:dyDescent="0.3">
      <c r="A499" s="70"/>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row>
    <row r="500" spans="1:26" ht="13.5" customHeight="1" x14ac:dyDescent="0.3">
      <c r="A500" s="70"/>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row>
    <row r="501" spans="1:26" ht="13.5" customHeight="1" x14ac:dyDescent="0.3">
      <c r="A501" s="70"/>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row>
    <row r="502" spans="1:26" ht="13.5" customHeight="1" x14ac:dyDescent="0.3">
      <c r="A502" s="70"/>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row>
    <row r="503" spans="1:26" ht="13.5" customHeight="1" x14ac:dyDescent="0.3">
      <c r="A503" s="70"/>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row>
    <row r="504" spans="1:26" ht="13.5" customHeight="1" x14ac:dyDescent="0.3">
      <c r="A504" s="70"/>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row>
    <row r="505" spans="1:26" ht="13.5" customHeight="1" x14ac:dyDescent="0.3">
      <c r="A505" s="70"/>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row>
    <row r="506" spans="1:26" ht="13.5" customHeight="1" x14ac:dyDescent="0.3">
      <c r="A506" s="70"/>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row>
    <row r="507" spans="1:26" ht="13.5" customHeight="1" x14ac:dyDescent="0.3">
      <c r="A507" s="70"/>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row>
    <row r="508" spans="1:26" ht="13.5" customHeight="1" x14ac:dyDescent="0.3">
      <c r="A508" s="70"/>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row>
    <row r="509" spans="1:26" ht="13.5" customHeight="1" x14ac:dyDescent="0.3">
      <c r="A509" s="70"/>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row>
    <row r="510" spans="1:26" ht="13.5" customHeight="1" x14ac:dyDescent="0.3">
      <c r="A510" s="70"/>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row>
    <row r="511" spans="1:26" ht="13.5" customHeight="1" x14ac:dyDescent="0.3">
      <c r="A511" s="70"/>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row>
    <row r="512" spans="1:26" ht="13.5" customHeight="1" x14ac:dyDescent="0.3">
      <c r="A512" s="70"/>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row>
    <row r="513" spans="1:26" ht="13.5" customHeight="1" x14ac:dyDescent="0.3">
      <c r="A513" s="70"/>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row>
    <row r="514" spans="1:26" ht="13.5" customHeight="1" x14ac:dyDescent="0.3">
      <c r="A514" s="70"/>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row>
    <row r="515" spans="1:26" ht="13.5" customHeight="1" x14ac:dyDescent="0.3">
      <c r="A515" s="70"/>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row>
    <row r="516" spans="1:26" ht="13.5" customHeight="1" x14ac:dyDescent="0.3">
      <c r="A516" s="70"/>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row>
    <row r="517" spans="1:26" ht="13.5" customHeight="1" x14ac:dyDescent="0.3">
      <c r="A517" s="70"/>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row>
    <row r="518" spans="1:26" ht="13.5" customHeight="1" x14ac:dyDescent="0.3">
      <c r="A518" s="70"/>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row>
    <row r="519" spans="1:26" ht="13.5" customHeight="1" x14ac:dyDescent="0.3">
      <c r="A519" s="70"/>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row>
    <row r="520" spans="1:26" ht="13.5" customHeight="1" x14ac:dyDescent="0.3">
      <c r="A520" s="70"/>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row>
    <row r="521" spans="1:26" ht="13.5" customHeight="1" x14ac:dyDescent="0.3">
      <c r="A521" s="70"/>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row>
    <row r="522" spans="1:26" ht="13.5" customHeight="1" x14ac:dyDescent="0.3">
      <c r="A522" s="70"/>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row>
    <row r="523" spans="1:26" ht="13.5" customHeight="1" x14ac:dyDescent="0.3">
      <c r="A523" s="70"/>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row>
    <row r="524" spans="1:26" ht="13.5" customHeight="1" x14ac:dyDescent="0.3">
      <c r="A524" s="70"/>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row>
    <row r="525" spans="1:26" ht="13.5" customHeight="1" x14ac:dyDescent="0.3">
      <c r="A525" s="70"/>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row>
    <row r="526" spans="1:26" ht="13.5" customHeight="1" x14ac:dyDescent="0.3">
      <c r="A526" s="70"/>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row>
    <row r="527" spans="1:26" ht="13.5" customHeight="1" x14ac:dyDescent="0.3">
      <c r="A527" s="70"/>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row>
    <row r="528" spans="1:26" ht="13.5" customHeight="1" x14ac:dyDescent="0.3">
      <c r="A528" s="70"/>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row>
    <row r="529" spans="1:26" ht="13.5" customHeight="1" x14ac:dyDescent="0.3">
      <c r="A529" s="70"/>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row>
    <row r="530" spans="1:26" ht="13.5" customHeight="1" x14ac:dyDescent="0.3">
      <c r="A530" s="70"/>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row>
    <row r="531" spans="1:26" ht="13.5" customHeight="1" x14ac:dyDescent="0.3">
      <c r="A531" s="70"/>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row>
    <row r="532" spans="1:26" ht="13.5" customHeight="1" x14ac:dyDescent="0.3">
      <c r="A532" s="70"/>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row>
    <row r="533" spans="1:26" ht="13.5" customHeight="1" x14ac:dyDescent="0.3">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row>
    <row r="534" spans="1:26" ht="13.5" customHeight="1" x14ac:dyDescent="0.3">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row>
    <row r="535" spans="1:26" ht="13.5" customHeight="1" x14ac:dyDescent="0.3">
      <c r="A535" s="70"/>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row>
    <row r="536" spans="1:26" ht="13.5" customHeight="1" x14ac:dyDescent="0.3">
      <c r="A536" s="70"/>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row>
    <row r="537" spans="1:26" ht="13.5" customHeight="1" x14ac:dyDescent="0.3">
      <c r="A537" s="70"/>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row>
    <row r="538" spans="1:26" ht="13.5" customHeight="1" x14ac:dyDescent="0.3">
      <c r="A538" s="70"/>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row>
    <row r="539" spans="1:26" ht="13.5" customHeight="1" x14ac:dyDescent="0.3">
      <c r="A539" s="70"/>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row>
    <row r="540" spans="1:26" ht="13.5" customHeight="1" x14ac:dyDescent="0.3">
      <c r="A540" s="70"/>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row>
    <row r="541" spans="1:26" ht="13.5" customHeight="1" x14ac:dyDescent="0.3">
      <c r="A541" s="70"/>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row>
    <row r="542" spans="1:26" ht="13.5" customHeight="1" x14ac:dyDescent="0.3">
      <c r="A542" s="70"/>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row>
    <row r="543" spans="1:26" ht="13.5" customHeight="1" x14ac:dyDescent="0.3">
      <c r="A543" s="70"/>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row>
    <row r="544" spans="1:26" ht="13.5" customHeight="1" x14ac:dyDescent="0.3">
      <c r="A544" s="70"/>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row>
    <row r="545" spans="1:26" ht="13.5" customHeight="1" x14ac:dyDescent="0.3">
      <c r="A545" s="70"/>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row>
    <row r="546" spans="1:26" ht="13.5" customHeight="1" x14ac:dyDescent="0.3">
      <c r="A546" s="70"/>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row>
    <row r="547" spans="1:26" ht="13.5" customHeight="1" x14ac:dyDescent="0.3">
      <c r="A547" s="70"/>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row>
    <row r="548" spans="1:26" ht="13.5" customHeight="1" x14ac:dyDescent="0.3">
      <c r="A548" s="70"/>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row>
    <row r="549" spans="1:26" ht="13.5" customHeight="1" x14ac:dyDescent="0.3">
      <c r="A549" s="70"/>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row>
    <row r="550" spans="1:26" ht="13.5" customHeight="1" x14ac:dyDescent="0.3">
      <c r="A550" s="70"/>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row>
    <row r="551" spans="1:26" ht="13.5" customHeight="1" x14ac:dyDescent="0.3">
      <c r="A551" s="70"/>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row>
    <row r="552" spans="1:26" ht="13.5" customHeight="1" x14ac:dyDescent="0.3">
      <c r="A552" s="70"/>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row>
    <row r="553" spans="1:26" ht="13.5" customHeight="1" x14ac:dyDescent="0.3">
      <c r="A553" s="70"/>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row>
    <row r="554" spans="1:26" ht="13.5" customHeight="1" x14ac:dyDescent="0.3">
      <c r="A554" s="70"/>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row>
    <row r="555" spans="1:26" ht="13.5" customHeight="1" x14ac:dyDescent="0.3">
      <c r="A555" s="70"/>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row>
    <row r="556" spans="1:26" ht="13.5" customHeight="1" x14ac:dyDescent="0.3">
      <c r="A556" s="70"/>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row>
    <row r="557" spans="1:26" ht="13.5" customHeight="1" x14ac:dyDescent="0.3">
      <c r="A557" s="70"/>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row>
    <row r="558" spans="1:26" ht="13.5" customHeight="1" x14ac:dyDescent="0.3">
      <c r="A558" s="70"/>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row>
    <row r="559" spans="1:26" ht="13.5" customHeight="1" x14ac:dyDescent="0.3">
      <c r="A559" s="70"/>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row>
    <row r="560" spans="1:26" ht="13.5" customHeight="1" x14ac:dyDescent="0.3">
      <c r="A560" s="70"/>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row>
    <row r="561" spans="1:26" ht="13.5" customHeight="1" x14ac:dyDescent="0.3">
      <c r="A561" s="70"/>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row>
    <row r="562" spans="1:26" ht="13.5" customHeight="1" x14ac:dyDescent="0.3">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row>
    <row r="563" spans="1:26" ht="13.5" customHeight="1" x14ac:dyDescent="0.3">
      <c r="A563" s="70"/>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row>
    <row r="564" spans="1:26" ht="13.5" customHeight="1" x14ac:dyDescent="0.3">
      <c r="A564" s="70"/>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row>
    <row r="565" spans="1:26" ht="13.5" customHeight="1" x14ac:dyDescent="0.3">
      <c r="A565" s="70"/>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row>
    <row r="566" spans="1:26" ht="13.5" customHeight="1" x14ac:dyDescent="0.3">
      <c r="A566" s="70"/>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row>
    <row r="567" spans="1:26" ht="13.5" customHeight="1" x14ac:dyDescent="0.3">
      <c r="A567" s="70"/>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row>
    <row r="568" spans="1:26" ht="13.5" customHeight="1" x14ac:dyDescent="0.3">
      <c r="A568" s="70"/>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row>
    <row r="569" spans="1:26" ht="13.5" customHeight="1" x14ac:dyDescent="0.3">
      <c r="A569" s="70"/>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row>
    <row r="570" spans="1:26" ht="13.5" customHeight="1" x14ac:dyDescent="0.3">
      <c r="A570" s="70"/>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row>
    <row r="571" spans="1:26" ht="13.5" customHeight="1" x14ac:dyDescent="0.3">
      <c r="A571" s="70"/>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row>
    <row r="572" spans="1:26" ht="13.5" customHeight="1" x14ac:dyDescent="0.3">
      <c r="A572" s="70"/>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row>
    <row r="573" spans="1:26" ht="13.5" customHeight="1" x14ac:dyDescent="0.3">
      <c r="A573" s="70"/>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row>
    <row r="574" spans="1:26" ht="13.5" customHeight="1" x14ac:dyDescent="0.3">
      <c r="A574" s="70"/>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row>
    <row r="575" spans="1:26" ht="13.5" customHeight="1" x14ac:dyDescent="0.3">
      <c r="A575" s="70"/>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row>
    <row r="576" spans="1:26" ht="13.5" customHeight="1" x14ac:dyDescent="0.3">
      <c r="A576" s="70"/>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row>
    <row r="577" spans="1:26" ht="13.5" customHeight="1" x14ac:dyDescent="0.3">
      <c r="A577" s="70"/>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row>
    <row r="578" spans="1:26" ht="13.5" customHeight="1" x14ac:dyDescent="0.3">
      <c r="A578" s="70"/>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row>
    <row r="579" spans="1:26" ht="13.5" customHeight="1" x14ac:dyDescent="0.3">
      <c r="A579" s="70"/>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row>
    <row r="580" spans="1:26" ht="13.5" customHeight="1" x14ac:dyDescent="0.3">
      <c r="A580" s="70"/>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row>
    <row r="581" spans="1:26" ht="13.5" customHeight="1" x14ac:dyDescent="0.3">
      <c r="A581" s="70"/>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row>
    <row r="582" spans="1:26" ht="13.5" customHeight="1" x14ac:dyDescent="0.3">
      <c r="A582" s="70"/>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row>
    <row r="583" spans="1:26" ht="13.5" customHeight="1" x14ac:dyDescent="0.3">
      <c r="A583" s="70"/>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row>
    <row r="584" spans="1:26" ht="13.5" customHeight="1" x14ac:dyDescent="0.3">
      <c r="A584" s="70"/>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row>
    <row r="585" spans="1:26" ht="13.5" customHeight="1" x14ac:dyDescent="0.3">
      <c r="A585" s="70"/>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row>
    <row r="586" spans="1:26" ht="13.5" customHeight="1" x14ac:dyDescent="0.3">
      <c r="A586" s="70"/>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row>
    <row r="587" spans="1:26" ht="13.5" customHeight="1" x14ac:dyDescent="0.3">
      <c r="A587" s="70"/>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row>
    <row r="588" spans="1:26" ht="13.5" customHeight="1" x14ac:dyDescent="0.3">
      <c r="A588" s="70"/>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row>
    <row r="589" spans="1:26" ht="13.5" customHeight="1" x14ac:dyDescent="0.3">
      <c r="A589" s="70"/>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row>
    <row r="590" spans="1:26" ht="13.5" customHeight="1" x14ac:dyDescent="0.3">
      <c r="A590" s="70"/>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row>
    <row r="591" spans="1:26" ht="13.5" customHeight="1" x14ac:dyDescent="0.3">
      <c r="A591" s="70"/>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row>
    <row r="592" spans="1:26" ht="13.5" customHeight="1" x14ac:dyDescent="0.3">
      <c r="A592" s="70"/>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row>
    <row r="593" spans="1:26" ht="13.5" customHeight="1" x14ac:dyDescent="0.3">
      <c r="A593" s="70"/>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row>
    <row r="594" spans="1:26" ht="13.5" customHeight="1" x14ac:dyDescent="0.3">
      <c r="A594" s="70"/>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row>
    <row r="595" spans="1:26" ht="13.5" customHeight="1" x14ac:dyDescent="0.3">
      <c r="A595" s="70"/>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row>
    <row r="596" spans="1:26" ht="13.5" customHeight="1" x14ac:dyDescent="0.3">
      <c r="A596" s="70"/>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row>
    <row r="597" spans="1:26" ht="13.5" customHeight="1" x14ac:dyDescent="0.3">
      <c r="A597" s="70"/>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row>
    <row r="598" spans="1:26" ht="13.5" customHeight="1" x14ac:dyDescent="0.3">
      <c r="A598" s="70"/>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row>
    <row r="599" spans="1:26" ht="13.5" customHeight="1" x14ac:dyDescent="0.3">
      <c r="A599" s="70"/>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row>
    <row r="600" spans="1:26" ht="13.5" customHeight="1" x14ac:dyDescent="0.3">
      <c r="A600" s="70"/>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row>
    <row r="601" spans="1:26" ht="13.5" customHeight="1" x14ac:dyDescent="0.3">
      <c r="A601" s="70"/>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row>
    <row r="602" spans="1:26" ht="13.5" customHeight="1" x14ac:dyDescent="0.3">
      <c r="A602" s="70"/>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row>
    <row r="603" spans="1:26" ht="13.5" customHeight="1" x14ac:dyDescent="0.3">
      <c r="A603" s="70"/>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row>
    <row r="604" spans="1:26" ht="13.5" customHeight="1" x14ac:dyDescent="0.3">
      <c r="A604" s="70"/>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row>
    <row r="605" spans="1:26" ht="13.5" customHeight="1" x14ac:dyDescent="0.3">
      <c r="A605" s="70"/>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row>
    <row r="606" spans="1:26" ht="13.5" customHeight="1" x14ac:dyDescent="0.3">
      <c r="A606" s="70"/>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row>
    <row r="607" spans="1:26" ht="13.5" customHeight="1" x14ac:dyDescent="0.3">
      <c r="A607" s="70"/>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row>
    <row r="608" spans="1:26" ht="13.5" customHeight="1" x14ac:dyDescent="0.3">
      <c r="A608" s="70"/>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row>
    <row r="609" spans="1:26" ht="13.5" customHeight="1" x14ac:dyDescent="0.3">
      <c r="A609" s="70"/>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row>
    <row r="610" spans="1:26" ht="13.5" customHeight="1" x14ac:dyDescent="0.3">
      <c r="A610" s="70"/>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row>
    <row r="611" spans="1:26" ht="13.5" customHeight="1" x14ac:dyDescent="0.3">
      <c r="A611" s="70"/>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row>
    <row r="612" spans="1:26" ht="13.5" customHeight="1" x14ac:dyDescent="0.3">
      <c r="A612" s="70"/>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row>
    <row r="613" spans="1:26" ht="13.5" customHeight="1" x14ac:dyDescent="0.3">
      <c r="A613" s="70"/>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row>
    <row r="614" spans="1:26" ht="13.5" customHeight="1" x14ac:dyDescent="0.3">
      <c r="A614" s="70"/>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row>
    <row r="615" spans="1:26" ht="13.5" customHeight="1" x14ac:dyDescent="0.3">
      <c r="A615" s="70"/>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row>
    <row r="616" spans="1:26" ht="13.5" customHeight="1" x14ac:dyDescent="0.3">
      <c r="A616" s="70"/>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row>
    <row r="617" spans="1:26" ht="13.5" customHeight="1" x14ac:dyDescent="0.3">
      <c r="A617" s="70"/>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row>
    <row r="618" spans="1:26" ht="13.5" customHeight="1" x14ac:dyDescent="0.3">
      <c r="A618" s="70"/>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row>
    <row r="619" spans="1:26" ht="13.5" customHeight="1" x14ac:dyDescent="0.3">
      <c r="A619" s="70"/>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row>
    <row r="620" spans="1:26" ht="13.5" customHeight="1" x14ac:dyDescent="0.3">
      <c r="A620" s="70"/>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row>
    <row r="621" spans="1:26" ht="13.5" customHeight="1" x14ac:dyDescent="0.3">
      <c r="A621" s="70"/>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row>
    <row r="622" spans="1:26" ht="13.5" customHeight="1" x14ac:dyDescent="0.3">
      <c r="A622" s="70"/>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row>
    <row r="623" spans="1:26" ht="13.5" customHeight="1" x14ac:dyDescent="0.3">
      <c r="A623" s="70"/>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row>
    <row r="624" spans="1:26" ht="13.5" customHeight="1" x14ac:dyDescent="0.3">
      <c r="A624" s="70"/>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row>
    <row r="625" spans="1:26" ht="13.5" customHeight="1" x14ac:dyDescent="0.3">
      <c r="A625" s="70"/>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row>
    <row r="626" spans="1:26" ht="13.5" customHeight="1" x14ac:dyDescent="0.3">
      <c r="A626" s="70"/>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row>
    <row r="627" spans="1:26" ht="13.5" customHeight="1" x14ac:dyDescent="0.3">
      <c r="A627" s="70"/>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row>
    <row r="628" spans="1:26" ht="13.5" customHeight="1" x14ac:dyDescent="0.3">
      <c r="A628" s="70"/>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row>
    <row r="629" spans="1:26" ht="13.5" customHeight="1" x14ac:dyDescent="0.3">
      <c r="A629" s="70"/>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row>
    <row r="630" spans="1:26" ht="13.5" customHeight="1" x14ac:dyDescent="0.3">
      <c r="A630" s="70"/>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row>
    <row r="631" spans="1:26" ht="13.5" customHeight="1" x14ac:dyDescent="0.3">
      <c r="A631" s="70"/>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row>
    <row r="632" spans="1:26" ht="13.5" customHeight="1" x14ac:dyDescent="0.3">
      <c r="A632" s="70"/>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row>
    <row r="633" spans="1:26" ht="13.5" customHeight="1" x14ac:dyDescent="0.3">
      <c r="A633" s="70"/>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row>
    <row r="634" spans="1:26" ht="13.5" customHeight="1" x14ac:dyDescent="0.3">
      <c r="A634" s="70"/>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row>
    <row r="635" spans="1:26" ht="13.5" customHeight="1" x14ac:dyDescent="0.3">
      <c r="A635" s="70"/>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row>
    <row r="636" spans="1:26" ht="13.5" customHeight="1" x14ac:dyDescent="0.3">
      <c r="A636" s="70"/>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row>
    <row r="637" spans="1:26" ht="13.5" customHeight="1" x14ac:dyDescent="0.3">
      <c r="A637" s="70"/>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row>
    <row r="638" spans="1:26" ht="13.5" customHeight="1" x14ac:dyDescent="0.3">
      <c r="A638" s="70"/>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row>
    <row r="639" spans="1:26" ht="13.5" customHeight="1" x14ac:dyDescent="0.3">
      <c r="A639" s="70"/>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row>
    <row r="640" spans="1:26" ht="13.5" customHeight="1" x14ac:dyDescent="0.3">
      <c r="A640" s="70"/>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row>
    <row r="641" spans="1:26" ht="13.5" customHeight="1" x14ac:dyDescent="0.3">
      <c r="A641" s="70"/>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row>
    <row r="642" spans="1:26" ht="13.5" customHeight="1" x14ac:dyDescent="0.3">
      <c r="A642" s="70"/>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row>
    <row r="643" spans="1:26" ht="13.5" customHeight="1" x14ac:dyDescent="0.3">
      <c r="A643" s="70"/>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row>
    <row r="644" spans="1:26" ht="13.5" customHeight="1" x14ac:dyDescent="0.3">
      <c r="A644" s="70"/>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row>
    <row r="645" spans="1:26" ht="13.5" customHeight="1" x14ac:dyDescent="0.3">
      <c r="A645" s="70"/>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row>
    <row r="646" spans="1:26" ht="13.5" customHeight="1" x14ac:dyDescent="0.3">
      <c r="A646" s="70"/>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row>
    <row r="647" spans="1:26" ht="13.5" customHeight="1" x14ac:dyDescent="0.3">
      <c r="A647" s="70"/>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row>
    <row r="648" spans="1:26" ht="13.5" customHeight="1" x14ac:dyDescent="0.3">
      <c r="A648" s="70"/>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row>
    <row r="649" spans="1:26" ht="13.5" customHeight="1" x14ac:dyDescent="0.3">
      <c r="A649" s="70"/>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row>
    <row r="650" spans="1:26" ht="13.5" customHeight="1" x14ac:dyDescent="0.3">
      <c r="A650" s="70"/>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row>
    <row r="651" spans="1:26" ht="13.5" customHeight="1" x14ac:dyDescent="0.3">
      <c r="A651" s="70"/>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row>
    <row r="652" spans="1:26" ht="13.5" customHeight="1" x14ac:dyDescent="0.3">
      <c r="A652" s="70"/>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row>
    <row r="653" spans="1:26" ht="13.5" customHeight="1" x14ac:dyDescent="0.3">
      <c r="A653" s="70"/>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row>
    <row r="654" spans="1:26" ht="13.5" customHeight="1" x14ac:dyDescent="0.3">
      <c r="A654" s="70"/>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row>
    <row r="655" spans="1:26" ht="13.5" customHeight="1" x14ac:dyDescent="0.3">
      <c r="A655" s="70"/>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row>
    <row r="656" spans="1:26" ht="13.5" customHeight="1" x14ac:dyDescent="0.3">
      <c r="A656" s="70"/>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row>
    <row r="657" spans="1:26" ht="13.5" customHeight="1" x14ac:dyDescent="0.3">
      <c r="A657" s="70"/>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row>
    <row r="658" spans="1:26" ht="13.5" customHeight="1" x14ac:dyDescent="0.3">
      <c r="A658" s="70"/>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row>
    <row r="659" spans="1:26" ht="13.5" customHeight="1" x14ac:dyDescent="0.3">
      <c r="A659" s="70"/>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row>
    <row r="660" spans="1:26" ht="13.5" customHeight="1" x14ac:dyDescent="0.3">
      <c r="A660" s="70"/>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row>
    <row r="661" spans="1:26" ht="13.5" customHeight="1" x14ac:dyDescent="0.3">
      <c r="A661" s="70"/>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row>
    <row r="662" spans="1:26" ht="13.5" customHeight="1" x14ac:dyDescent="0.3">
      <c r="A662" s="70"/>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row>
    <row r="663" spans="1:26" ht="13.5" customHeight="1" x14ac:dyDescent="0.3">
      <c r="A663" s="70"/>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row>
    <row r="664" spans="1:26" ht="13.5" customHeight="1" x14ac:dyDescent="0.3">
      <c r="A664" s="70"/>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row>
    <row r="665" spans="1:26" ht="13.5" customHeight="1" x14ac:dyDescent="0.3">
      <c r="A665" s="70"/>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row>
    <row r="666" spans="1:26" ht="13.5" customHeight="1" x14ac:dyDescent="0.3">
      <c r="A666" s="70"/>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row>
    <row r="667" spans="1:26" ht="13.5" customHeight="1" x14ac:dyDescent="0.3">
      <c r="A667" s="70"/>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row>
    <row r="668" spans="1:26" ht="13.5" customHeight="1" x14ac:dyDescent="0.3">
      <c r="A668" s="70"/>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row>
    <row r="669" spans="1:26" ht="13.5" customHeight="1" x14ac:dyDescent="0.3">
      <c r="A669" s="70"/>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row>
    <row r="670" spans="1:26" ht="13.5" customHeight="1" x14ac:dyDescent="0.3">
      <c r="A670" s="70"/>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row>
    <row r="671" spans="1:26" ht="13.5" customHeight="1" x14ac:dyDescent="0.3">
      <c r="A671" s="70"/>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row>
    <row r="672" spans="1:26" ht="13.5" customHeight="1" x14ac:dyDescent="0.3">
      <c r="A672" s="70"/>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row>
    <row r="673" spans="1:26" ht="13.5" customHeight="1" x14ac:dyDescent="0.3">
      <c r="A673" s="70"/>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row>
    <row r="674" spans="1:26" ht="13.5" customHeight="1" x14ac:dyDescent="0.3">
      <c r="A674" s="70"/>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row>
    <row r="675" spans="1:26" ht="13.5" customHeight="1" x14ac:dyDescent="0.3">
      <c r="A675" s="70"/>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row>
    <row r="676" spans="1:26" ht="13.5" customHeight="1" x14ac:dyDescent="0.3">
      <c r="A676" s="70"/>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row>
    <row r="677" spans="1:26" ht="13.5" customHeight="1" x14ac:dyDescent="0.3">
      <c r="A677" s="70"/>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row>
    <row r="678" spans="1:26" ht="13.5" customHeight="1" x14ac:dyDescent="0.3">
      <c r="A678" s="70"/>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row>
    <row r="679" spans="1:26" ht="13.5" customHeight="1" x14ac:dyDescent="0.3">
      <c r="A679" s="70"/>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row>
    <row r="680" spans="1:26" ht="13.5" customHeight="1" x14ac:dyDescent="0.3">
      <c r="A680" s="70"/>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row>
    <row r="681" spans="1:26" ht="13.5" customHeight="1" x14ac:dyDescent="0.3">
      <c r="A681" s="70"/>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row>
    <row r="682" spans="1:26" ht="13.5" customHeight="1" x14ac:dyDescent="0.3">
      <c r="A682" s="70"/>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row>
    <row r="683" spans="1:26" ht="13.5" customHeight="1" x14ac:dyDescent="0.3">
      <c r="A683" s="70"/>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row>
    <row r="684" spans="1:26" ht="13.5" customHeight="1" x14ac:dyDescent="0.3">
      <c r="A684" s="70"/>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row>
    <row r="685" spans="1:26" ht="13.5" customHeight="1" x14ac:dyDescent="0.3">
      <c r="A685" s="70"/>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row>
    <row r="686" spans="1:26" ht="13.5" customHeight="1" x14ac:dyDescent="0.3">
      <c r="A686" s="70"/>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row>
    <row r="687" spans="1:26" ht="13.5" customHeight="1" x14ac:dyDescent="0.3">
      <c r="A687" s="70"/>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row>
    <row r="688" spans="1:26" ht="13.5" customHeight="1" x14ac:dyDescent="0.3">
      <c r="A688" s="70"/>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row>
    <row r="689" spans="1:26" ht="13.5" customHeight="1" x14ac:dyDescent="0.3">
      <c r="A689" s="70"/>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row>
    <row r="690" spans="1:26" ht="13.5" customHeight="1" x14ac:dyDescent="0.3">
      <c r="A690" s="70"/>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row>
    <row r="691" spans="1:26" ht="13.5" customHeight="1" x14ac:dyDescent="0.3">
      <c r="A691" s="70"/>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row>
    <row r="692" spans="1:26" ht="13.5" customHeight="1" x14ac:dyDescent="0.3">
      <c r="A692" s="70"/>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row>
    <row r="693" spans="1:26" ht="13.5" customHeight="1" x14ac:dyDescent="0.3">
      <c r="A693" s="70"/>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row>
    <row r="694" spans="1:26" ht="13.5" customHeight="1" x14ac:dyDescent="0.3">
      <c r="A694" s="70"/>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row>
    <row r="695" spans="1:26" ht="13.5" customHeight="1" x14ac:dyDescent="0.3">
      <c r="A695" s="70"/>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row>
    <row r="696" spans="1:26" ht="13.5" customHeight="1" x14ac:dyDescent="0.3">
      <c r="A696" s="70"/>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row>
    <row r="697" spans="1:26" ht="13.5" customHeight="1" x14ac:dyDescent="0.3">
      <c r="A697" s="70"/>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row>
    <row r="698" spans="1:26" ht="13.5" customHeight="1" x14ac:dyDescent="0.3">
      <c r="A698" s="70"/>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row>
    <row r="699" spans="1:26" ht="13.5" customHeight="1" x14ac:dyDescent="0.3">
      <c r="A699" s="70"/>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row>
    <row r="700" spans="1:26" ht="13.5" customHeight="1" x14ac:dyDescent="0.3">
      <c r="A700" s="70"/>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row>
    <row r="701" spans="1:26" ht="13.5" customHeight="1" x14ac:dyDescent="0.3">
      <c r="A701" s="70"/>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row>
    <row r="702" spans="1:26" ht="13.5" customHeight="1" x14ac:dyDescent="0.3">
      <c r="A702" s="70"/>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row>
    <row r="703" spans="1:26" ht="13.5" customHeight="1" x14ac:dyDescent="0.3">
      <c r="A703" s="70"/>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row>
    <row r="704" spans="1:26" ht="13.5" customHeight="1" x14ac:dyDescent="0.3">
      <c r="A704" s="70"/>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row>
    <row r="705" spans="1:26" ht="13.5" customHeight="1" x14ac:dyDescent="0.3">
      <c r="A705" s="70"/>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row>
    <row r="706" spans="1:26" ht="13.5" customHeight="1" x14ac:dyDescent="0.3">
      <c r="A706" s="70"/>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row>
    <row r="707" spans="1:26" ht="13.5" customHeight="1" x14ac:dyDescent="0.3">
      <c r="A707" s="70"/>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row>
    <row r="708" spans="1:26" ht="13.5" customHeight="1" x14ac:dyDescent="0.3">
      <c r="A708" s="70"/>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row>
    <row r="709" spans="1:26" ht="13.5" customHeight="1" x14ac:dyDescent="0.3">
      <c r="A709" s="70"/>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row>
    <row r="710" spans="1:26" ht="13.5" customHeight="1" x14ac:dyDescent="0.3">
      <c r="A710" s="70"/>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row>
    <row r="711" spans="1:26" ht="13.5" customHeight="1" x14ac:dyDescent="0.3">
      <c r="A711" s="70"/>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row>
    <row r="712" spans="1:26" ht="13.5" customHeight="1" x14ac:dyDescent="0.3">
      <c r="A712" s="70"/>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row>
    <row r="713" spans="1:26" ht="13.5" customHeight="1" x14ac:dyDescent="0.3">
      <c r="A713" s="70"/>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row>
    <row r="714" spans="1:26" ht="13.5" customHeight="1" x14ac:dyDescent="0.3">
      <c r="A714" s="70"/>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row>
    <row r="715" spans="1:26" ht="13.5" customHeight="1" x14ac:dyDescent="0.3">
      <c r="A715" s="70"/>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row>
    <row r="716" spans="1:26" ht="13.5" customHeight="1" x14ac:dyDescent="0.3">
      <c r="A716" s="70"/>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row>
    <row r="717" spans="1:26" ht="13.5" customHeight="1" x14ac:dyDescent="0.3">
      <c r="A717" s="70"/>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row>
    <row r="718" spans="1:26" ht="13.5" customHeight="1" x14ac:dyDescent="0.3">
      <c r="A718" s="70"/>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row>
    <row r="719" spans="1:26" ht="13.5" customHeight="1" x14ac:dyDescent="0.3">
      <c r="A719" s="70"/>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row>
    <row r="720" spans="1:26" ht="13.5" customHeight="1" x14ac:dyDescent="0.3">
      <c r="A720" s="70"/>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row>
    <row r="721" spans="1:26" ht="13.5" customHeight="1" x14ac:dyDescent="0.3">
      <c r="A721" s="70"/>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row>
    <row r="722" spans="1:26" ht="13.5" customHeight="1" x14ac:dyDescent="0.3">
      <c r="A722" s="70"/>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row>
    <row r="723" spans="1:26" ht="13.5" customHeight="1" x14ac:dyDescent="0.3">
      <c r="A723" s="70"/>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row>
    <row r="724" spans="1:26" ht="13.5" customHeight="1" x14ac:dyDescent="0.3">
      <c r="A724" s="70"/>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row>
    <row r="725" spans="1:26" ht="13.5" customHeight="1" x14ac:dyDescent="0.3">
      <c r="A725" s="70"/>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row>
    <row r="726" spans="1:26" ht="13.5" customHeight="1" x14ac:dyDescent="0.3">
      <c r="A726" s="70"/>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row>
    <row r="727" spans="1:26" ht="13.5" customHeight="1" x14ac:dyDescent="0.3">
      <c r="A727" s="70"/>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row>
    <row r="728" spans="1:26" ht="13.5" customHeight="1" x14ac:dyDescent="0.3">
      <c r="A728" s="70"/>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row>
    <row r="729" spans="1:26" ht="13.5" customHeight="1" x14ac:dyDescent="0.3">
      <c r="A729" s="70"/>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row>
    <row r="730" spans="1:26" ht="13.5" customHeight="1" x14ac:dyDescent="0.3">
      <c r="A730" s="70"/>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row>
    <row r="731" spans="1:26" ht="13.5" customHeight="1" x14ac:dyDescent="0.3">
      <c r="A731" s="70"/>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row>
    <row r="732" spans="1:26" ht="13.5" customHeight="1" x14ac:dyDescent="0.3">
      <c r="A732" s="70"/>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row>
    <row r="733" spans="1:26" ht="13.5" customHeight="1" x14ac:dyDescent="0.3">
      <c r="A733" s="70"/>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row>
    <row r="734" spans="1:26" ht="13.5" customHeight="1" x14ac:dyDescent="0.3">
      <c r="A734" s="70"/>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row>
    <row r="735" spans="1:26" ht="13.5" customHeight="1" x14ac:dyDescent="0.3">
      <c r="A735" s="70"/>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row>
    <row r="736" spans="1:26" ht="13.5" customHeight="1" x14ac:dyDescent="0.3">
      <c r="A736" s="70"/>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row>
    <row r="737" spans="1:26" ht="13.5" customHeight="1" x14ac:dyDescent="0.3">
      <c r="A737" s="70"/>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row>
    <row r="738" spans="1:26" ht="13.5" customHeight="1" x14ac:dyDescent="0.3">
      <c r="A738" s="70"/>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row>
    <row r="739" spans="1:26" ht="13.5" customHeight="1" x14ac:dyDescent="0.3">
      <c r="A739" s="70"/>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row>
    <row r="740" spans="1:26" ht="13.5" customHeight="1" x14ac:dyDescent="0.3">
      <c r="A740" s="70"/>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row>
    <row r="741" spans="1:26" ht="13.5" customHeight="1" x14ac:dyDescent="0.3">
      <c r="A741" s="70"/>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row>
    <row r="742" spans="1:26" ht="13.5" customHeight="1" x14ac:dyDescent="0.3">
      <c r="A742" s="70"/>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row>
    <row r="743" spans="1:26" ht="13.5" customHeight="1" x14ac:dyDescent="0.3">
      <c r="A743" s="70"/>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row>
    <row r="744" spans="1:26" ht="13.5" customHeight="1" x14ac:dyDescent="0.3">
      <c r="A744" s="70"/>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row>
    <row r="745" spans="1:26" ht="13.5" customHeight="1" x14ac:dyDescent="0.3">
      <c r="A745" s="70"/>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row>
    <row r="746" spans="1:26" ht="13.5" customHeight="1" x14ac:dyDescent="0.3">
      <c r="A746" s="70"/>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row>
    <row r="747" spans="1:26" ht="13.5" customHeight="1" x14ac:dyDescent="0.3">
      <c r="A747" s="70"/>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row>
    <row r="748" spans="1:26" ht="13.5" customHeight="1" x14ac:dyDescent="0.3">
      <c r="A748" s="70"/>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spans="1:26" ht="13.5" customHeight="1" x14ac:dyDescent="0.3">
      <c r="A749" s="70"/>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row>
    <row r="750" spans="1:26" ht="13.5" customHeight="1" x14ac:dyDescent="0.3">
      <c r="A750" s="70"/>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row>
    <row r="751" spans="1:26" ht="13.5" customHeight="1" x14ac:dyDescent="0.3">
      <c r="A751" s="70"/>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row>
    <row r="752" spans="1:26" ht="13.5" customHeight="1" x14ac:dyDescent="0.3">
      <c r="A752" s="70"/>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row>
    <row r="753" spans="1:26" ht="13.5" customHeight="1" x14ac:dyDescent="0.3">
      <c r="A753" s="70"/>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row>
    <row r="754" spans="1:26" ht="13.5" customHeight="1" x14ac:dyDescent="0.3">
      <c r="A754" s="70"/>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row>
    <row r="755" spans="1:26" ht="13.5" customHeight="1" x14ac:dyDescent="0.3">
      <c r="A755" s="70"/>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row>
    <row r="756" spans="1:26" ht="13.5" customHeight="1" x14ac:dyDescent="0.3">
      <c r="A756" s="70"/>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row>
    <row r="757" spans="1:26" ht="13.5" customHeight="1" x14ac:dyDescent="0.3">
      <c r="A757" s="70"/>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row>
    <row r="758" spans="1:26" ht="13.5" customHeight="1" x14ac:dyDescent="0.3">
      <c r="A758" s="70"/>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row>
    <row r="759" spans="1:26" ht="13.5" customHeight="1" x14ac:dyDescent="0.3">
      <c r="A759" s="70"/>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row>
    <row r="760" spans="1:26" ht="13.5" customHeight="1" x14ac:dyDescent="0.3">
      <c r="A760" s="70"/>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row>
    <row r="761" spans="1:26" ht="13.5" customHeight="1" x14ac:dyDescent="0.3">
      <c r="A761" s="70"/>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row>
    <row r="762" spans="1:26" ht="13.5" customHeight="1" x14ac:dyDescent="0.3">
      <c r="A762" s="70"/>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row>
    <row r="763" spans="1:26" ht="13.5" customHeight="1" x14ac:dyDescent="0.3">
      <c r="A763" s="70"/>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row>
    <row r="764" spans="1:26" ht="13.5" customHeight="1" x14ac:dyDescent="0.3">
      <c r="A764" s="70"/>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row>
    <row r="765" spans="1:26" ht="13.5" customHeight="1" x14ac:dyDescent="0.3">
      <c r="A765" s="70"/>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row>
    <row r="766" spans="1:26" ht="13.5" customHeight="1" x14ac:dyDescent="0.3">
      <c r="A766" s="70"/>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row>
    <row r="767" spans="1:26" ht="13.5" customHeight="1" x14ac:dyDescent="0.3">
      <c r="A767" s="70"/>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row>
    <row r="768" spans="1:26" ht="13.5" customHeight="1" x14ac:dyDescent="0.3">
      <c r="A768" s="70"/>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row>
    <row r="769" spans="1:26" ht="13.5" customHeight="1" x14ac:dyDescent="0.3">
      <c r="A769" s="70"/>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row>
    <row r="770" spans="1:26" ht="13.5" customHeight="1" x14ac:dyDescent="0.3">
      <c r="A770" s="70"/>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row>
    <row r="771" spans="1:26" ht="13.5" customHeight="1" x14ac:dyDescent="0.3">
      <c r="A771" s="70"/>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row>
    <row r="772" spans="1:26" ht="13.5" customHeight="1" x14ac:dyDescent="0.3">
      <c r="A772" s="70"/>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row>
    <row r="773" spans="1:26" ht="13.5" customHeight="1" x14ac:dyDescent="0.3">
      <c r="A773" s="70"/>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row>
    <row r="774" spans="1:26" ht="13.5" customHeight="1" x14ac:dyDescent="0.3">
      <c r="A774" s="70"/>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row>
    <row r="775" spans="1:26" ht="13.5" customHeight="1" x14ac:dyDescent="0.3">
      <c r="A775" s="70"/>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row>
    <row r="776" spans="1:26" ht="13.5" customHeight="1" x14ac:dyDescent="0.3">
      <c r="A776" s="70"/>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row>
    <row r="777" spans="1:26" ht="13.5" customHeight="1" x14ac:dyDescent="0.3">
      <c r="A777" s="70"/>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row>
    <row r="778" spans="1:26" ht="13.5" customHeight="1" x14ac:dyDescent="0.3">
      <c r="A778" s="70"/>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row>
    <row r="779" spans="1:26" ht="13.5" customHeight="1" x14ac:dyDescent="0.3">
      <c r="A779" s="70"/>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row>
    <row r="780" spans="1:26" ht="13.5" customHeight="1" x14ac:dyDescent="0.3">
      <c r="A780" s="70"/>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row>
    <row r="781" spans="1:26" ht="13.5" customHeight="1" x14ac:dyDescent="0.3">
      <c r="A781" s="70"/>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row>
    <row r="782" spans="1:26" ht="13.5" customHeight="1" x14ac:dyDescent="0.3">
      <c r="A782" s="70"/>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row>
    <row r="783" spans="1:26" ht="13.5" customHeight="1" x14ac:dyDescent="0.3">
      <c r="A783" s="70"/>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row>
    <row r="784" spans="1:26" ht="13.5" customHeight="1" x14ac:dyDescent="0.3">
      <c r="A784" s="70"/>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row>
    <row r="785" spans="1:26" ht="13.5" customHeight="1" x14ac:dyDescent="0.3">
      <c r="A785" s="70"/>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row>
    <row r="786" spans="1:26" ht="13.5" customHeight="1" x14ac:dyDescent="0.3">
      <c r="A786" s="70"/>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row>
    <row r="787" spans="1:26" ht="13.5" customHeight="1" x14ac:dyDescent="0.3">
      <c r="A787" s="70"/>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row>
    <row r="788" spans="1:26" ht="13.5" customHeight="1" x14ac:dyDescent="0.3">
      <c r="A788" s="70"/>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row>
    <row r="789" spans="1:26" ht="13.5" customHeight="1" x14ac:dyDescent="0.3">
      <c r="A789" s="70"/>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row>
    <row r="790" spans="1:26" ht="13.5" customHeight="1" x14ac:dyDescent="0.3">
      <c r="A790" s="70"/>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row>
    <row r="791" spans="1:26" ht="13.5" customHeight="1" x14ac:dyDescent="0.3">
      <c r="A791" s="70"/>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row>
    <row r="792" spans="1:26" ht="13.5" customHeight="1" x14ac:dyDescent="0.3">
      <c r="A792" s="70"/>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row>
    <row r="793" spans="1:26" ht="13.5" customHeight="1" x14ac:dyDescent="0.3">
      <c r="A793" s="70"/>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row>
    <row r="794" spans="1:26" ht="13.5" customHeight="1" x14ac:dyDescent="0.3">
      <c r="A794" s="70"/>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row>
    <row r="795" spans="1:26" ht="13.5" customHeight="1" x14ac:dyDescent="0.3">
      <c r="A795" s="70"/>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row>
    <row r="796" spans="1:26" ht="13.5" customHeight="1" x14ac:dyDescent="0.3">
      <c r="A796" s="70"/>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row>
    <row r="797" spans="1:26" ht="13.5" customHeight="1" x14ac:dyDescent="0.3">
      <c r="A797" s="70"/>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row>
    <row r="798" spans="1:26" ht="13.5" customHeight="1" x14ac:dyDescent="0.3">
      <c r="A798" s="70"/>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row>
    <row r="799" spans="1:26" ht="13.5" customHeight="1" x14ac:dyDescent="0.3">
      <c r="A799" s="70"/>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row>
    <row r="800" spans="1:26" ht="13.5" customHeight="1" x14ac:dyDescent="0.3">
      <c r="A800" s="70"/>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spans="1:26" ht="13.5" customHeight="1" x14ac:dyDescent="0.3">
      <c r="A801" s="70"/>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row>
    <row r="802" spans="1:26" ht="13.5" customHeight="1" x14ac:dyDescent="0.3">
      <c r="A802" s="70"/>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row>
    <row r="803" spans="1:26" ht="13.5" customHeight="1" x14ac:dyDescent="0.3">
      <c r="A803" s="70"/>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row>
    <row r="804" spans="1:26" ht="13.5" customHeight="1" x14ac:dyDescent="0.3">
      <c r="A804" s="70"/>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row>
    <row r="805" spans="1:26" ht="13.5" customHeight="1" x14ac:dyDescent="0.3">
      <c r="A805" s="70"/>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row>
    <row r="806" spans="1:26" ht="13.5" customHeight="1" x14ac:dyDescent="0.3">
      <c r="A806" s="70"/>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row>
    <row r="807" spans="1:26" ht="13.5" customHeight="1" x14ac:dyDescent="0.3">
      <c r="A807" s="70"/>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row>
    <row r="808" spans="1:26" ht="13.5" customHeight="1" x14ac:dyDescent="0.3">
      <c r="A808" s="70"/>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row>
    <row r="809" spans="1:26" ht="13.5" customHeight="1" x14ac:dyDescent="0.3">
      <c r="A809" s="70"/>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row>
    <row r="810" spans="1:26" ht="13.5" customHeight="1" x14ac:dyDescent="0.3">
      <c r="A810" s="70"/>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row>
    <row r="811" spans="1:26" ht="13.5" customHeight="1" x14ac:dyDescent="0.3">
      <c r="A811" s="70"/>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row>
    <row r="812" spans="1:26" ht="13.5" customHeight="1" x14ac:dyDescent="0.3">
      <c r="A812" s="70"/>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row>
    <row r="813" spans="1:26" ht="13.5" customHeight="1" x14ac:dyDescent="0.3">
      <c r="A813" s="70"/>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row>
    <row r="814" spans="1:26" ht="13.5" customHeight="1" x14ac:dyDescent="0.3">
      <c r="A814" s="70"/>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row>
    <row r="815" spans="1:26" ht="13.5" customHeight="1" x14ac:dyDescent="0.3">
      <c r="A815" s="70"/>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row>
    <row r="816" spans="1:26" ht="13.5" customHeight="1" x14ac:dyDescent="0.3">
      <c r="A816" s="70"/>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row>
    <row r="817" spans="1:26" ht="13.5" customHeight="1" x14ac:dyDescent="0.3">
      <c r="A817" s="70"/>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row>
    <row r="818" spans="1:26" ht="13.5" customHeight="1" x14ac:dyDescent="0.3">
      <c r="A818" s="70"/>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row>
    <row r="819" spans="1:26" ht="13.5" customHeight="1" x14ac:dyDescent="0.3">
      <c r="A819" s="70"/>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row>
    <row r="820" spans="1:26" ht="13.5" customHeight="1" x14ac:dyDescent="0.3">
      <c r="A820" s="70"/>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row>
    <row r="821" spans="1:26" ht="13.5" customHeight="1" x14ac:dyDescent="0.3">
      <c r="A821" s="70"/>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row>
    <row r="822" spans="1:26" ht="13.5" customHeight="1" x14ac:dyDescent="0.3">
      <c r="A822" s="70"/>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row>
    <row r="823" spans="1:26" ht="13.5" customHeight="1" x14ac:dyDescent="0.3">
      <c r="A823" s="70"/>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row>
    <row r="824" spans="1:26" ht="13.5" customHeight="1" x14ac:dyDescent="0.3">
      <c r="A824" s="70"/>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row>
    <row r="825" spans="1:26" ht="13.5" customHeight="1" x14ac:dyDescent="0.3">
      <c r="A825" s="70"/>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row>
    <row r="826" spans="1:26" ht="13.5" customHeight="1" x14ac:dyDescent="0.3">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row>
    <row r="827" spans="1:26" ht="13.5" customHeight="1" x14ac:dyDescent="0.3">
      <c r="A827" s="70"/>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row>
    <row r="828" spans="1:26" ht="13.5" customHeight="1" x14ac:dyDescent="0.3">
      <c r="A828" s="70"/>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row>
    <row r="829" spans="1:26" ht="13.5" customHeight="1" x14ac:dyDescent="0.3">
      <c r="A829" s="70"/>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row>
    <row r="830" spans="1:26" ht="13.5" customHeight="1" x14ac:dyDescent="0.3">
      <c r="A830" s="70"/>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row>
    <row r="831" spans="1:26" ht="13.5" customHeight="1" x14ac:dyDescent="0.3">
      <c r="A831" s="70"/>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row>
    <row r="832" spans="1:26" ht="13.5" customHeight="1" x14ac:dyDescent="0.3">
      <c r="A832" s="70"/>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row>
    <row r="833" spans="1:26" ht="13.5" customHeight="1" x14ac:dyDescent="0.3">
      <c r="A833" s="70"/>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row>
    <row r="834" spans="1:26" ht="13.5" customHeight="1" x14ac:dyDescent="0.3">
      <c r="A834" s="70"/>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row>
    <row r="835" spans="1:26" ht="13.5" customHeight="1" x14ac:dyDescent="0.3">
      <c r="A835" s="70"/>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row>
    <row r="836" spans="1:26" ht="13.5" customHeight="1" x14ac:dyDescent="0.3">
      <c r="A836" s="70"/>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row>
    <row r="837" spans="1:26" ht="13.5" customHeight="1" x14ac:dyDescent="0.3">
      <c r="A837" s="70"/>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row>
    <row r="838" spans="1:26" ht="13.5" customHeight="1" x14ac:dyDescent="0.3">
      <c r="A838" s="70"/>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row>
    <row r="839" spans="1:26" ht="13.5" customHeight="1" x14ac:dyDescent="0.3">
      <c r="A839" s="70"/>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row>
    <row r="840" spans="1:26" ht="13.5" customHeight="1" x14ac:dyDescent="0.3">
      <c r="A840" s="70"/>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row>
    <row r="841" spans="1:26" ht="13.5" customHeight="1" x14ac:dyDescent="0.3">
      <c r="A841" s="70"/>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row>
    <row r="842" spans="1:26" ht="13.5" customHeight="1" x14ac:dyDescent="0.3">
      <c r="A842" s="70"/>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row>
    <row r="843" spans="1:26" ht="13.5" customHeight="1" x14ac:dyDescent="0.3">
      <c r="A843" s="70"/>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row>
    <row r="844" spans="1:26" ht="13.5" customHeight="1" x14ac:dyDescent="0.3">
      <c r="A844" s="70"/>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row>
    <row r="845" spans="1:26" ht="13.5" customHeight="1" x14ac:dyDescent="0.3">
      <c r="A845" s="70"/>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row>
    <row r="846" spans="1:26" ht="13.5" customHeight="1" x14ac:dyDescent="0.3">
      <c r="A846" s="70"/>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row>
    <row r="847" spans="1:26" ht="13.5" customHeight="1" x14ac:dyDescent="0.3">
      <c r="A847" s="70"/>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row>
    <row r="848" spans="1:26" ht="13.5" customHeight="1" x14ac:dyDescent="0.3">
      <c r="A848" s="70"/>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row>
    <row r="849" spans="1:26" ht="13.5" customHeight="1" x14ac:dyDescent="0.3">
      <c r="A849" s="70"/>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row>
    <row r="850" spans="1:26" ht="13.5" customHeight="1" x14ac:dyDescent="0.3">
      <c r="A850" s="70"/>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row>
    <row r="851" spans="1:26" ht="13.5" customHeight="1" x14ac:dyDescent="0.3">
      <c r="A851" s="70"/>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row>
    <row r="852" spans="1:26" ht="13.5" customHeight="1" x14ac:dyDescent="0.3">
      <c r="A852" s="70"/>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row>
    <row r="853" spans="1:26" ht="13.5" customHeight="1" x14ac:dyDescent="0.3">
      <c r="A853" s="70"/>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row>
    <row r="854" spans="1:26" ht="13.5" customHeight="1" x14ac:dyDescent="0.3">
      <c r="A854" s="70"/>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row>
    <row r="855" spans="1:26" ht="13.5" customHeight="1" x14ac:dyDescent="0.3">
      <c r="A855" s="70"/>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row>
    <row r="856" spans="1:26" ht="13.5" customHeight="1" x14ac:dyDescent="0.3">
      <c r="A856" s="70"/>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row>
    <row r="857" spans="1:26" ht="13.5" customHeight="1" x14ac:dyDescent="0.3">
      <c r="A857" s="70"/>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row>
    <row r="858" spans="1:26" ht="13.5" customHeight="1" x14ac:dyDescent="0.3">
      <c r="A858" s="70"/>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row>
    <row r="859" spans="1:26" ht="13.5" customHeight="1" x14ac:dyDescent="0.3">
      <c r="A859" s="70"/>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row>
    <row r="860" spans="1:26" ht="13.5" customHeight="1" x14ac:dyDescent="0.3">
      <c r="A860" s="70"/>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row>
    <row r="861" spans="1:26" ht="13.5" customHeight="1" x14ac:dyDescent="0.3">
      <c r="A861" s="70"/>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row>
    <row r="862" spans="1:26" ht="13.5" customHeight="1" x14ac:dyDescent="0.3">
      <c r="A862" s="70"/>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row>
    <row r="863" spans="1:26" ht="13.5" customHeight="1" x14ac:dyDescent="0.3">
      <c r="A863" s="70"/>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row>
    <row r="864" spans="1:26" ht="13.5" customHeight="1" x14ac:dyDescent="0.3">
      <c r="A864" s="70"/>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row>
    <row r="865" spans="1:26" ht="13.5" customHeight="1" x14ac:dyDescent="0.3">
      <c r="A865" s="70"/>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row>
    <row r="866" spans="1:26" ht="13.5" customHeight="1" x14ac:dyDescent="0.3">
      <c r="A866" s="70"/>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row>
    <row r="867" spans="1:26" ht="13.5" customHeight="1" x14ac:dyDescent="0.3">
      <c r="A867" s="70"/>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row>
    <row r="868" spans="1:26" ht="13.5" customHeight="1" x14ac:dyDescent="0.3">
      <c r="A868" s="70"/>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row>
    <row r="869" spans="1:26" ht="13.5" customHeight="1" x14ac:dyDescent="0.3">
      <c r="A869" s="70"/>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row>
    <row r="870" spans="1:26" ht="13.5" customHeight="1" x14ac:dyDescent="0.3">
      <c r="A870" s="70"/>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row>
    <row r="871" spans="1:26" ht="13.5" customHeight="1" x14ac:dyDescent="0.3">
      <c r="A871" s="70"/>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row>
    <row r="872" spans="1:26" ht="13.5" customHeight="1" x14ac:dyDescent="0.3">
      <c r="A872" s="70"/>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row>
    <row r="873" spans="1:26" ht="13.5" customHeight="1" x14ac:dyDescent="0.3">
      <c r="A873" s="70"/>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row>
    <row r="874" spans="1:26" ht="13.5" customHeight="1" x14ac:dyDescent="0.3">
      <c r="A874" s="70"/>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row>
    <row r="875" spans="1:26" ht="13.5" customHeight="1" x14ac:dyDescent="0.3">
      <c r="A875" s="70"/>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row>
    <row r="876" spans="1:26" ht="13.5" customHeight="1" x14ac:dyDescent="0.3">
      <c r="A876" s="70"/>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row>
    <row r="877" spans="1:26" ht="13.5" customHeight="1" x14ac:dyDescent="0.3">
      <c r="A877" s="70"/>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row>
    <row r="878" spans="1:26" ht="13.5" customHeight="1" x14ac:dyDescent="0.3">
      <c r="A878" s="70"/>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row>
    <row r="879" spans="1:26" ht="13.5" customHeight="1" x14ac:dyDescent="0.3">
      <c r="A879" s="70"/>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row>
    <row r="880" spans="1:26" ht="13.5" customHeight="1" x14ac:dyDescent="0.3">
      <c r="A880" s="70"/>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row>
    <row r="881" spans="1:26" ht="13.5" customHeight="1" x14ac:dyDescent="0.3">
      <c r="A881" s="70"/>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row>
    <row r="882" spans="1:26" ht="13.5" customHeight="1" x14ac:dyDescent="0.3">
      <c r="A882" s="70"/>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row>
    <row r="883" spans="1:26" ht="13.5" customHeight="1" x14ac:dyDescent="0.3">
      <c r="A883" s="70"/>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row>
    <row r="884" spans="1:26" ht="13.5" customHeight="1" x14ac:dyDescent="0.3">
      <c r="A884" s="70"/>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row>
    <row r="885" spans="1:26" ht="13.5" customHeight="1" x14ac:dyDescent="0.3">
      <c r="A885" s="70"/>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row>
    <row r="886" spans="1:26" ht="13.5" customHeight="1" x14ac:dyDescent="0.3">
      <c r="A886" s="70"/>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row>
    <row r="887" spans="1:26" ht="13.5" customHeight="1" x14ac:dyDescent="0.3">
      <c r="A887" s="70"/>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row>
    <row r="888" spans="1:26" ht="13.5" customHeight="1" x14ac:dyDescent="0.3">
      <c r="A888" s="70"/>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row>
    <row r="889" spans="1:26" ht="13.5" customHeight="1" x14ac:dyDescent="0.3">
      <c r="A889" s="70"/>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row>
    <row r="890" spans="1:26" ht="13.5" customHeight="1" x14ac:dyDescent="0.3">
      <c r="A890" s="70"/>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row>
    <row r="891" spans="1:26" ht="13.5" customHeight="1" x14ac:dyDescent="0.3">
      <c r="A891" s="70"/>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row>
    <row r="892" spans="1:26" ht="13.5" customHeight="1" x14ac:dyDescent="0.3">
      <c r="A892" s="70"/>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row>
    <row r="893" spans="1:26" ht="13.5" customHeight="1" x14ac:dyDescent="0.3">
      <c r="A893" s="70"/>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row>
    <row r="894" spans="1:26" ht="13.5" customHeight="1" x14ac:dyDescent="0.3">
      <c r="A894" s="70"/>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row>
    <row r="895" spans="1:26" ht="13.5" customHeight="1" x14ac:dyDescent="0.3">
      <c r="A895" s="70"/>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row>
    <row r="896" spans="1:26" ht="13.5" customHeight="1" x14ac:dyDescent="0.3">
      <c r="A896" s="70"/>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row>
    <row r="897" spans="1:26" ht="13.5" customHeight="1" x14ac:dyDescent="0.3">
      <c r="A897" s="70"/>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row>
    <row r="898" spans="1:26" ht="13.5" customHeight="1" x14ac:dyDescent="0.3">
      <c r="A898" s="70"/>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row>
    <row r="899" spans="1:26" ht="13.5" customHeight="1" x14ac:dyDescent="0.3">
      <c r="A899" s="70"/>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row>
    <row r="900" spans="1:26" ht="13.5" customHeight="1" x14ac:dyDescent="0.3">
      <c r="A900" s="70"/>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row>
    <row r="901" spans="1:26" ht="13.5" customHeight="1" x14ac:dyDescent="0.3">
      <c r="A901" s="70"/>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row>
    <row r="902" spans="1:26" ht="13.5" customHeight="1" x14ac:dyDescent="0.3">
      <c r="A902" s="70"/>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row>
    <row r="903" spans="1:26" ht="13.5" customHeight="1" x14ac:dyDescent="0.3">
      <c r="A903" s="70"/>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row>
    <row r="904" spans="1:26" ht="13.5" customHeight="1" x14ac:dyDescent="0.3">
      <c r="A904" s="70"/>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row>
    <row r="905" spans="1:26" ht="13.5" customHeight="1" x14ac:dyDescent="0.3">
      <c r="A905" s="70"/>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row>
    <row r="906" spans="1:26" ht="13.5" customHeight="1" x14ac:dyDescent="0.3">
      <c r="A906" s="70"/>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row>
    <row r="907" spans="1:26" ht="13.5" customHeight="1" x14ac:dyDescent="0.3">
      <c r="A907" s="70"/>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row>
    <row r="908" spans="1:26" ht="13.5" customHeight="1" x14ac:dyDescent="0.3">
      <c r="A908" s="70"/>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row>
    <row r="909" spans="1:26" ht="13.5" customHeight="1" x14ac:dyDescent="0.3">
      <c r="A909" s="70"/>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row>
    <row r="910" spans="1:26" ht="13.5" customHeight="1" x14ac:dyDescent="0.3">
      <c r="A910" s="70"/>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row>
    <row r="911" spans="1:26" ht="13.5" customHeight="1" x14ac:dyDescent="0.3">
      <c r="A911" s="70"/>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row>
    <row r="912" spans="1:26" ht="13.5" customHeight="1" x14ac:dyDescent="0.3">
      <c r="A912" s="70"/>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row>
    <row r="913" spans="1:26" ht="13.5" customHeight="1" x14ac:dyDescent="0.3">
      <c r="A913" s="70"/>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row>
    <row r="914" spans="1:26" ht="13.5" customHeight="1" x14ac:dyDescent="0.3">
      <c r="A914" s="70"/>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row>
    <row r="915" spans="1:26" ht="13.5" customHeight="1" x14ac:dyDescent="0.3">
      <c r="A915" s="70"/>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row>
    <row r="916" spans="1:26" ht="13.5" customHeight="1" x14ac:dyDescent="0.3">
      <c r="A916" s="70"/>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row>
    <row r="917" spans="1:26" ht="13.5" customHeight="1" x14ac:dyDescent="0.3">
      <c r="A917" s="70"/>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row>
    <row r="918" spans="1:26" ht="13.5" customHeight="1" x14ac:dyDescent="0.3">
      <c r="A918" s="70"/>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row>
    <row r="919" spans="1:26" ht="13.5" customHeight="1" x14ac:dyDescent="0.3">
      <c r="A919" s="70"/>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row>
    <row r="920" spans="1:26" ht="13.5" customHeight="1" x14ac:dyDescent="0.3">
      <c r="A920" s="70"/>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row>
    <row r="921" spans="1:26" ht="13.5" customHeight="1" x14ac:dyDescent="0.3">
      <c r="A921" s="70"/>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row>
    <row r="922" spans="1:26" ht="13.5" customHeight="1" x14ac:dyDescent="0.3">
      <c r="A922" s="70"/>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row>
    <row r="923" spans="1:26" ht="13.5" customHeight="1" x14ac:dyDescent="0.3">
      <c r="A923" s="70"/>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row>
    <row r="924" spans="1:26" ht="13.5" customHeight="1" x14ac:dyDescent="0.3">
      <c r="A924" s="70"/>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row>
    <row r="925" spans="1:26" ht="13.5" customHeight="1" x14ac:dyDescent="0.3">
      <c r="A925" s="70"/>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row>
    <row r="926" spans="1:26" ht="13.5" customHeight="1" x14ac:dyDescent="0.3">
      <c r="A926" s="70"/>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row>
    <row r="927" spans="1:26" ht="13.5" customHeight="1" x14ac:dyDescent="0.3">
      <c r="A927" s="70"/>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row>
    <row r="928" spans="1:26" ht="13.5" customHeight="1" x14ac:dyDescent="0.3">
      <c r="A928" s="70"/>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row>
    <row r="929" spans="1:26" ht="13.5" customHeight="1" x14ac:dyDescent="0.3">
      <c r="A929" s="70"/>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row>
    <row r="930" spans="1:26" ht="13.5" customHeight="1" x14ac:dyDescent="0.3">
      <c r="A930" s="70"/>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row>
    <row r="931" spans="1:26" ht="13.5" customHeight="1" x14ac:dyDescent="0.3">
      <c r="A931" s="70"/>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row>
    <row r="932" spans="1:26" ht="13.5" customHeight="1" x14ac:dyDescent="0.3">
      <c r="A932" s="70"/>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row>
    <row r="933" spans="1:26" ht="13.5" customHeight="1" x14ac:dyDescent="0.3">
      <c r="A933" s="70"/>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row>
    <row r="934" spans="1:26" ht="13.5" customHeight="1" x14ac:dyDescent="0.3">
      <c r="A934" s="70"/>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row>
    <row r="935" spans="1:26" ht="13.5" customHeight="1" x14ac:dyDescent="0.3">
      <c r="A935" s="70"/>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row>
    <row r="936" spans="1:26" ht="13.5" customHeight="1" x14ac:dyDescent="0.3">
      <c r="A936" s="70"/>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row>
    <row r="937" spans="1:26" ht="13.5" customHeight="1" x14ac:dyDescent="0.3">
      <c r="A937" s="70"/>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row>
    <row r="938" spans="1:26" ht="13.5" customHeight="1" x14ac:dyDescent="0.3">
      <c r="A938" s="70"/>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row>
    <row r="939" spans="1:26" ht="13.5" customHeight="1" x14ac:dyDescent="0.3">
      <c r="A939" s="70"/>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row>
    <row r="940" spans="1:26" ht="13.5" customHeight="1" x14ac:dyDescent="0.3">
      <c r="A940" s="70"/>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row>
    <row r="941" spans="1:26" ht="13.5" customHeight="1" x14ac:dyDescent="0.3">
      <c r="A941" s="70"/>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row>
    <row r="942" spans="1:26" ht="13.5" customHeight="1" x14ac:dyDescent="0.3">
      <c r="A942" s="70"/>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row>
    <row r="943" spans="1:26" ht="13.5" customHeight="1" x14ac:dyDescent="0.3">
      <c r="A943" s="70"/>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row>
    <row r="944" spans="1:26" ht="13.5" customHeight="1" x14ac:dyDescent="0.3">
      <c r="A944" s="70"/>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row>
    <row r="945" spans="1:26" ht="13.5" customHeight="1" x14ac:dyDescent="0.3">
      <c r="A945" s="70"/>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row>
    <row r="946" spans="1:26" ht="13.5" customHeight="1" x14ac:dyDescent="0.3">
      <c r="A946" s="70"/>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row>
    <row r="947" spans="1:26" ht="13.5" customHeight="1" x14ac:dyDescent="0.3">
      <c r="A947" s="70"/>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row>
    <row r="948" spans="1:26" ht="13.5" customHeight="1" x14ac:dyDescent="0.3">
      <c r="A948" s="70"/>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row>
    <row r="949" spans="1:26" ht="13.5" customHeight="1" x14ac:dyDescent="0.3">
      <c r="A949" s="70"/>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row>
    <row r="950" spans="1:26" ht="13.5" customHeight="1" x14ac:dyDescent="0.3">
      <c r="A950" s="70"/>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row>
    <row r="951" spans="1:26" ht="13.5" customHeight="1" x14ac:dyDescent="0.3">
      <c r="A951" s="70"/>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row>
    <row r="952" spans="1:26" ht="13.5" customHeight="1" x14ac:dyDescent="0.3">
      <c r="A952" s="70"/>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row>
    <row r="953" spans="1:26" ht="13.5" customHeight="1" x14ac:dyDescent="0.3">
      <c r="A953" s="70"/>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row>
    <row r="954" spans="1:26" ht="13.5" customHeight="1" x14ac:dyDescent="0.3">
      <c r="A954" s="70"/>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row>
    <row r="955" spans="1:26" ht="13.5" customHeight="1" x14ac:dyDescent="0.3">
      <c r="A955" s="70"/>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row>
    <row r="956" spans="1:26" ht="13.5" customHeight="1" x14ac:dyDescent="0.3">
      <c r="A956" s="70"/>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row>
    <row r="957" spans="1:26" ht="13.5" customHeight="1" x14ac:dyDescent="0.3">
      <c r="A957" s="70"/>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row>
    <row r="958" spans="1:26" ht="13.5" customHeight="1" x14ac:dyDescent="0.3">
      <c r="A958" s="70"/>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row>
    <row r="959" spans="1:26" ht="13.5" customHeight="1" x14ac:dyDescent="0.3">
      <c r="A959" s="70"/>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row>
    <row r="960" spans="1:26" ht="13.5" customHeight="1" x14ac:dyDescent="0.3">
      <c r="A960" s="70"/>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row>
    <row r="961" spans="1:26" ht="13.5" customHeight="1" x14ac:dyDescent="0.3">
      <c r="A961" s="70"/>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row>
    <row r="962" spans="1:26" ht="13.5" customHeight="1" x14ac:dyDescent="0.3">
      <c r="A962" s="70"/>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row>
    <row r="963" spans="1:26" ht="13.5" customHeight="1" x14ac:dyDescent="0.3">
      <c r="A963" s="70"/>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row>
    <row r="964" spans="1:26" ht="13.5" customHeight="1" x14ac:dyDescent="0.3">
      <c r="A964" s="70"/>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row>
    <row r="965" spans="1:26" ht="13.5" customHeight="1" x14ac:dyDescent="0.3">
      <c r="A965" s="70"/>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row>
    <row r="966" spans="1:26" ht="13.5" customHeight="1" x14ac:dyDescent="0.3">
      <c r="A966" s="70"/>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row>
    <row r="967" spans="1:26" ht="13.5" customHeight="1" x14ac:dyDescent="0.3">
      <c r="A967" s="70"/>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row>
    <row r="968" spans="1:26" ht="13.5" customHeight="1" x14ac:dyDescent="0.3">
      <c r="A968" s="70"/>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row>
    <row r="969" spans="1:26" ht="13.5" customHeight="1" x14ac:dyDescent="0.3">
      <c r="A969" s="70"/>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row>
    <row r="970" spans="1:26" ht="13.5" customHeight="1" x14ac:dyDescent="0.3">
      <c r="A970" s="70"/>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row>
    <row r="971" spans="1:26" ht="13.5" customHeight="1" x14ac:dyDescent="0.3">
      <c r="A971" s="70"/>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row>
    <row r="972" spans="1:26" ht="13.5" customHeight="1" x14ac:dyDescent="0.3">
      <c r="A972" s="70"/>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row>
    <row r="973" spans="1:26" ht="13.5" customHeight="1" x14ac:dyDescent="0.3">
      <c r="A973" s="70"/>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row>
    <row r="974" spans="1:26" ht="13.5" customHeight="1" x14ac:dyDescent="0.3">
      <c r="A974" s="70"/>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row>
    <row r="975" spans="1:26" ht="13.5" customHeight="1" x14ac:dyDescent="0.3">
      <c r="A975" s="70"/>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row>
    <row r="976" spans="1:26" ht="13.5" customHeight="1" x14ac:dyDescent="0.3">
      <c r="A976" s="70"/>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row>
    <row r="977" spans="1:26" ht="13.5" customHeight="1" x14ac:dyDescent="0.3">
      <c r="A977" s="70"/>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row>
    <row r="978" spans="1:26" ht="13.5" customHeight="1" x14ac:dyDescent="0.3">
      <c r="A978" s="70"/>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row>
    <row r="979" spans="1:26" ht="13.5" customHeight="1" x14ac:dyDescent="0.3">
      <c r="A979" s="70"/>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row>
    <row r="980" spans="1:26" ht="13.5" customHeight="1" x14ac:dyDescent="0.3">
      <c r="A980" s="70"/>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row>
    <row r="981" spans="1:26" ht="13.5" customHeight="1" x14ac:dyDescent="0.3">
      <c r="A981" s="70"/>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row>
    <row r="982" spans="1:26" ht="13.5" customHeight="1" x14ac:dyDescent="0.3">
      <c r="A982" s="70"/>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row>
    <row r="983" spans="1:26" ht="13.5" customHeight="1" x14ac:dyDescent="0.3">
      <c r="A983" s="70"/>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row>
    <row r="984" spans="1:26" ht="13.5" customHeight="1" x14ac:dyDescent="0.3">
      <c r="A984" s="70"/>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row>
    <row r="985" spans="1:26" ht="13.5" customHeight="1" x14ac:dyDescent="0.3">
      <c r="A985" s="70"/>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row>
    <row r="986" spans="1:26" ht="13.5" customHeight="1" x14ac:dyDescent="0.3">
      <c r="A986" s="70"/>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row>
    <row r="987" spans="1:26" ht="13.5" customHeight="1" x14ac:dyDescent="0.3">
      <c r="A987" s="70"/>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row>
    <row r="988" spans="1:26" ht="13.5" customHeight="1" x14ac:dyDescent="0.3">
      <c r="A988" s="70"/>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row>
    <row r="989" spans="1:26" ht="13.5" customHeight="1" x14ac:dyDescent="0.3">
      <c r="A989" s="70"/>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row>
    <row r="990" spans="1:26" ht="13.5" customHeight="1" x14ac:dyDescent="0.3">
      <c r="A990" s="70"/>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row>
    <row r="991" spans="1:26" ht="13.5" customHeight="1" x14ac:dyDescent="0.3">
      <c r="A991" s="70"/>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row>
    <row r="992" spans="1:26" ht="13.5" customHeight="1" x14ac:dyDescent="0.3">
      <c r="A992" s="70"/>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row>
    <row r="993" spans="1:26" ht="13.5" customHeight="1" x14ac:dyDescent="0.3">
      <c r="A993" s="70"/>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row>
    <row r="994" spans="1:26" ht="13.5" customHeight="1" x14ac:dyDescent="0.3">
      <c r="A994" s="70"/>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row>
    <row r="995" spans="1:26" ht="13.5" customHeight="1" x14ac:dyDescent="0.3">
      <c r="A995" s="70"/>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row>
    <row r="996" spans="1:26" ht="13.5" customHeight="1" x14ac:dyDescent="0.3">
      <c r="A996" s="70"/>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row>
    <row r="997" spans="1:26" ht="13.5" customHeight="1" x14ac:dyDescent="0.3">
      <c r="A997" s="70"/>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row>
    <row r="998" spans="1:26" ht="13.5" customHeight="1" x14ac:dyDescent="0.3">
      <c r="A998" s="70"/>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row>
    <row r="999" spans="1:26" ht="13.5" customHeight="1" x14ac:dyDescent="0.3">
      <c r="A999" s="70"/>
      <c r="B999" s="70"/>
      <c r="C999" s="70"/>
      <c r="D999" s="70"/>
      <c r="E999" s="70"/>
      <c r="F999" s="70"/>
      <c r="G999" s="70"/>
      <c r="H999" s="70"/>
      <c r="I999" s="70"/>
      <c r="J999" s="70"/>
      <c r="K999" s="70"/>
      <c r="L999" s="70"/>
      <c r="M999" s="70"/>
      <c r="N999" s="70"/>
      <c r="O999" s="70"/>
      <c r="P999" s="70"/>
      <c r="Q999" s="70"/>
      <c r="R999" s="70"/>
      <c r="S999" s="70"/>
      <c r="T999" s="70"/>
      <c r="U999" s="70"/>
      <c r="V999" s="70"/>
      <c r="W999" s="70"/>
      <c r="X999" s="70"/>
      <c r="Y999" s="70"/>
      <c r="Z999" s="70"/>
    </row>
    <row r="1000" spans="1:26" ht="13.5" customHeight="1" x14ac:dyDescent="0.3">
      <c r="A1000" s="70"/>
      <c r="B1000" s="70"/>
      <c r="C1000" s="70"/>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E1000"/>
  <sheetViews>
    <sheetView workbookViewId="0"/>
  </sheetViews>
  <sheetFormatPr baseColWidth="10" defaultColWidth="14.44140625" defaultRowHeight="15" customHeight="1" x14ac:dyDescent="0.3"/>
  <cols>
    <col min="1" max="26" width="10.6640625" customWidth="1"/>
  </cols>
  <sheetData>
    <row r="1" spans="2:5" ht="14.25" customHeight="1" x14ac:dyDescent="0.3"/>
    <row r="2" spans="2:5" ht="14.25" customHeight="1" x14ac:dyDescent="0.3">
      <c r="B2" s="85" t="s">
        <v>235</v>
      </c>
      <c r="E2" s="85" t="s">
        <v>236</v>
      </c>
    </row>
    <row r="3" spans="2:5" ht="14.25" customHeight="1" x14ac:dyDescent="0.3">
      <c r="B3" s="85" t="s">
        <v>237</v>
      </c>
      <c r="E3" s="85" t="s">
        <v>238</v>
      </c>
    </row>
    <row r="4" spans="2:5" ht="14.25" customHeight="1" x14ac:dyDescent="0.3">
      <c r="B4" s="85" t="s">
        <v>239</v>
      </c>
      <c r="E4" s="85" t="s">
        <v>133</v>
      </c>
    </row>
    <row r="5" spans="2:5" ht="14.25" customHeight="1" x14ac:dyDescent="0.3">
      <c r="B5" s="85" t="s">
        <v>141</v>
      </c>
    </row>
    <row r="6" spans="2:5" ht="14.25" customHeight="1" x14ac:dyDescent="0.3"/>
    <row r="7" spans="2:5" ht="14.25" customHeight="1" x14ac:dyDescent="0.3"/>
    <row r="8" spans="2:5" ht="14.25" customHeight="1" x14ac:dyDescent="0.3">
      <c r="B8" s="85" t="s">
        <v>240</v>
      </c>
    </row>
    <row r="9" spans="2:5" ht="14.25" customHeight="1" x14ac:dyDescent="0.3">
      <c r="B9" s="85" t="s">
        <v>241</v>
      </c>
    </row>
    <row r="10" spans="2:5" ht="14.25" customHeight="1" x14ac:dyDescent="0.3">
      <c r="B10" s="85" t="s">
        <v>242</v>
      </c>
    </row>
    <row r="11" spans="2:5" ht="14.25" customHeight="1" x14ac:dyDescent="0.3"/>
    <row r="12" spans="2:5" ht="14.25" customHeight="1" x14ac:dyDescent="0.3"/>
    <row r="13" spans="2:5" ht="14.25" customHeight="1" x14ac:dyDescent="0.3">
      <c r="B13" s="85" t="s">
        <v>243</v>
      </c>
    </row>
    <row r="14" spans="2:5" ht="14.25" customHeight="1" x14ac:dyDescent="0.3">
      <c r="B14" s="85" t="s">
        <v>134</v>
      </c>
    </row>
    <row r="15" spans="2:5" ht="14.25" customHeight="1" x14ac:dyDescent="0.3">
      <c r="B15" s="85" t="s">
        <v>244</v>
      </c>
    </row>
    <row r="16" spans="2:5" ht="14.25" customHeight="1" x14ac:dyDescent="0.3">
      <c r="B16" s="85" t="s">
        <v>245</v>
      </c>
    </row>
    <row r="17" spans="2:2" ht="14.25" customHeight="1" x14ac:dyDescent="0.3">
      <c r="B17" s="85" t="s">
        <v>246</v>
      </c>
    </row>
    <row r="18" spans="2:2" ht="14.25" customHeight="1" x14ac:dyDescent="0.3">
      <c r="B18" s="85" t="s">
        <v>247</v>
      </c>
    </row>
    <row r="19" spans="2:2" ht="14.25" customHeight="1" x14ac:dyDescent="0.3">
      <c r="B19" s="85" t="s">
        <v>248</v>
      </c>
    </row>
    <row r="20" spans="2:2" ht="14.25" customHeight="1" x14ac:dyDescent="0.3"/>
    <row r="21" spans="2:2" ht="14.25" customHeight="1" x14ac:dyDescent="0.3"/>
    <row r="22" spans="2:2" ht="14.25" customHeight="1" x14ac:dyDescent="0.3"/>
    <row r="23" spans="2:2" ht="14.25" customHeight="1" x14ac:dyDescent="0.3"/>
    <row r="24" spans="2:2" ht="14.25" customHeight="1" x14ac:dyDescent="0.3"/>
    <row r="25" spans="2:2" ht="14.25" customHeight="1" x14ac:dyDescent="0.3"/>
    <row r="26" spans="2:2" ht="14.25" customHeight="1" x14ac:dyDescent="0.3"/>
    <row r="27" spans="2:2" ht="14.25" customHeight="1" x14ac:dyDescent="0.3"/>
    <row r="28" spans="2:2" ht="14.25" customHeight="1" x14ac:dyDescent="0.3"/>
    <row r="29" spans="2:2" ht="14.25" customHeight="1" x14ac:dyDescent="0.3"/>
    <row r="30" spans="2:2" ht="14.25" customHeight="1" x14ac:dyDescent="0.3"/>
    <row r="31" spans="2:2" ht="14.25" customHeight="1" x14ac:dyDescent="0.3"/>
    <row r="32" spans="2: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heetViews>
  <sheetFormatPr baseColWidth="10" defaultColWidth="14.44140625" defaultRowHeight="15" customHeight="1" x14ac:dyDescent="0.3"/>
  <cols>
    <col min="1" max="1" width="32.88671875" customWidth="1"/>
    <col min="2" max="26" width="11.44140625" customWidth="1"/>
  </cols>
  <sheetData>
    <row r="1" spans="1:26" ht="13.5" customHeight="1" x14ac:dyDescent="0.3">
      <c r="A1" s="86"/>
      <c r="B1" s="86"/>
      <c r="C1" s="86"/>
      <c r="D1" s="86"/>
      <c r="E1" s="86"/>
      <c r="F1" s="86"/>
      <c r="G1" s="86"/>
      <c r="H1" s="86"/>
      <c r="I1" s="86"/>
      <c r="J1" s="86"/>
      <c r="K1" s="86"/>
      <c r="L1" s="86"/>
      <c r="M1" s="86"/>
      <c r="N1" s="86"/>
      <c r="O1" s="86"/>
      <c r="P1" s="86"/>
      <c r="Q1" s="86"/>
      <c r="R1" s="86"/>
      <c r="S1" s="86"/>
      <c r="T1" s="86"/>
      <c r="U1" s="86"/>
      <c r="V1" s="86"/>
      <c r="W1" s="86"/>
      <c r="X1" s="86"/>
      <c r="Y1" s="86"/>
      <c r="Z1" s="86"/>
    </row>
    <row r="2" spans="1:26" ht="13.5" customHeight="1" x14ac:dyDescent="0.3">
      <c r="A2" s="86"/>
      <c r="B2" s="86"/>
      <c r="C2" s="86"/>
      <c r="D2" s="86"/>
      <c r="E2" s="86"/>
      <c r="F2" s="86"/>
      <c r="G2" s="86"/>
      <c r="H2" s="86"/>
      <c r="I2" s="86"/>
      <c r="J2" s="86"/>
      <c r="K2" s="86"/>
      <c r="L2" s="86"/>
      <c r="M2" s="86"/>
      <c r="N2" s="86"/>
      <c r="O2" s="86"/>
      <c r="P2" s="86"/>
      <c r="Q2" s="86"/>
      <c r="R2" s="86"/>
      <c r="S2" s="86"/>
      <c r="T2" s="86"/>
      <c r="U2" s="86"/>
      <c r="V2" s="86"/>
      <c r="W2" s="86"/>
      <c r="X2" s="86"/>
      <c r="Y2" s="86"/>
      <c r="Z2" s="86"/>
    </row>
    <row r="3" spans="1:26" ht="13.5" customHeight="1" x14ac:dyDescent="0.3">
      <c r="A3" s="87" t="s">
        <v>215</v>
      </c>
      <c r="B3" s="86"/>
      <c r="C3" s="86"/>
      <c r="D3" s="86"/>
      <c r="E3" s="86"/>
      <c r="F3" s="86"/>
      <c r="G3" s="86"/>
      <c r="H3" s="86"/>
      <c r="I3" s="86"/>
      <c r="J3" s="86"/>
      <c r="K3" s="86"/>
      <c r="L3" s="86"/>
      <c r="M3" s="86"/>
      <c r="N3" s="86"/>
      <c r="O3" s="86"/>
      <c r="P3" s="86"/>
      <c r="Q3" s="86"/>
      <c r="R3" s="86"/>
      <c r="S3" s="86"/>
      <c r="T3" s="86"/>
      <c r="U3" s="86"/>
      <c r="V3" s="86"/>
      <c r="W3" s="86"/>
      <c r="X3" s="86"/>
      <c r="Y3" s="86"/>
      <c r="Z3" s="86"/>
    </row>
    <row r="4" spans="1:26" ht="13.5" customHeight="1" x14ac:dyDescent="0.3">
      <c r="A4" s="87" t="s">
        <v>217</v>
      </c>
      <c r="B4" s="86"/>
      <c r="C4" s="86"/>
      <c r="D4" s="86"/>
      <c r="E4" s="86"/>
      <c r="F4" s="86"/>
      <c r="G4" s="86"/>
      <c r="H4" s="86"/>
      <c r="I4" s="86"/>
      <c r="J4" s="86"/>
      <c r="K4" s="86"/>
      <c r="L4" s="86"/>
      <c r="M4" s="86"/>
      <c r="N4" s="86"/>
      <c r="O4" s="86"/>
      <c r="P4" s="86"/>
      <c r="Q4" s="86"/>
      <c r="R4" s="86"/>
      <c r="S4" s="86"/>
      <c r="T4" s="86"/>
      <c r="U4" s="86"/>
      <c r="V4" s="86"/>
      <c r="W4" s="86"/>
      <c r="X4" s="86"/>
      <c r="Y4" s="86"/>
      <c r="Z4" s="86"/>
    </row>
    <row r="5" spans="1:26" ht="13.5" customHeight="1" x14ac:dyDescent="0.3">
      <c r="A5" s="87" t="s">
        <v>136</v>
      </c>
      <c r="B5" s="86"/>
      <c r="C5" s="86"/>
      <c r="D5" s="86"/>
      <c r="E5" s="86"/>
      <c r="F5" s="86"/>
      <c r="G5" s="86"/>
      <c r="H5" s="86"/>
      <c r="I5" s="86"/>
      <c r="J5" s="86"/>
      <c r="K5" s="86"/>
      <c r="L5" s="86"/>
      <c r="M5" s="86"/>
      <c r="N5" s="86"/>
      <c r="O5" s="86"/>
      <c r="P5" s="86"/>
      <c r="Q5" s="86"/>
      <c r="R5" s="86"/>
      <c r="S5" s="86"/>
      <c r="T5" s="86"/>
      <c r="U5" s="86"/>
      <c r="V5" s="86"/>
      <c r="W5" s="86"/>
      <c r="X5" s="86"/>
      <c r="Y5" s="86"/>
      <c r="Z5" s="86"/>
    </row>
    <row r="6" spans="1:26" ht="13.5" customHeight="1" x14ac:dyDescent="0.3">
      <c r="A6" s="87" t="s">
        <v>220</v>
      </c>
      <c r="B6" s="86"/>
      <c r="C6" s="86"/>
      <c r="D6" s="86"/>
      <c r="E6" s="86"/>
      <c r="F6" s="86"/>
      <c r="G6" s="86"/>
      <c r="H6" s="86"/>
      <c r="I6" s="86"/>
      <c r="J6" s="86"/>
      <c r="K6" s="86"/>
      <c r="L6" s="86"/>
      <c r="M6" s="86"/>
      <c r="N6" s="86"/>
      <c r="O6" s="86"/>
      <c r="P6" s="86"/>
      <c r="Q6" s="86"/>
      <c r="R6" s="86"/>
      <c r="S6" s="86"/>
      <c r="T6" s="86"/>
      <c r="U6" s="86"/>
      <c r="V6" s="86"/>
      <c r="W6" s="86"/>
      <c r="X6" s="86"/>
      <c r="Y6" s="86"/>
      <c r="Z6" s="86"/>
    </row>
    <row r="7" spans="1:26" ht="13.5" customHeight="1" x14ac:dyDescent="0.3">
      <c r="A7" s="87" t="s">
        <v>137</v>
      </c>
      <c r="B7" s="86"/>
      <c r="C7" s="86"/>
      <c r="D7" s="86"/>
      <c r="E7" s="86"/>
      <c r="F7" s="86"/>
      <c r="G7" s="86"/>
      <c r="H7" s="86"/>
      <c r="I7" s="86"/>
      <c r="J7" s="86"/>
      <c r="K7" s="86"/>
      <c r="L7" s="86"/>
      <c r="M7" s="86"/>
      <c r="N7" s="86"/>
      <c r="O7" s="86"/>
      <c r="P7" s="86"/>
      <c r="Q7" s="86"/>
      <c r="R7" s="86"/>
      <c r="S7" s="86"/>
      <c r="T7" s="86"/>
      <c r="U7" s="86"/>
      <c r="V7" s="86"/>
      <c r="W7" s="86"/>
      <c r="X7" s="86"/>
      <c r="Y7" s="86"/>
      <c r="Z7" s="86"/>
    </row>
    <row r="8" spans="1:26" ht="13.5" customHeight="1" x14ac:dyDescent="0.3">
      <c r="A8" s="87" t="s">
        <v>138</v>
      </c>
      <c r="B8" s="86"/>
      <c r="C8" s="86"/>
      <c r="D8" s="86"/>
      <c r="E8" s="86"/>
      <c r="F8" s="86"/>
      <c r="G8" s="86"/>
      <c r="H8" s="86"/>
      <c r="I8" s="86"/>
      <c r="J8" s="86"/>
      <c r="K8" s="86"/>
      <c r="L8" s="86"/>
      <c r="M8" s="86"/>
      <c r="N8" s="86"/>
      <c r="O8" s="86"/>
      <c r="P8" s="86"/>
      <c r="Q8" s="86"/>
      <c r="R8" s="86"/>
      <c r="S8" s="86"/>
      <c r="T8" s="86"/>
      <c r="U8" s="86"/>
      <c r="V8" s="86"/>
      <c r="W8" s="86"/>
      <c r="X8" s="86"/>
      <c r="Y8" s="86"/>
      <c r="Z8" s="86"/>
    </row>
    <row r="9" spans="1:26" ht="13.5" customHeight="1" x14ac:dyDescent="0.3">
      <c r="A9" s="87" t="s">
        <v>226</v>
      </c>
      <c r="B9" s="86"/>
      <c r="C9" s="86"/>
      <c r="D9" s="86"/>
      <c r="E9" s="86"/>
      <c r="F9" s="86"/>
      <c r="G9" s="86"/>
      <c r="H9" s="86"/>
      <c r="I9" s="86"/>
      <c r="J9" s="86"/>
      <c r="K9" s="86"/>
      <c r="L9" s="86"/>
      <c r="M9" s="86"/>
      <c r="N9" s="86"/>
      <c r="O9" s="86"/>
      <c r="P9" s="86"/>
      <c r="Q9" s="86"/>
      <c r="R9" s="86"/>
      <c r="S9" s="86"/>
      <c r="T9" s="86"/>
      <c r="U9" s="86"/>
      <c r="V9" s="86"/>
      <c r="W9" s="86"/>
      <c r="X9" s="86"/>
      <c r="Y9" s="86"/>
      <c r="Z9" s="86"/>
    </row>
    <row r="10" spans="1:26" ht="13.5" customHeight="1" x14ac:dyDescent="0.3">
      <c r="A10" s="87" t="s">
        <v>139</v>
      </c>
      <c r="B10" s="86"/>
      <c r="C10" s="86"/>
      <c r="D10" s="86"/>
      <c r="E10" s="86"/>
      <c r="F10" s="86"/>
      <c r="G10" s="86"/>
      <c r="H10" s="86"/>
      <c r="I10" s="86"/>
      <c r="J10" s="86"/>
      <c r="K10" s="86"/>
      <c r="L10" s="86"/>
      <c r="M10" s="86"/>
      <c r="N10" s="86"/>
      <c r="O10" s="86"/>
      <c r="P10" s="86"/>
      <c r="Q10" s="86"/>
      <c r="R10" s="86"/>
      <c r="S10" s="86"/>
      <c r="T10" s="86"/>
      <c r="U10" s="86"/>
      <c r="V10" s="86"/>
      <c r="W10" s="86"/>
      <c r="X10" s="86"/>
      <c r="Y10" s="86"/>
      <c r="Z10" s="86"/>
    </row>
    <row r="11" spans="1:26" ht="13.5" customHeight="1" x14ac:dyDescent="0.3">
      <c r="A11" s="87" t="s">
        <v>229</v>
      </c>
      <c r="B11" s="86"/>
      <c r="C11" s="86"/>
      <c r="D11" s="86"/>
      <c r="E11" s="86"/>
      <c r="F11" s="86"/>
      <c r="G11" s="86"/>
      <c r="H11" s="86"/>
      <c r="I11" s="86"/>
      <c r="J11" s="86"/>
      <c r="K11" s="86"/>
      <c r="L11" s="86"/>
      <c r="M11" s="86"/>
      <c r="N11" s="86"/>
      <c r="O11" s="86"/>
      <c r="P11" s="86"/>
      <c r="Q11" s="86"/>
      <c r="R11" s="86"/>
      <c r="S11" s="86"/>
      <c r="T11" s="86"/>
      <c r="U11" s="86"/>
      <c r="V11" s="86"/>
      <c r="W11" s="86"/>
      <c r="X11" s="86"/>
      <c r="Y11" s="86"/>
      <c r="Z11" s="86"/>
    </row>
    <row r="12" spans="1:26" ht="13.5" customHeight="1" x14ac:dyDescent="0.3">
      <c r="A12" s="87" t="s">
        <v>249</v>
      </c>
      <c r="B12" s="86"/>
      <c r="C12" s="86"/>
      <c r="D12" s="86"/>
      <c r="E12" s="86"/>
      <c r="F12" s="86"/>
      <c r="G12" s="86"/>
      <c r="H12" s="86"/>
      <c r="I12" s="86"/>
      <c r="J12" s="86"/>
      <c r="K12" s="86"/>
      <c r="L12" s="86"/>
      <c r="M12" s="86"/>
      <c r="N12" s="86"/>
      <c r="O12" s="86"/>
      <c r="P12" s="86"/>
      <c r="Q12" s="86"/>
      <c r="R12" s="86"/>
      <c r="S12" s="86"/>
      <c r="T12" s="86"/>
      <c r="U12" s="86"/>
      <c r="V12" s="86"/>
      <c r="W12" s="86"/>
      <c r="X12" s="86"/>
      <c r="Y12" s="86"/>
      <c r="Z12" s="86"/>
    </row>
    <row r="13" spans="1:26" ht="13.5" customHeight="1" x14ac:dyDescent="0.3">
      <c r="A13" s="87" t="s">
        <v>250</v>
      </c>
      <c r="B13" s="86"/>
      <c r="C13" s="86"/>
      <c r="D13" s="86"/>
      <c r="E13" s="86"/>
      <c r="F13" s="86"/>
      <c r="G13" s="86"/>
      <c r="H13" s="86"/>
      <c r="I13" s="86"/>
      <c r="J13" s="86"/>
      <c r="K13" s="86"/>
      <c r="L13" s="86"/>
      <c r="M13" s="86"/>
      <c r="N13" s="86"/>
      <c r="O13" s="86"/>
      <c r="P13" s="86"/>
      <c r="Q13" s="86"/>
      <c r="R13" s="86"/>
      <c r="S13" s="86"/>
      <c r="T13" s="86"/>
      <c r="U13" s="86"/>
      <c r="V13" s="86"/>
      <c r="W13" s="86"/>
      <c r="X13" s="86"/>
      <c r="Y13" s="86"/>
      <c r="Z13" s="86"/>
    </row>
    <row r="14" spans="1:26" ht="13.5" customHeight="1" x14ac:dyDescent="0.3">
      <c r="A14" s="87" t="s">
        <v>251</v>
      </c>
      <c r="B14" s="86"/>
      <c r="C14" s="86"/>
      <c r="D14" s="86"/>
      <c r="E14" s="86"/>
      <c r="F14" s="86"/>
      <c r="G14" s="86"/>
      <c r="H14" s="86"/>
      <c r="I14" s="86"/>
      <c r="J14" s="86"/>
      <c r="K14" s="86"/>
      <c r="L14" s="86"/>
      <c r="M14" s="86"/>
      <c r="N14" s="86"/>
      <c r="O14" s="86"/>
      <c r="P14" s="86"/>
      <c r="Q14" s="86"/>
      <c r="R14" s="86"/>
      <c r="S14" s="86"/>
      <c r="T14" s="86"/>
      <c r="U14" s="86"/>
      <c r="V14" s="86"/>
      <c r="W14" s="86"/>
      <c r="X14" s="86"/>
      <c r="Y14" s="86"/>
      <c r="Z14" s="86"/>
    </row>
    <row r="15" spans="1:26" ht="13.5" customHeight="1" x14ac:dyDescent="0.3">
      <c r="A15" s="86"/>
      <c r="B15" s="86"/>
      <c r="C15" s="86"/>
      <c r="D15" s="86"/>
      <c r="E15" s="86"/>
      <c r="F15" s="86"/>
      <c r="G15" s="86"/>
      <c r="H15" s="86"/>
      <c r="I15" s="86"/>
      <c r="J15" s="86"/>
      <c r="K15" s="86"/>
      <c r="L15" s="86"/>
      <c r="M15" s="86"/>
      <c r="N15" s="86"/>
      <c r="O15" s="86"/>
      <c r="P15" s="86"/>
      <c r="Q15" s="86"/>
      <c r="R15" s="86"/>
      <c r="S15" s="86"/>
      <c r="T15" s="86"/>
      <c r="U15" s="86"/>
      <c r="V15" s="86"/>
      <c r="W15" s="86"/>
      <c r="X15" s="86"/>
      <c r="Y15" s="86"/>
      <c r="Z15" s="86"/>
    </row>
    <row r="16" spans="1:26" ht="13.5" customHeight="1" x14ac:dyDescent="0.3">
      <c r="A16" s="87" t="s">
        <v>252</v>
      </c>
      <c r="B16" s="86"/>
      <c r="C16" s="86"/>
      <c r="D16" s="86"/>
      <c r="E16" s="86"/>
      <c r="F16" s="86"/>
      <c r="G16" s="86"/>
      <c r="H16" s="86"/>
      <c r="I16" s="86"/>
      <c r="J16" s="86"/>
      <c r="K16" s="86"/>
      <c r="L16" s="86"/>
      <c r="M16" s="86"/>
      <c r="N16" s="86"/>
      <c r="O16" s="86"/>
      <c r="P16" s="86"/>
      <c r="Q16" s="86"/>
      <c r="R16" s="86"/>
      <c r="S16" s="86"/>
      <c r="T16" s="86"/>
      <c r="U16" s="86"/>
      <c r="V16" s="86"/>
      <c r="W16" s="86"/>
      <c r="X16" s="86"/>
      <c r="Y16" s="86"/>
      <c r="Z16" s="86"/>
    </row>
    <row r="17" spans="1:26" ht="13.5" customHeight="1" x14ac:dyDescent="0.3">
      <c r="A17" s="87" t="s">
        <v>235</v>
      </c>
      <c r="B17" s="86"/>
      <c r="C17" s="86"/>
      <c r="D17" s="86"/>
      <c r="E17" s="86"/>
      <c r="F17" s="86"/>
      <c r="G17" s="86"/>
      <c r="H17" s="86"/>
      <c r="I17" s="86"/>
      <c r="J17" s="86"/>
      <c r="K17" s="86"/>
      <c r="L17" s="86"/>
      <c r="M17" s="86"/>
      <c r="N17" s="86"/>
      <c r="O17" s="86"/>
      <c r="P17" s="86"/>
      <c r="Q17" s="86"/>
      <c r="R17" s="86"/>
      <c r="S17" s="86"/>
      <c r="T17" s="86"/>
      <c r="U17" s="86"/>
      <c r="V17" s="86"/>
      <c r="W17" s="86"/>
      <c r="X17" s="86"/>
      <c r="Y17" s="86"/>
      <c r="Z17" s="86"/>
    </row>
    <row r="18" spans="1:26" ht="13.5" customHeight="1" x14ac:dyDescent="0.3">
      <c r="A18" s="87" t="s">
        <v>237</v>
      </c>
      <c r="B18" s="86"/>
      <c r="C18" s="86"/>
      <c r="D18" s="86"/>
      <c r="E18" s="86"/>
      <c r="F18" s="86"/>
      <c r="G18" s="86"/>
      <c r="H18" s="86"/>
      <c r="I18" s="86"/>
      <c r="J18" s="86"/>
      <c r="K18" s="86"/>
      <c r="L18" s="86"/>
      <c r="M18" s="86"/>
      <c r="N18" s="86"/>
      <c r="O18" s="86"/>
      <c r="P18" s="86"/>
      <c r="Q18" s="86"/>
      <c r="R18" s="86"/>
      <c r="S18" s="86"/>
      <c r="T18" s="86"/>
      <c r="U18" s="86"/>
      <c r="V18" s="86"/>
      <c r="W18" s="86"/>
      <c r="X18" s="86"/>
      <c r="Y18" s="86"/>
      <c r="Z18" s="86"/>
    </row>
    <row r="19" spans="1:26" ht="13.5" customHeight="1" x14ac:dyDescent="0.3">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row>
    <row r="20" spans="1:26" ht="13.5" customHeight="1" x14ac:dyDescent="0.3">
      <c r="A20" s="87" t="s">
        <v>241</v>
      </c>
      <c r="B20" s="86"/>
      <c r="C20" s="86"/>
      <c r="D20" s="86"/>
      <c r="E20" s="86"/>
      <c r="F20" s="86"/>
      <c r="G20" s="86"/>
      <c r="H20" s="86"/>
      <c r="I20" s="86"/>
      <c r="J20" s="86"/>
      <c r="K20" s="86"/>
      <c r="L20" s="86"/>
      <c r="M20" s="86"/>
      <c r="N20" s="86"/>
      <c r="O20" s="86"/>
      <c r="P20" s="86"/>
      <c r="Q20" s="86"/>
      <c r="R20" s="86"/>
      <c r="S20" s="86"/>
      <c r="T20" s="86"/>
      <c r="U20" s="86"/>
      <c r="V20" s="86"/>
      <c r="W20" s="86"/>
      <c r="X20" s="86"/>
      <c r="Y20" s="86"/>
      <c r="Z20" s="86"/>
    </row>
    <row r="21" spans="1:26" ht="13.5" customHeight="1" x14ac:dyDescent="0.3">
      <c r="A21" s="87" t="s">
        <v>242</v>
      </c>
      <c r="B21" s="86"/>
      <c r="C21" s="86"/>
      <c r="D21" s="86"/>
      <c r="E21" s="86"/>
      <c r="F21" s="86"/>
      <c r="G21" s="86"/>
      <c r="H21" s="86"/>
      <c r="I21" s="86"/>
      <c r="J21" s="86"/>
      <c r="K21" s="86"/>
      <c r="L21" s="86"/>
      <c r="M21" s="86"/>
      <c r="N21" s="86"/>
      <c r="O21" s="86"/>
      <c r="P21" s="86"/>
      <c r="Q21" s="86"/>
      <c r="R21" s="86"/>
      <c r="S21" s="86"/>
      <c r="T21" s="86"/>
      <c r="U21" s="86"/>
      <c r="V21" s="86"/>
      <c r="W21" s="86"/>
      <c r="X21" s="86"/>
      <c r="Y21" s="86"/>
      <c r="Z21" s="86"/>
    </row>
    <row r="22" spans="1:26" ht="13.5" customHeight="1" x14ac:dyDescent="0.3">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row>
    <row r="23" spans="1:26" ht="13.5" customHeight="1" x14ac:dyDescent="0.3">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row>
    <row r="24" spans="1:26" ht="13.5" customHeight="1" x14ac:dyDescent="0.3">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row>
    <row r="25" spans="1:26" ht="13.5" customHeight="1" x14ac:dyDescent="0.3">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row>
    <row r="26" spans="1:26" ht="13.5" customHeight="1" x14ac:dyDescent="0.3">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row>
    <row r="27" spans="1:26" ht="13.5" customHeight="1" x14ac:dyDescent="0.3">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row>
    <row r="28" spans="1:26" ht="13.5" customHeight="1" x14ac:dyDescent="0.3">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row>
    <row r="29" spans="1:26" ht="13.5" customHeight="1" x14ac:dyDescent="0.3">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row>
    <row r="30" spans="1:26" ht="13.5" customHeight="1" x14ac:dyDescent="0.3">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row>
    <row r="31" spans="1:26" ht="13.5" customHeight="1" x14ac:dyDescent="0.3">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row>
    <row r="32" spans="1:26" ht="13.5" customHeight="1" x14ac:dyDescent="0.3">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row>
    <row r="33" spans="1:26" ht="13.5" customHeight="1" x14ac:dyDescent="0.3">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row>
    <row r="34" spans="1:26" ht="13.5" customHeight="1" x14ac:dyDescent="0.3">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row>
    <row r="35" spans="1:26" ht="13.5" customHeight="1" x14ac:dyDescent="0.3">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row>
    <row r="36" spans="1:26" ht="13.5" customHeight="1" x14ac:dyDescent="0.3">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row>
    <row r="37" spans="1:26" ht="13.5" customHeight="1" x14ac:dyDescent="0.3">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row>
    <row r="38" spans="1:26" ht="13.5" customHeight="1" x14ac:dyDescent="0.3">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row>
    <row r="39" spans="1:26" ht="13.5" customHeight="1" x14ac:dyDescent="0.3">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row>
    <row r="40" spans="1:26" ht="13.5" customHeight="1" x14ac:dyDescent="0.3">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row>
    <row r="41" spans="1:26" ht="13.5" customHeight="1" x14ac:dyDescent="0.3">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row>
    <row r="42" spans="1:26" ht="13.5" customHeight="1" x14ac:dyDescent="0.3">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row>
    <row r="43" spans="1:26" ht="13.5" customHeight="1" x14ac:dyDescent="0.3">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row>
    <row r="44" spans="1:26" ht="13.5" customHeight="1" x14ac:dyDescent="0.3">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row>
    <row r="45" spans="1:26" ht="13.5" customHeight="1" x14ac:dyDescent="0.3">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row>
    <row r="46" spans="1:26" ht="13.5" customHeight="1" x14ac:dyDescent="0.3">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row>
    <row r="47" spans="1:26" ht="13.5" customHeight="1" x14ac:dyDescent="0.3">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row>
    <row r="48" spans="1:26" ht="13.5" customHeight="1" x14ac:dyDescent="0.3">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row>
    <row r="49" spans="1:26" ht="13.5" customHeight="1" x14ac:dyDescent="0.3">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row>
    <row r="50" spans="1:26" ht="13.5" customHeight="1" x14ac:dyDescent="0.3">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row>
    <row r="51" spans="1:26" ht="13.5" customHeight="1" x14ac:dyDescent="0.3">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row>
    <row r="52" spans="1:26" ht="13.5" customHeight="1" x14ac:dyDescent="0.3">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row>
    <row r="53" spans="1:26" ht="13.5" customHeight="1" x14ac:dyDescent="0.3">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row>
    <row r="54" spans="1:26" ht="13.5" customHeight="1" x14ac:dyDescent="0.3">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row>
    <row r="55" spans="1:26" ht="13.5" customHeight="1" x14ac:dyDescent="0.3">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row>
    <row r="56" spans="1:26" ht="13.5" customHeight="1" x14ac:dyDescent="0.3">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row>
    <row r="57" spans="1:26" ht="13.5" customHeight="1" x14ac:dyDescent="0.3">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row>
    <row r="58" spans="1:26" ht="13.5" customHeight="1" x14ac:dyDescent="0.3">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row>
    <row r="59" spans="1:26" ht="13.5" customHeight="1" x14ac:dyDescent="0.3">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row>
    <row r="60" spans="1:26" ht="13.5" customHeight="1" x14ac:dyDescent="0.3">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row>
    <row r="61" spans="1:26" ht="13.5" customHeight="1" x14ac:dyDescent="0.3">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row>
    <row r="62" spans="1:26" ht="13.5" customHeight="1" x14ac:dyDescent="0.3">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row>
    <row r="63" spans="1:26" ht="13.5" customHeight="1" x14ac:dyDescent="0.3">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row>
    <row r="64" spans="1:26" ht="13.5" customHeight="1" x14ac:dyDescent="0.3">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row>
    <row r="65" spans="1:26" ht="13.5" customHeight="1" x14ac:dyDescent="0.3">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row>
    <row r="66" spans="1:26" ht="13.5" customHeight="1" x14ac:dyDescent="0.3">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row>
    <row r="67" spans="1:26" ht="13.5" customHeight="1" x14ac:dyDescent="0.3">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row>
    <row r="68" spans="1:26" ht="13.5" customHeight="1" x14ac:dyDescent="0.3">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row>
    <row r="69" spans="1:26" ht="13.5" customHeight="1" x14ac:dyDescent="0.3">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row>
    <row r="70" spans="1:26" ht="13.5" customHeight="1" x14ac:dyDescent="0.3">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row>
    <row r="71" spans="1:26" ht="13.5" customHeight="1" x14ac:dyDescent="0.3">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row>
    <row r="72" spans="1:26" ht="13.5" customHeight="1" x14ac:dyDescent="0.3">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row>
    <row r="73" spans="1:26" ht="13.5" customHeight="1" x14ac:dyDescent="0.3">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row>
    <row r="74" spans="1:26" ht="13.5" customHeight="1" x14ac:dyDescent="0.3">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ht="13.5" customHeight="1" x14ac:dyDescent="0.3">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row>
    <row r="76" spans="1:26" ht="13.5" customHeight="1" x14ac:dyDescent="0.3">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row>
    <row r="77" spans="1:26" ht="13.5" customHeight="1" x14ac:dyDescent="0.3">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1:26" ht="13.5" customHeight="1" x14ac:dyDescent="0.3">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row>
    <row r="79" spans="1:26" ht="13.5" customHeight="1" x14ac:dyDescent="0.3">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row>
    <row r="80" spans="1:26" ht="13.5" customHeight="1" x14ac:dyDescent="0.3">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row>
    <row r="81" spans="1:26" ht="13.5" customHeight="1" x14ac:dyDescent="0.3">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row>
    <row r="82" spans="1:26" ht="13.5" customHeight="1" x14ac:dyDescent="0.3">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row>
    <row r="83" spans="1:26" ht="13.5" customHeight="1" x14ac:dyDescent="0.3">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row>
    <row r="84" spans="1:26" ht="13.5" customHeight="1" x14ac:dyDescent="0.3">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row>
    <row r="85" spans="1:26" ht="13.5" customHeight="1" x14ac:dyDescent="0.3">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row>
    <row r="86" spans="1:26" ht="13.5" customHeight="1" x14ac:dyDescent="0.3">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row>
    <row r="87" spans="1:26" ht="13.5" customHeight="1" x14ac:dyDescent="0.3">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row>
    <row r="88" spans="1:26" ht="13.5" customHeight="1" x14ac:dyDescent="0.3">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row>
    <row r="89" spans="1:26" ht="13.5" customHeight="1" x14ac:dyDescent="0.3">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row>
    <row r="90" spans="1:26" ht="13.5" customHeight="1" x14ac:dyDescent="0.3">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row>
    <row r="91" spans="1:26" ht="13.5" customHeight="1" x14ac:dyDescent="0.3">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row>
    <row r="92" spans="1:26" ht="13.5" customHeight="1" x14ac:dyDescent="0.3">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row>
    <row r="93" spans="1:26" ht="13.5" customHeight="1" x14ac:dyDescent="0.3">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row>
    <row r="94" spans="1:26" ht="13.5" customHeight="1" x14ac:dyDescent="0.3">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row>
    <row r="95" spans="1:26" ht="13.5" customHeight="1" x14ac:dyDescent="0.3">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row>
    <row r="96" spans="1:26" ht="13.5" customHeight="1" x14ac:dyDescent="0.3">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row>
    <row r="97" spans="1:26" ht="13.5" customHeight="1" x14ac:dyDescent="0.3">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ht="13.5" customHeight="1" x14ac:dyDescent="0.3">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row>
    <row r="99" spans="1:26" ht="13.5" customHeight="1" x14ac:dyDescent="0.3">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row>
    <row r="100" spans="1:26" ht="13.5" customHeight="1" x14ac:dyDescent="0.3">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ht="13.5" customHeight="1" x14ac:dyDescent="0.3">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ht="13.5" customHeight="1" x14ac:dyDescent="0.3">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ht="13.5" customHeight="1" x14ac:dyDescent="0.3">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ht="13.5" customHeight="1" x14ac:dyDescent="0.3">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ht="13.5" customHeight="1" x14ac:dyDescent="0.3">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ht="13.5" customHeight="1" x14ac:dyDescent="0.3">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ht="13.5" customHeight="1" x14ac:dyDescent="0.3">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ht="13.5" customHeight="1" x14ac:dyDescent="0.3">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ht="13.5" customHeight="1" x14ac:dyDescent="0.3">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ht="13.5" customHeight="1" x14ac:dyDescent="0.3">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ht="13.5" customHeight="1" x14ac:dyDescent="0.3">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ht="13.5" customHeight="1" x14ac:dyDescent="0.3">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ht="13.5" customHeight="1" x14ac:dyDescent="0.3">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ht="13.5" customHeight="1" x14ac:dyDescent="0.3">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ht="13.5" customHeight="1" x14ac:dyDescent="0.3">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ht="13.5" customHeight="1" x14ac:dyDescent="0.3">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spans="1:26" ht="13.5" customHeight="1" x14ac:dyDescent="0.3">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row>
    <row r="118" spans="1:26" ht="13.5" customHeight="1" x14ac:dyDescent="0.3">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row>
    <row r="119" spans="1:26" ht="13.5" customHeight="1" x14ac:dyDescent="0.3">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spans="1:26" ht="13.5" customHeight="1" x14ac:dyDescent="0.3">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spans="1:26" ht="13.5" customHeight="1" x14ac:dyDescent="0.3">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spans="1:26" ht="13.5" customHeight="1" x14ac:dyDescent="0.3">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spans="1:26" ht="13.5" customHeight="1" x14ac:dyDescent="0.3">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row>
    <row r="124" spans="1:26" ht="13.5" customHeight="1" x14ac:dyDescent="0.3">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spans="1:26" ht="13.5" customHeight="1" x14ac:dyDescent="0.3">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row>
    <row r="126" spans="1:26" ht="13.5" customHeight="1" x14ac:dyDescent="0.3">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row>
    <row r="127" spans="1:26" ht="13.5" customHeight="1" x14ac:dyDescent="0.3">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row>
    <row r="128" spans="1:26" ht="13.5" customHeight="1" x14ac:dyDescent="0.3">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row>
    <row r="129" spans="1:26" ht="13.5" customHeight="1" x14ac:dyDescent="0.3">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spans="1:26" ht="13.5" customHeight="1" x14ac:dyDescent="0.3">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1:26" ht="13.5" customHeight="1" x14ac:dyDescent="0.3">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row>
    <row r="132" spans="1:26" ht="13.5" customHeight="1" x14ac:dyDescent="0.3">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row>
    <row r="133" spans="1:26" ht="13.5" customHeight="1" x14ac:dyDescent="0.3">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spans="1:26" ht="13.5" customHeight="1" x14ac:dyDescent="0.3">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spans="1:26" ht="13.5" customHeight="1" x14ac:dyDescent="0.3">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row>
    <row r="136" spans="1:26" ht="13.5" customHeight="1" x14ac:dyDescent="0.3">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ht="13.5" customHeight="1" x14ac:dyDescent="0.3">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row>
    <row r="138" spans="1:26" ht="13.5" customHeight="1" x14ac:dyDescent="0.3">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6" ht="13.5" customHeight="1" x14ac:dyDescent="0.3">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row>
    <row r="140" spans="1:26" ht="13.5" customHeight="1" x14ac:dyDescent="0.3">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row>
    <row r="141" spans="1:26" ht="13.5" customHeight="1" x14ac:dyDescent="0.3">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row r="142" spans="1:26" ht="13.5" customHeight="1" x14ac:dyDescent="0.3">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row>
    <row r="143" spans="1:26" ht="13.5" customHeight="1" x14ac:dyDescent="0.3">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row>
    <row r="144" spans="1:26" ht="13.5" customHeight="1" x14ac:dyDescent="0.3">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row>
    <row r="145" spans="1:26" ht="13.5" customHeight="1" x14ac:dyDescent="0.3">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row>
    <row r="146" spans="1:26" ht="13.5" customHeight="1" x14ac:dyDescent="0.3">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row>
    <row r="147" spans="1:26" ht="13.5" customHeight="1" x14ac:dyDescent="0.3">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spans="1:26" ht="13.5" customHeight="1" x14ac:dyDescent="0.3">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row>
    <row r="149" spans="1:26" ht="13.5" customHeight="1" x14ac:dyDescent="0.3">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1:26" ht="13.5" customHeight="1" x14ac:dyDescent="0.3">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spans="1:26" ht="13.5" customHeight="1" x14ac:dyDescent="0.3">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row>
    <row r="152" spans="1:26" ht="13.5" customHeight="1" x14ac:dyDescent="0.3">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row>
    <row r="153" spans="1:26" ht="13.5" customHeight="1" x14ac:dyDescent="0.3">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spans="1:26" ht="13.5" customHeight="1" x14ac:dyDescent="0.3">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spans="1:26" ht="13.5" customHeight="1" x14ac:dyDescent="0.3">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spans="1:26" ht="13.5" customHeight="1" x14ac:dyDescent="0.3">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ht="13.5" customHeight="1" x14ac:dyDescent="0.3">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spans="1:26" ht="13.5" customHeight="1" x14ac:dyDescent="0.3">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spans="1:26" ht="13.5" customHeight="1" x14ac:dyDescent="0.3">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spans="1:26" ht="13.5" customHeight="1" x14ac:dyDescent="0.3">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ht="13.5" customHeight="1" x14ac:dyDescent="0.3">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spans="1:26" ht="13.5" customHeight="1" x14ac:dyDescent="0.3">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row>
    <row r="163" spans="1:26" ht="13.5" customHeight="1" x14ac:dyDescent="0.3">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row>
    <row r="164" spans="1:26" ht="13.5" customHeight="1" x14ac:dyDescent="0.3">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spans="1:26" ht="13.5" customHeight="1" x14ac:dyDescent="0.3">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1:26" ht="13.5" customHeight="1" x14ac:dyDescent="0.3">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spans="1:26" ht="13.5" customHeight="1" x14ac:dyDescent="0.3">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spans="1:26" ht="13.5" customHeight="1" x14ac:dyDescent="0.3">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spans="1:26" ht="13.5" customHeight="1" x14ac:dyDescent="0.3">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spans="1:26" ht="13.5" customHeight="1" x14ac:dyDescent="0.3">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spans="1:26" ht="13.5" customHeight="1" x14ac:dyDescent="0.3">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spans="1:26" ht="13.5" customHeight="1" x14ac:dyDescent="0.3">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spans="1:26" ht="13.5" customHeight="1" x14ac:dyDescent="0.3">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row>
    <row r="174" spans="1:26" ht="13.5" customHeight="1" x14ac:dyDescent="0.3">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row>
    <row r="175" spans="1:26" ht="13.5" customHeight="1" x14ac:dyDescent="0.3">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row>
    <row r="176" spans="1:26" ht="13.5" customHeight="1" x14ac:dyDescent="0.3">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spans="1:26" ht="13.5" customHeight="1" x14ac:dyDescent="0.3">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spans="1:26" ht="13.5" customHeight="1" x14ac:dyDescent="0.3">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ht="13.5" customHeight="1" x14ac:dyDescent="0.3">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ht="13.5" customHeight="1" x14ac:dyDescent="0.3">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spans="1:26" ht="13.5" customHeight="1" x14ac:dyDescent="0.3">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ht="13.5" customHeight="1" x14ac:dyDescent="0.3">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spans="1:26" ht="13.5" customHeight="1" x14ac:dyDescent="0.3">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spans="1:26" ht="13.5" customHeight="1" x14ac:dyDescent="0.3">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spans="1:26" ht="13.5" customHeight="1" x14ac:dyDescent="0.3">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ht="13.5" customHeight="1" x14ac:dyDescent="0.3">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spans="1:26" ht="13.5" customHeight="1" x14ac:dyDescent="0.3">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spans="1:26" ht="13.5" customHeight="1" x14ac:dyDescent="0.3">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spans="1:26" ht="13.5" customHeight="1" x14ac:dyDescent="0.3">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row>
    <row r="190" spans="1:26" ht="13.5" customHeight="1" x14ac:dyDescent="0.3">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1:26" ht="13.5" customHeight="1" x14ac:dyDescent="0.3">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ht="13.5" customHeight="1" x14ac:dyDescent="0.3">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spans="1:26" ht="13.5" customHeight="1" x14ac:dyDescent="0.3">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row>
    <row r="194" spans="1:26" ht="13.5" customHeight="1" x14ac:dyDescent="0.3">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spans="1:26" ht="13.5" customHeight="1" x14ac:dyDescent="0.3">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ht="13.5" customHeight="1" x14ac:dyDescent="0.3">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spans="1:26" ht="13.5" customHeight="1" x14ac:dyDescent="0.3">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row>
    <row r="198" spans="1:26" ht="13.5" customHeight="1" x14ac:dyDescent="0.3">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row>
    <row r="199" spans="1:26" ht="13.5" customHeight="1" x14ac:dyDescent="0.3">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row>
    <row r="200" spans="1:26" ht="13.5" customHeight="1" x14ac:dyDescent="0.3">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row>
    <row r="201" spans="1:26" ht="13.5" customHeight="1" x14ac:dyDescent="0.3">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1:26" ht="13.5" customHeight="1" x14ac:dyDescent="0.3">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spans="1:26" ht="13.5" customHeight="1" x14ac:dyDescent="0.3">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spans="1:26" ht="13.5" customHeight="1" x14ac:dyDescent="0.3">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row>
    <row r="205" spans="1:26" ht="13.5" customHeight="1" x14ac:dyDescent="0.3">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row>
    <row r="206" spans="1:26" ht="13.5" customHeight="1" x14ac:dyDescent="0.3">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row>
    <row r="207" spans="1:26" ht="13.5" customHeight="1" x14ac:dyDescent="0.3">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spans="1:26" ht="13.5" customHeight="1" x14ac:dyDescent="0.3">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ht="13.5" customHeight="1" x14ac:dyDescent="0.3">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ht="13.5" customHeight="1" x14ac:dyDescent="0.3">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ht="13.5" customHeight="1" x14ac:dyDescent="0.3">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row>
    <row r="212" spans="1:26" ht="13.5" customHeight="1" x14ac:dyDescent="0.3">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row>
    <row r="213" spans="1:26" ht="13.5" customHeight="1" x14ac:dyDescent="0.3">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row>
    <row r="214" spans="1:26" ht="13.5" customHeight="1" x14ac:dyDescent="0.3">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row>
    <row r="215" spans="1:26" ht="13.5" customHeight="1" x14ac:dyDescent="0.3">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row>
    <row r="216" spans="1:26" ht="13.5" customHeight="1" x14ac:dyDescent="0.3">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row>
    <row r="217" spans="1:26" ht="13.5" customHeight="1" x14ac:dyDescent="0.3">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row>
    <row r="218" spans="1:26" ht="13.5" customHeight="1" x14ac:dyDescent="0.3">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row>
    <row r="219" spans="1:26" ht="13.5" customHeight="1" x14ac:dyDescent="0.3">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row>
    <row r="220" spans="1:26" ht="13.5" customHeight="1" x14ac:dyDescent="0.3">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row>
    <row r="221" spans="1:26" ht="13.5" customHeight="1" x14ac:dyDescent="0.3">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row>
    <row r="222" spans="1:26" ht="13.5" customHeight="1" x14ac:dyDescent="0.3">
      <c r="A222" s="86"/>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row>
    <row r="223" spans="1:26" ht="13.5" customHeight="1" x14ac:dyDescent="0.3">
      <c r="A223" s="86"/>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row>
    <row r="224" spans="1:26" ht="13.5" customHeight="1" x14ac:dyDescent="0.3">
      <c r="A224" s="86"/>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row>
    <row r="225" spans="1:26" ht="13.5" customHeight="1" x14ac:dyDescent="0.3">
      <c r="A225" s="86"/>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row>
    <row r="226" spans="1:26" ht="13.5" customHeight="1" x14ac:dyDescent="0.3">
      <c r="A226" s="86"/>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row>
    <row r="227" spans="1:26" ht="13.5" customHeight="1" x14ac:dyDescent="0.3">
      <c r="A227" s="86"/>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row>
    <row r="228" spans="1:26" ht="13.5" customHeight="1" x14ac:dyDescent="0.3">
      <c r="A228" s="86"/>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row>
    <row r="229" spans="1:26" ht="13.5" customHeight="1" x14ac:dyDescent="0.3">
      <c r="A229" s="86"/>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row>
    <row r="230" spans="1:26" ht="13.5" customHeight="1" x14ac:dyDescent="0.3">
      <c r="A230" s="86"/>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row>
    <row r="231" spans="1:26" ht="13.5" customHeight="1" x14ac:dyDescent="0.3">
      <c r="A231" s="86"/>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row>
    <row r="232" spans="1:26" ht="13.5" customHeight="1" x14ac:dyDescent="0.3">
      <c r="A232" s="86"/>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row>
    <row r="233" spans="1:26" ht="13.5" customHeight="1" x14ac:dyDescent="0.3">
      <c r="A233" s="86"/>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row>
    <row r="234" spans="1:26" ht="13.5" customHeight="1" x14ac:dyDescent="0.3">
      <c r="A234" s="86"/>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row>
    <row r="235" spans="1:26" ht="13.5" customHeight="1" x14ac:dyDescent="0.3">
      <c r="A235" s="86"/>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row>
    <row r="236" spans="1:26" ht="13.5" customHeight="1" x14ac:dyDescent="0.3">
      <c r="A236" s="86"/>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row>
    <row r="237" spans="1:26" ht="13.5" customHeight="1" x14ac:dyDescent="0.3">
      <c r="A237" s="86"/>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row>
    <row r="238" spans="1:26" ht="13.5" customHeight="1" x14ac:dyDescent="0.3">
      <c r="A238" s="86"/>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row>
    <row r="239" spans="1:26" ht="13.5" customHeight="1" x14ac:dyDescent="0.3">
      <c r="A239" s="86"/>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row>
    <row r="240" spans="1:26" ht="13.5" customHeight="1" x14ac:dyDescent="0.3">
      <c r="A240" s="86"/>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row>
    <row r="241" spans="1:26" ht="13.5" customHeight="1" x14ac:dyDescent="0.3">
      <c r="A241" s="86"/>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row>
    <row r="242" spans="1:26" ht="13.5" customHeight="1" x14ac:dyDescent="0.3">
      <c r="A242" s="86"/>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row>
    <row r="243" spans="1:26" ht="13.5" customHeight="1" x14ac:dyDescent="0.3">
      <c r="A243" s="86"/>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row>
    <row r="244" spans="1:26" ht="13.5" customHeight="1" x14ac:dyDescent="0.3">
      <c r="A244" s="86"/>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row>
    <row r="245" spans="1:26" ht="13.5" customHeight="1" x14ac:dyDescent="0.3">
      <c r="A245" s="86"/>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row>
    <row r="246" spans="1:26" ht="13.5" customHeight="1" x14ac:dyDescent="0.3">
      <c r="A246" s="86"/>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row>
    <row r="247" spans="1:26" ht="13.5" customHeight="1" x14ac:dyDescent="0.3">
      <c r="A247" s="86"/>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row>
    <row r="248" spans="1:26" ht="13.5" customHeight="1" x14ac:dyDescent="0.3">
      <c r="A248" s="86"/>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row>
    <row r="249" spans="1:26" ht="13.5" customHeight="1" x14ac:dyDescent="0.3">
      <c r="A249" s="86"/>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row>
    <row r="250" spans="1:26" ht="13.5" customHeight="1" x14ac:dyDescent="0.3">
      <c r="A250" s="86"/>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row>
    <row r="251" spans="1:26" ht="13.5" customHeight="1" x14ac:dyDescent="0.3">
      <c r="A251" s="86"/>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row>
    <row r="252" spans="1:26" ht="13.5" customHeight="1" x14ac:dyDescent="0.3">
      <c r="A252" s="86"/>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row>
    <row r="253" spans="1:26" ht="13.5" customHeight="1" x14ac:dyDescent="0.3">
      <c r="A253" s="86"/>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row>
    <row r="254" spans="1:26" ht="13.5" customHeight="1" x14ac:dyDescent="0.3">
      <c r="A254" s="86"/>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row>
    <row r="255" spans="1:26" ht="13.5" customHeight="1" x14ac:dyDescent="0.3">
      <c r="A255" s="86"/>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row>
    <row r="256" spans="1:26" ht="13.5" customHeight="1" x14ac:dyDescent="0.3">
      <c r="A256" s="86"/>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row>
    <row r="257" spans="1:26" ht="13.5" customHeight="1" x14ac:dyDescent="0.3">
      <c r="A257" s="86"/>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row>
    <row r="258" spans="1:26" ht="13.5" customHeight="1" x14ac:dyDescent="0.3">
      <c r="A258" s="86"/>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row>
    <row r="259" spans="1:26" ht="13.5" customHeight="1" x14ac:dyDescent="0.3">
      <c r="A259" s="86"/>
      <c r="B259" s="86"/>
      <c r="C259" s="86"/>
      <c r="D259" s="86"/>
      <c r="E259" s="86"/>
      <c r="F259" s="86"/>
      <c r="G259" s="86"/>
      <c r="H259" s="86"/>
      <c r="I259" s="86"/>
      <c r="J259" s="86"/>
      <c r="K259" s="86"/>
      <c r="L259" s="86"/>
      <c r="M259" s="86"/>
      <c r="N259" s="86"/>
      <c r="O259" s="86"/>
      <c r="P259" s="86"/>
      <c r="Q259" s="86"/>
      <c r="R259" s="86"/>
      <c r="S259" s="86"/>
      <c r="T259" s="86"/>
      <c r="U259" s="86"/>
      <c r="V259" s="86"/>
      <c r="W259" s="86"/>
      <c r="X259" s="86"/>
      <c r="Y259" s="86"/>
      <c r="Z259" s="86"/>
    </row>
    <row r="260" spans="1:26" ht="13.5" customHeight="1" x14ac:dyDescent="0.3">
      <c r="A260" s="86"/>
      <c r="B260" s="86"/>
      <c r="C260" s="86"/>
      <c r="D260" s="86"/>
      <c r="E260" s="86"/>
      <c r="F260" s="86"/>
      <c r="G260" s="86"/>
      <c r="H260" s="86"/>
      <c r="I260" s="86"/>
      <c r="J260" s="86"/>
      <c r="K260" s="86"/>
      <c r="L260" s="86"/>
      <c r="M260" s="86"/>
      <c r="N260" s="86"/>
      <c r="O260" s="86"/>
      <c r="P260" s="86"/>
      <c r="Q260" s="86"/>
      <c r="R260" s="86"/>
      <c r="S260" s="86"/>
      <c r="T260" s="86"/>
      <c r="U260" s="86"/>
      <c r="V260" s="86"/>
      <c r="W260" s="86"/>
      <c r="X260" s="86"/>
      <c r="Y260" s="86"/>
      <c r="Z260" s="86"/>
    </row>
    <row r="261" spans="1:26" ht="13.5" customHeight="1" x14ac:dyDescent="0.3">
      <c r="A261" s="86"/>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row>
    <row r="262" spans="1:26" ht="13.5" customHeight="1" x14ac:dyDescent="0.3">
      <c r="A262" s="86"/>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row>
    <row r="263" spans="1:26" ht="13.5" customHeight="1" x14ac:dyDescent="0.3">
      <c r="A263" s="86"/>
      <c r="B263" s="86"/>
      <c r="C263" s="86"/>
      <c r="D263" s="86"/>
      <c r="E263" s="86"/>
      <c r="F263" s="86"/>
      <c r="G263" s="86"/>
      <c r="H263" s="86"/>
      <c r="I263" s="86"/>
      <c r="J263" s="86"/>
      <c r="K263" s="86"/>
      <c r="L263" s="86"/>
      <c r="M263" s="86"/>
      <c r="N263" s="86"/>
      <c r="O263" s="86"/>
      <c r="P263" s="86"/>
      <c r="Q263" s="86"/>
      <c r="R263" s="86"/>
      <c r="S263" s="86"/>
      <c r="T263" s="86"/>
      <c r="U263" s="86"/>
      <c r="V263" s="86"/>
      <c r="W263" s="86"/>
      <c r="X263" s="86"/>
      <c r="Y263" s="86"/>
      <c r="Z263" s="86"/>
    </row>
    <row r="264" spans="1:26" ht="13.5" customHeight="1" x14ac:dyDescent="0.3">
      <c r="A264" s="86"/>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c r="Z264" s="86"/>
    </row>
    <row r="265" spans="1:26" ht="13.5" customHeight="1" x14ac:dyDescent="0.3">
      <c r="A265" s="86"/>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6"/>
      <c r="Z265" s="86"/>
    </row>
    <row r="266" spans="1:26" ht="13.5" customHeight="1" x14ac:dyDescent="0.3">
      <c r="A266" s="86"/>
      <c r="B266" s="86"/>
      <c r="C266" s="86"/>
      <c r="D266" s="86"/>
      <c r="E266" s="86"/>
      <c r="F266" s="86"/>
      <c r="G266" s="86"/>
      <c r="H266" s="86"/>
      <c r="I266" s="86"/>
      <c r="J266" s="86"/>
      <c r="K266" s="86"/>
      <c r="L266" s="86"/>
      <c r="M266" s="86"/>
      <c r="N266" s="86"/>
      <c r="O266" s="86"/>
      <c r="P266" s="86"/>
      <c r="Q266" s="86"/>
      <c r="R266" s="86"/>
      <c r="S266" s="86"/>
      <c r="T266" s="86"/>
      <c r="U266" s="86"/>
      <c r="V266" s="86"/>
      <c r="W266" s="86"/>
      <c r="X266" s="86"/>
      <c r="Y266" s="86"/>
      <c r="Z266" s="86"/>
    </row>
    <row r="267" spans="1:26" ht="13.5" customHeight="1" x14ac:dyDescent="0.3">
      <c r="A267" s="86"/>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row>
    <row r="268" spans="1:26" ht="13.5" customHeight="1" x14ac:dyDescent="0.3">
      <c r="A268" s="86"/>
      <c r="B268" s="86"/>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86"/>
    </row>
    <row r="269" spans="1:26" ht="13.5" customHeight="1" x14ac:dyDescent="0.3">
      <c r="A269" s="86"/>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row>
    <row r="270" spans="1:26" ht="13.5" customHeight="1" x14ac:dyDescent="0.3">
      <c r="A270" s="86"/>
      <c r="B270" s="86"/>
      <c r="C270" s="86"/>
      <c r="D270" s="86"/>
      <c r="E270" s="86"/>
      <c r="F270" s="86"/>
      <c r="G270" s="86"/>
      <c r="H270" s="86"/>
      <c r="I270" s="86"/>
      <c r="J270" s="86"/>
      <c r="K270" s="86"/>
      <c r="L270" s="86"/>
      <c r="M270" s="86"/>
      <c r="N270" s="86"/>
      <c r="O270" s="86"/>
      <c r="P270" s="86"/>
      <c r="Q270" s="86"/>
      <c r="R270" s="86"/>
      <c r="S270" s="86"/>
      <c r="T270" s="86"/>
      <c r="U270" s="86"/>
      <c r="V270" s="86"/>
      <c r="W270" s="86"/>
      <c r="X270" s="86"/>
      <c r="Y270" s="86"/>
      <c r="Z270" s="86"/>
    </row>
    <row r="271" spans="1:26" ht="13.5" customHeight="1" x14ac:dyDescent="0.3">
      <c r="A271" s="86"/>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row>
    <row r="272" spans="1:26" ht="13.5" customHeight="1" x14ac:dyDescent="0.3">
      <c r="A272" s="86"/>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row>
    <row r="273" spans="1:26" ht="13.5" customHeight="1" x14ac:dyDescent="0.3">
      <c r="A273" s="86"/>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row>
    <row r="274" spans="1:26" ht="13.5" customHeight="1" x14ac:dyDescent="0.3">
      <c r="A274" s="86"/>
      <c r="B274" s="86"/>
      <c r="C274" s="86"/>
      <c r="D274" s="86"/>
      <c r="E274" s="86"/>
      <c r="F274" s="86"/>
      <c r="G274" s="86"/>
      <c r="H274" s="86"/>
      <c r="I274" s="86"/>
      <c r="J274" s="86"/>
      <c r="K274" s="86"/>
      <c r="L274" s="86"/>
      <c r="M274" s="86"/>
      <c r="N274" s="86"/>
      <c r="O274" s="86"/>
      <c r="P274" s="86"/>
      <c r="Q274" s="86"/>
      <c r="R274" s="86"/>
      <c r="S274" s="86"/>
      <c r="T274" s="86"/>
      <c r="U274" s="86"/>
      <c r="V274" s="86"/>
      <c r="W274" s="86"/>
      <c r="X274" s="86"/>
      <c r="Y274" s="86"/>
      <c r="Z274" s="86"/>
    </row>
    <row r="275" spans="1:26" ht="13.5" customHeight="1" x14ac:dyDescent="0.3">
      <c r="A275" s="86"/>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row>
    <row r="276" spans="1:26" ht="13.5" customHeight="1" x14ac:dyDescent="0.3">
      <c r="A276" s="86"/>
      <c r="B276" s="86"/>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row>
    <row r="277" spans="1:26" ht="13.5" customHeight="1" x14ac:dyDescent="0.3">
      <c r="A277" s="86"/>
      <c r="B277" s="86"/>
      <c r="C277" s="86"/>
      <c r="D277" s="86"/>
      <c r="E277" s="86"/>
      <c r="F277" s="86"/>
      <c r="G277" s="86"/>
      <c r="H277" s="86"/>
      <c r="I277" s="86"/>
      <c r="J277" s="86"/>
      <c r="K277" s="86"/>
      <c r="L277" s="86"/>
      <c r="M277" s="86"/>
      <c r="N277" s="86"/>
      <c r="O277" s="86"/>
      <c r="P277" s="86"/>
      <c r="Q277" s="86"/>
      <c r="R277" s="86"/>
      <c r="S277" s="86"/>
      <c r="T277" s="86"/>
      <c r="U277" s="86"/>
      <c r="V277" s="86"/>
      <c r="W277" s="86"/>
      <c r="X277" s="86"/>
      <c r="Y277" s="86"/>
      <c r="Z277" s="86"/>
    </row>
    <row r="278" spans="1:26" ht="13.5" customHeight="1" x14ac:dyDescent="0.3">
      <c r="A278" s="86"/>
      <c r="B278" s="86"/>
      <c r="C278" s="86"/>
      <c r="D278" s="86"/>
      <c r="E278" s="86"/>
      <c r="F278" s="86"/>
      <c r="G278" s="86"/>
      <c r="H278" s="86"/>
      <c r="I278" s="86"/>
      <c r="J278" s="86"/>
      <c r="K278" s="86"/>
      <c r="L278" s="86"/>
      <c r="M278" s="86"/>
      <c r="N278" s="86"/>
      <c r="O278" s="86"/>
      <c r="P278" s="86"/>
      <c r="Q278" s="86"/>
      <c r="R278" s="86"/>
      <c r="S278" s="86"/>
      <c r="T278" s="86"/>
      <c r="U278" s="86"/>
      <c r="V278" s="86"/>
      <c r="W278" s="86"/>
      <c r="X278" s="86"/>
      <c r="Y278" s="86"/>
      <c r="Z278" s="86"/>
    </row>
    <row r="279" spans="1:26" ht="13.5" customHeight="1" x14ac:dyDescent="0.3">
      <c r="A279" s="86"/>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row>
    <row r="280" spans="1:26" ht="13.5" customHeight="1" x14ac:dyDescent="0.3">
      <c r="A280" s="86"/>
      <c r="B280" s="86"/>
      <c r="C280" s="86"/>
      <c r="D280" s="86"/>
      <c r="E280" s="86"/>
      <c r="F280" s="86"/>
      <c r="G280" s="86"/>
      <c r="H280" s="86"/>
      <c r="I280" s="86"/>
      <c r="J280" s="86"/>
      <c r="K280" s="86"/>
      <c r="L280" s="86"/>
      <c r="M280" s="86"/>
      <c r="N280" s="86"/>
      <c r="O280" s="86"/>
      <c r="P280" s="86"/>
      <c r="Q280" s="86"/>
      <c r="R280" s="86"/>
      <c r="S280" s="86"/>
      <c r="T280" s="86"/>
      <c r="U280" s="86"/>
      <c r="V280" s="86"/>
      <c r="W280" s="86"/>
      <c r="X280" s="86"/>
      <c r="Y280" s="86"/>
      <c r="Z280" s="86"/>
    </row>
    <row r="281" spans="1:26" ht="13.5" customHeight="1" x14ac:dyDescent="0.3">
      <c r="A281" s="86"/>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row>
    <row r="282" spans="1:26" ht="13.5" customHeight="1" x14ac:dyDescent="0.3">
      <c r="A282" s="86"/>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row>
    <row r="283" spans="1:26" ht="13.5" customHeight="1" x14ac:dyDescent="0.3">
      <c r="A283" s="86"/>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row>
    <row r="284" spans="1:26" ht="13.5" customHeight="1" x14ac:dyDescent="0.3">
      <c r="A284" s="86"/>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row>
    <row r="285" spans="1:26" ht="13.5" customHeight="1" x14ac:dyDescent="0.3">
      <c r="A285" s="86"/>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row>
    <row r="286" spans="1:26" ht="13.5" customHeight="1" x14ac:dyDescent="0.3">
      <c r="A286" s="86"/>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row>
    <row r="287" spans="1:26" ht="13.5" customHeight="1" x14ac:dyDescent="0.3">
      <c r="A287" s="86"/>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row>
    <row r="288" spans="1:26" ht="13.5" customHeight="1" x14ac:dyDescent="0.3">
      <c r="A288" s="86"/>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row>
    <row r="289" spans="1:26" ht="13.5" customHeight="1" x14ac:dyDescent="0.3">
      <c r="A289" s="86"/>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row>
    <row r="290" spans="1:26" ht="13.5" customHeight="1" x14ac:dyDescent="0.3">
      <c r="A290" s="86"/>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row>
    <row r="291" spans="1:26" ht="13.5" customHeight="1" x14ac:dyDescent="0.3">
      <c r="A291" s="86"/>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row>
    <row r="292" spans="1:26" ht="13.5" customHeight="1" x14ac:dyDescent="0.3">
      <c r="A292" s="86"/>
      <c r="B292" s="86"/>
      <c r="C292" s="86"/>
      <c r="D292" s="86"/>
      <c r="E292" s="86"/>
      <c r="F292" s="86"/>
      <c r="G292" s="86"/>
      <c r="H292" s="86"/>
      <c r="I292" s="86"/>
      <c r="J292" s="86"/>
      <c r="K292" s="86"/>
      <c r="L292" s="86"/>
      <c r="M292" s="86"/>
      <c r="N292" s="86"/>
      <c r="O292" s="86"/>
      <c r="P292" s="86"/>
      <c r="Q292" s="86"/>
      <c r="R292" s="86"/>
      <c r="S292" s="86"/>
      <c r="T292" s="86"/>
      <c r="U292" s="86"/>
      <c r="V292" s="86"/>
      <c r="W292" s="86"/>
      <c r="X292" s="86"/>
      <c r="Y292" s="86"/>
      <c r="Z292" s="86"/>
    </row>
    <row r="293" spans="1:26" ht="13.5" customHeight="1" x14ac:dyDescent="0.3">
      <c r="A293" s="86"/>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row>
    <row r="294" spans="1:26" ht="13.5" customHeight="1" x14ac:dyDescent="0.3">
      <c r="A294" s="86"/>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row>
    <row r="295" spans="1:26" ht="13.5" customHeight="1" x14ac:dyDescent="0.3">
      <c r="A295" s="86"/>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row>
    <row r="296" spans="1:26" ht="13.5" customHeight="1" x14ac:dyDescent="0.3">
      <c r="A296" s="86"/>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row>
    <row r="297" spans="1:26" ht="13.5" customHeight="1" x14ac:dyDescent="0.3">
      <c r="A297" s="86"/>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row>
    <row r="298" spans="1:26" ht="13.5" customHeight="1" x14ac:dyDescent="0.3">
      <c r="A298" s="86"/>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row>
    <row r="299" spans="1:26" ht="13.5" customHeight="1" x14ac:dyDescent="0.3">
      <c r="A299" s="86"/>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row>
    <row r="300" spans="1:26" ht="13.5" customHeight="1" x14ac:dyDescent="0.3">
      <c r="A300" s="86"/>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row>
    <row r="301" spans="1:26" ht="13.5" customHeight="1" x14ac:dyDescent="0.3">
      <c r="A301" s="86"/>
      <c r="B301" s="86"/>
      <c r="C301" s="86"/>
      <c r="D301" s="86"/>
      <c r="E301" s="86"/>
      <c r="F301" s="86"/>
      <c r="G301" s="86"/>
      <c r="H301" s="86"/>
      <c r="I301" s="86"/>
      <c r="J301" s="86"/>
      <c r="K301" s="86"/>
      <c r="L301" s="86"/>
      <c r="M301" s="86"/>
      <c r="N301" s="86"/>
      <c r="O301" s="86"/>
      <c r="P301" s="86"/>
      <c r="Q301" s="86"/>
      <c r="R301" s="86"/>
      <c r="S301" s="86"/>
      <c r="T301" s="86"/>
      <c r="U301" s="86"/>
      <c r="V301" s="86"/>
      <c r="W301" s="86"/>
      <c r="X301" s="86"/>
      <c r="Y301" s="86"/>
      <c r="Z301" s="86"/>
    </row>
    <row r="302" spans="1:26" ht="13.5" customHeight="1" x14ac:dyDescent="0.3">
      <c r="A302" s="86"/>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row>
    <row r="303" spans="1:26" ht="13.5" customHeight="1" x14ac:dyDescent="0.3">
      <c r="A303" s="86"/>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row>
    <row r="304" spans="1:26" ht="13.5" customHeight="1" x14ac:dyDescent="0.3">
      <c r="A304" s="86"/>
      <c r="B304" s="86"/>
      <c r="C304" s="86"/>
      <c r="D304" s="86"/>
      <c r="E304" s="86"/>
      <c r="F304" s="86"/>
      <c r="G304" s="86"/>
      <c r="H304" s="86"/>
      <c r="I304" s="86"/>
      <c r="J304" s="86"/>
      <c r="K304" s="86"/>
      <c r="L304" s="86"/>
      <c r="M304" s="86"/>
      <c r="N304" s="86"/>
      <c r="O304" s="86"/>
      <c r="P304" s="86"/>
      <c r="Q304" s="86"/>
      <c r="R304" s="86"/>
      <c r="S304" s="86"/>
      <c r="T304" s="86"/>
      <c r="U304" s="86"/>
      <c r="V304" s="86"/>
      <c r="W304" s="86"/>
      <c r="X304" s="86"/>
      <c r="Y304" s="86"/>
      <c r="Z304" s="86"/>
    </row>
    <row r="305" spans="1:26" ht="13.5" customHeight="1" x14ac:dyDescent="0.3">
      <c r="A305" s="86"/>
      <c r="B305" s="86"/>
      <c r="C305" s="86"/>
      <c r="D305" s="86"/>
      <c r="E305" s="86"/>
      <c r="F305" s="86"/>
      <c r="G305" s="86"/>
      <c r="H305" s="86"/>
      <c r="I305" s="86"/>
      <c r="J305" s="86"/>
      <c r="K305" s="86"/>
      <c r="L305" s="86"/>
      <c r="M305" s="86"/>
      <c r="N305" s="86"/>
      <c r="O305" s="86"/>
      <c r="P305" s="86"/>
      <c r="Q305" s="86"/>
      <c r="R305" s="86"/>
      <c r="S305" s="86"/>
      <c r="T305" s="86"/>
      <c r="U305" s="86"/>
      <c r="V305" s="86"/>
      <c r="W305" s="86"/>
      <c r="X305" s="86"/>
      <c r="Y305" s="86"/>
      <c r="Z305" s="86"/>
    </row>
    <row r="306" spans="1:26" ht="13.5" customHeight="1" x14ac:dyDescent="0.3">
      <c r="A306" s="86"/>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row>
    <row r="307" spans="1:26" ht="13.5" customHeight="1" x14ac:dyDescent="0.3">
      <c r="A307" s="86"/>
      <c r="B307" s="86"/>
      <c r="C307" s="86"/>
      <c r="D307" s="86"/>
      <c r="E307" s="86"/>
      <c r="F307" s="86"/>
      <c r="G307" s="86"/>
      <c r="H307" s="86"/>
      <c r="I307" s="86"/>
      <c r="J307" s="86"/>
      <c r="K307" s="86"/>
      <c r="L307" s="86"/>
      <c r="M307" s="86"/>
      <c r="N307" s="86"/>
      <c r="O307" s="86"/>
      <c r="P307" s="86"/>
      <c r="Q307" s="86"/>
      <c r="R307" s="86"/>
      <c r="S307" s="86"/>
      <c r="T307" s="86"/>
      <c r="U307" s="86"/>
      <c r="V307" s="86"/>
      <c r="W307" s="86"/>
      <c r="X307" s="86"/>
      <c r="Y307" s="86"/>
      <c r="Z307" s="86"/>
    </row>
    <row r="308" spans="1:26" ht="13.5" customHeight="1" x14ac:dyDescent="0.3">
      <c r="A308" s="86"/>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row>
    <row r="309" spans="1:26" ht="13.5" customHeight="1" x14ac:dyDescent="0.3">
      <c r="A309" s="86"/>
      <c r="B309" s="86"/>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row>
    <row r="310" spans="1:26" ht="13.5" customHeight="1" x14ac:dyDescent="0.3">
      <c r="A310" s="86"/>
      <c r="B310" s="86"/>
      <c r="C310" s="86"/>
      <c r="D310" s="86"/>
      <c r="E310" s="86"/>
      <c r="F310" s="86"/>
      <c r="G310" s="86"/>
      <c r="H310" s="86"/>
      <c r="I310" s="86"/>
      <c r="J310" s="86"/>
      <c r="K310" s="86"/>
      <c r="L310" s="86"/>
      <c r="M310" s="86"/>
      <c r="N310" s="86"/>
      <c r="O310" s="86"/>
      <c r="P310" s="86"/>
      <c r="Q310" s="86"/>
      <c r="R310" s="86"/>
      <c r="S310" s="86"/>
      <c r="T310" s="86"/>
      <c r="U310" s="86"/>
      <c r="V310" s="86"/>
      <c r="W310" s="86"/>
      <c r="X310" s="86"/>
      <c r="Y310" s="86"/>
      <c r="Z310" s="86"/>
    </row>
    <row r="311" spans="1:26" ht="13.5" customHeight="1" x14ac:dyDescent="0.3">
      <c r="A311" s="86"/>
      <c r="B311" s="86"/>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row>
    <row r="312" spans="1:26" ht="13.5" customHeight="1" x14ac:dyDescent="0.3">
      <c r="A312" s="86"/>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row>
    <row r="313" spans="1:26" ht="13.5" customHeight="1" x14ac:dyDescent="0.3">
      <c r="A313" s="86"/>
      <c r="B313" s="86"/>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row>
    <row r="314" spans="1:26" ht="13.5" customHeight="1" x14ac:dyDescent="0.3">
      <c r="A314" s="86"/>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row>
    <row r="315" spans="1:26" ht="13.5" customHeight="1" x14ac:dyDescent="0.3">
      <c r="A315" s="86"/>
      <c r="B315" s="86"/>
      <c r="C315" s="86"/>
      <c r="D315" s="86"/>
      <c r="E315" s="86"/>
      <c r="F315" s="86"/>
      <c r="G315" s="86"/>
      <c r="H315" s="86"/>
      <c r="I315" s="86"/>
      <c r="J315" s="86"/>
      <c r="K315" s="86"/>
      <c r="L315" s="86"/>
      <c r="M315" s="86"/>
      <c r="N315" s="86"/>
      <c r="O315" s="86"/>
      <c r="P315" s="86"/>
      <c r="Q315" s="86"/>
      <c r="R315" s="86"/>
      <c r="S315" s="86"/>
      <c r="T315" s="86"/>
      <c r="U315" s="86"/>
      <c r="V315" s="86"/>
      <c r="W315" s="86"/>
      <c r="X315" s="86"/>
      <c r="Y315" s="86"/>
      <c r="Z315" s="86"/>
    </row>
    <row r="316" spans="1:26" ht="13.5" customHeight="1" x14ac:dyDescent="0.3">
      <c r="A316" s="86"/>
      <c r="B316" s="86"/>
      <c r="C316" s="86"/>
      <c r="D316" s="86"/>
      <c r="E316" s="86"/>
      <c r="F316" s="86"/>
      <c r="G316" s="86"/>
      <c r="H316" s="86"/>
      <c r="I316" s="86"/>
      <c r="J316" s="86"/>
      <c r="K316" s="86"/>
      <c r="L316" s="86"/>
      <c r="M316" s="86"/>
      <c r="N316" s="86"/>
      <c r="O316" s="86"/>
      <c r="P316" s="86"/>
      <c r="Q316" s="86"/>
      <c r="R316" s="86"/>
      <c r="S316" s="86"/>
      <c r="T316" s="86"/>
      <c r="U316" s="86"/>
      <c r="V316" s="86"/>
      <c r="W316" s="86"/>
      <c r="X316" s="86"/>
      <c r="Y316" s="86"/>
      <c r="Z316" s="86"/>
    </row>
    <row r="317" spans="1:26" ht="13.5" customHeight="1" x14ac:dyDescent="0.3">
      <c r="A317" s="86"/>
      <c r="B317" s="86"/>
      <c r="C317" s="86"/>
      <c r="D317" s="86"/>
      <c r="E317" s="86"/>
      <c r="F317" s="86"/>
      <c r="G317" s="86"/>
      <c r="H317" s="86"/>
      <c r="I317" s="86"/>
      <c r="J317" s="86"/>
      <c r="K317" s="86"/>
      <c r="L317" s="86"/>
      <c r="M317" s="86"/>
      <c r="N317" s="86"/>
      <c r="O317" s="86"/>
      <c r="P317" s="86"/>
      <c r="Q317" s="86"/>
      <c r="R317" s="86"/>
      <c r="S317" s="86"/>
      <c r="T317" s="86"/>
      <c r="U317" s="86"/>
      <c r="V317" s="86"/>
      <c r="W317" s="86"/>
      <c r="X317" s="86"/>
      <c r="Y317" s="86"/>
      <c r="Z317" s="86"/>
    </row>
    <row r="318" spans="1:26" ht="13.5" customHeight="1" x14ac:dyDescent="0.3">
      <c r="A318" s="86"/>
      <c r="B318" s="86"/>
      <c r="C318" s="86"/>
      <c r="D318" s="86"/>
      <c r="E318" s="86"/>
      <c r="F318" s="86"/>
      <c r="G318" s="86"/>
      <c r="H318" s="86"/>
      <c r="I318" s="86"/>
      <c r="J318" s="86"/>
      <c r="K318" s="86"/>
      <c r="L318" s="86"/>
      <c r="M318" s="86"/>
      <c r="N318" s="86"/>
      <c r="O318" s="86"/>
      <c r="P318" s="86"/>
      <c r="Q318" s="86"/>
      <c r="R318" s="86"/>
      <c r="S318" s="86"/>
      <c r="T318" s="86"/>
      <c r="U318" s="86"/>
      <c r="V318" s="86"/>
      <c r="W318" s="86"/>
      <c r="X318" s="86"/>
      <c r="Y318" s="86"/>
      <c r="Z318" s="86"/>
    </row>
    <row r="319" spans="1:26" ht="13.5" customHeight="1" x14ac:dyDescent="0.3">
      <c r="A319" s="86"/>
      <c r="B319" s="86"/>
      <c r="C319" s="86"/>
      <c r="D319" s="86"/>
      <c r="E319" s="86"/>
      <c r="F319" s="86"/>
      <c r="G319" s="86"/>
      <c r="H319" s="86"/>
      <c r="I319" s="86"/>
      <c r="J319" s="86"/>
      <c r="K319" s="86"/>
      <c r="L319" s="86"/>
      <c r="M319" s="86"/>
      <c r="N319" s="86"/>
      <c r="O319" s="86"/>
      <c r="P319" s="86"/>
      <c r="Q319" s="86"/>
      <c r="R319" s="86"/>
      <c r="S319" s="86"/>
      <c r="T319" s="86"/>
      <c r="U319" s="86"/>
      <c r="V319" s="86"/>
      <c r="W319" s="86"/>
      <c r="X319" s="86"/>
      <c r="Y319" s="86"/>
      <c r="Z319" s="86"/>
    </row>
    <row r="320" spans="1:26" ht="13.5" customHeight="1" x14ac:dyDescent="0.3">
      <c r="A320" s="86"/>
      <c r="B320" s="86"/>
      <c r="C320" s="86"/>
      <c r="D320" s="86"/>
      <c r="E320" s="86"/>
      <c r="F320" s="86"/>
      <c r="G320" s="86"/>
      <c r="H320" s="86"/>
      <c r="I320" s="86"/>
      <c r="J320" s="86"/>
      <c r="K320" s="86"/>
      <c r="L320" s="86"/>
      <c r="M320" s="86"/>
      <c r="N320" s="86"/>
      <c r="O320" s="86"/>
      <c r="P320" s="86"/>
      <c r="Q320" s="86"/>
      <c r="R320" s="86"/>
      <c r="S320" s="86"/>
      <c r="T320" s="86"/>
      <c r="U320" s="86"/>
      <c r="V320" s="86"/>
      <c r="W320" s="86"/>
      <c r="X320" s="86"/>
      <c r="Y320" s="86"/>
      <c r="Z320" s="86"/>
    </row>
    <row r="321" spans="1:26" ht="13.5" customHeight="1" x14ac:dyDescent="0.3">
      <c r="A321" s="86"/>
      <c r="B321" s="86"/>
      <c r="C321" s="86"/>
      <c r="D321" s="86"/>
      <c r="E321" s="86"/>
      <c r="F321" s="86"/>
      <c r="G321" s="86"/>
      <c r="H321" s="86"/>
      <c r="I321" s="86"/>
      <c r="J321" s="86"/>
      <c r="K321" s="86"/>
      <c r="L321" s="86"/>
      <c r="M321" s="86"/>
      <c r="N321" s="86"/>
      <c r="O321" s="86"/>
      <c r="P321" s="86"/>
      <c r="Q321" s="86"/>
      <c r="R321" s="86"/>
      <c r="S321" s="86"/>
      <c r="T321" s="86"/>
      <c r="U321" s="86"/>
      <c r="V321" s="86"/>
      <c r="W321" s="86"/>
      <c r="X321" s="86"/>
      <c r="Y321" s="86"/>
      <c r="Z321" s="86"/>
    </row>
    <row r="322" spans="1:26" ht="13.5" customHeight="1" x14ac:dyDescent="0.3">
      <c r="A322" s="86"/>
      <c r="B322" s="86"/>
      <c r="C322" s="86"/>
      <c r="D322" s="86"/>
      <c r="E322" s="86"/>
      <c r="F322" s="86"/>
      <c r="G322" s="86"/>
      <c r="H322" s="86"/>
      <c r="I322" s="86"/>
      <c r="J322" s="86"/>
      <c r="K322" s="86"/>
      <c r="L322" s="86"/>
      <c r="M322" s="86"/>
      <c r="N322" s="86"/>
      <c r="O322" s="86"/>
      <c r="P322" s="86"/>
      <c r="Q322" s="86"/>
      <c r="R322" s="86"/>
      <c r="S322" s="86"/>
      <c r="T322" s="86"/>
      <c r="U322" s="86"/>
      <c r="V322" s="86"/>
      <c r="W322" s="86"/>
      <c r="X322" s="86"/>
      <c r="Y322" s="86"/>
      <c r="Z322" s="86"/>
    </row>
    <row r="323" spans="1:26" ht="13.5" customHeight="1" x14ac:dyDescent="0.3">
      <c r="A323" s="86"/>
      <c r="B323" s="86"/>
      <c r="C323" s="86"/>
      <c r="D323" s="86"/>
      <c r="E323" s="86"/>
      <c r="F323" s="86"/>
      <c r="G323" s="86"/>
      <c r="H323" s="86"/>
      <c r="I323" s="86"/>
      <c r="J323" s="86"/>
      <c r="K323" s="86"/>
      <c r="L323" s="86"/>
      <c r="M323" s="86"/>
      <c r="N323" s="86"/>
      <c r="O323" s="86"/>
      <c r="P323" s="86"/>
      <c r="Q323" s="86"/>
      <c r="R323" s="86"/>
      <c r="S323" s="86"/>
      <c r="T323" s="86"/>
      <c r="U323" s="86"/>
      <c r="V323" s="86"/>
      <c r="W323" s="86"/>
      <c r="X323" s="86"/>
      <c r="Y323" s="86"/>
      <c r="Z323" s="86"/>
    </row>
    <row r="324" spans="1:26" ht="13.5" customHeight="1" x14ac:dyDescent="0.3">
      <c r="A324" s="86"/>
      <c r="B324" s="86"/>
      <c r="C324" s="86"/>
      <c r="D324" s="86"/>
      <c r="E324" s="86"/>
      <c r="F324" s="86"/>
      <c r="G324" s="86"/>
      <c r="H324" s="86"/>
      <c r="I324" s="86"/>
      <c r="J324" s="86"/>
      <c r="K324" s="86"/>
      <c r="L324" s="86"/>
      <c r="M324" s="86"/>
      <c r="N324" s="86"/>
      <c r="O324" s="86"/>
      <c r="P324" s="86"/>
      <c r="Q324" s="86"/>
      <c r="R324" s="86"/>
      <c r="S324" s="86"/>
      <c r="T324" s="86"/>
      <c r="U324" s="86"/>
      <c r="V324" s="86"/>
      <c r="W324" s="86"/>
      <c r="X324" s="86"/>
      <c r="Y324" s="86"/>
      <c r="Z324" s="86"/>
    </row>
    <row r="325" spans="1:26" ht="13.5" customHeight="1" x14ac:dyDescent="0.3">
      <c r="A325" s="86"/>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row>
    <row r="326" spans="1:26" ht="13.5" customHeight="1" x14ac:dyDescent="0.3">
      <c r="A326" s="86"/>
      <c r="B326" s="86"/>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row>
    <row r="327" spans="1:26" ht="13.5" customHeight="1" x14ac:dyDescent="0.3">
      <c r="A327" s="86"/>
      <c r="B327" s="86"/>
      <c r="C327" s="86"/>
      <c r="D327" s="86"/>
      <c r="E327" s="86"/>
      <c r="F327" s="86"/>
      <c r="G327" s="86"/>
      <c r="H327" s="86"/>
      <c r="I327" s="86"/>
      <c r="J327" s="86"/>
      <c r="K327" s="86"/>
      <c r="L327" s="86"/>
      <c r="M327" s="86"/>
      <c r="N327" s="86"/>
      <c r="O327" s="86"/>
      <c r="P327" s="86"/>
      <c r="Q327" s="86"/>
      <c r="R327" s="86"/>
      <c r="S327" s="86"/>
      <c r="T327" s="86"/>
      <c r="U327" s="86"/>
      <c r="V327" s="86"/>
      <c r="W327" s="86"/>
      <c r="X327" s="86"/>
      <c r="Y327" s="86"/>
      <c r="Z327" s="86"/>
    </row>
    <row r="328" spans="1:26" ht="13.5" customHeight="1" x14ac:dyDescent="0.3">
      <c r="A328" s="86"/>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row>
    <row r="329" spans="1:26" ht="13.5" customHeight="1" x14ac:dyDescent="0.3">
      <c r="A329" s="86"/>
      <c r="B329" s="86"/>
      <c r="C329" s="86"/>
      <c r="D329" s="86"/>
      <c r="E329" s="86"/>
      <c r="F329" s="86"/>
      <c r="G329" s="86"/>
      <c r="H329" s="86"/>
      <c r="I329" s="86"/>
      <c r="J329" s="86"/>
      <c r="K329" s="86"/>
      <c r="L329" s="86"/>
      <c r="M329" s="86"/>
      <c r="N329" s="86"/>
      <c r="O329" s="86"/>
      <c r="P329" s="86"/>
      <c r="Q329" s="86"/>
      <c r="R329" s="86"/>
      <c r="S329" s="86"/>
      <c r="T329" s="86"/>
      <c r="U329" s="86"/>
      <c r="V329" s="86"/>
      <c r="W329" s="86"/>
      <c r="X329" s="86"/>
      <c r="Y329" s="86"/>
      <c r="Z329" s="86"/>
    </row>
    <row r="330" spans="1:26" ht="13.5" customHeight="1" x14ac:dyDescent="0.3">
      <c r="A330" s="86"/>
      <c r="B330" s="86"/>
      <c r="C330" s="86"/>
      <c r="D330" s="86"/>
      <c r="E330" s="86"/>
      <c r="F330" s="86"/>
      <c r="G330" s="86"/>
      <c r="H330" s="86"/>
      <c r="I330" s="86"/>
      <c r="J330" s="86"/>
      <c r="K330" s="86"/>
      <c r="L330" s="86"/>
      <c r="M330" s="86"/>
      <c r="N330" s="86"/>
      <c r="O330" s="86"/>
      <c r="P330" s="86"/>
      <c r="Q330" s="86"/>
      <c r="R330" s="86"/>
      <c r="S330" s="86"/>
      <c r="T330" s="86"/>
      <c r="U330" s="86"/>
      <c r="V330" s="86"/>
      <c r="W330" s="86"/>
      <c r="X330" s="86"/>
      <c r="Y330" s="86"/>
      <c r="Z330" s="86"/>
    </row>
    <row r="331" spans="1:26" ht="13.5" customHeight="1" x14ac:dyDescent="0.3">
      <c r="A331" s="86"/>
      <c r="B331" s="86"/>
      <c r="C331" s="86"/>
      <c r="D331" s="86"/>
      <c r="E331" s="86"/>
      <c r="F331" s="86"/>
      <c r="G331" s="86"/>
      <c r="H331" s="86"/>
      <c r="I331" s="86"/>
      <c r="J331" s="86"/>
      <c r="K331" s="86"/>
      <c r="L331" s="86"/>
      <c r="M331" s="86"/>
      <c r="N331" s="86"/>
      <c r="O331" s="86"/>
      <c r="P331" s="86"/>
      <c r="Q331" s="86"/>
      <c r="R331" s="86"/>
      <c r="S331" s="86"/>
      <c r="T331" s="86"/>
      <c r="U331" s="86"/>
      <c r="V331" s="86"/>
      <c r="W331" s="86"/>
      <c r="X331" s="86"/>
      <c r="Y331" s="86"/>
      <c r="Z331" s="86"/>
    </row>
    <row r="332" spans="1:26" ht="13.5" customHeight="1" x14ac:dyDescent="0.3">
      <c r="A332" s="86"/>
      <c r="B332" s="86"/>
      <c r="C332" s="86"/>
      <c r="D332" s="86"/>
      <c r="E332" s="86"/>
      <c r="F332" s="86"/>
      <c r="G332" s="86"/>
      <c r="H332" s="86"/>
      <c r="I332" s="86"/>
      <c r="J332" s="86"/>
      <c r="K332" s="86"/>
      <c r="L332" s="86"/>
      <c r="M332" s="86"/>
      <c r="N332" s="86"/>
      <c r="O332" s="86"/>
      <c r="P332" s="86"/>
      <c r="Q332" s="86"/>
      <c r="R332" s="86"/>
      <c r="S332" s="86"/>
      <c r="T332" s="86"/>
      <c r="U332" s="86"/>
      <c r="V332" s="86"/>
      <c r="W332" s="86"/>
      <c r="X332" s="86"/>
      <c r="Y332" s="86"/>
      <c r="Z332" s="86"/>
    </row>
    <row r="333" spans="1:26" ht="13.5" customHeight="1" x14ac:dyDescent="0.3">
      <c r="A333" s="86"/>
      <c r="B333" s="86"/>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row>
    <row r="334" spans="1:26" ht="13.5" customHeight="1" x14ac:dyDescent="0.3">
      <c r="A334" s="86"/>
      <c r="B334" s="86"/>
      <c r="C334" s="86"/>
      <c r="D334" s="86"/>
      <c r="E334" s="86"/>
      <c r="F334" s="86"/>
      <c r="G334" s="86"/>
      <c r="H334" s="86"/>
      <c r="I334" s="86"/>
      <c r="J334" s="86"/>
      <c r="K334" s="86"/>
      <c r="L334" s="86"/>
      <c r="M334" s="86"/>
      <c r="N334" s="86"/>
      <c r="O334" s="86"/>
      <c r="P334" s="86"/>
      <c r="Q334" s="86"/>
      <c r="R334" s="86"/>
      <c r="S334" s="86"/>
      <c r="T334" s="86"/>
      <c r="U334" s="86"/>
      <c r="V334" s="86"/>
      <c r="W334" s="86"/>
      <c r="X334" s="86"/>
      <c r="Y334" s="86"/>
      <c r="Z334" s="86"/>
    </row>
    <row r="335" spans="1:26" ht="13.5" customHeight="1" x14ac:dyDescent="0.3">
      <c r="A335" s="86"/>
      <c r="B335" s="86"/>
      <c r="C335" s="86"/>
      <c r="D335" s="86"/>
      <c r="E335" s="86"/>
      <c r="F335" s="86"/>
      <c r="G335" s="86"/>
      <c r="H335" s="86"/>
      <c r="I335" s="86"/>
      <c r="J335" s="86"/>
      <c r="K335" s="86"/>
      <c r="L335" s="86"/>
      <c r="M335" s="86"/>
      <c r="N335" s="86"/>
      <c r="O335" s="86"/>
      <c r="P335" s="86"/>
      <c r="Q335" s="86"/>
      <c r="R335" s="86"/>
      <c r="S335" s="86"/>
      <c r="T335" s="86"/>
      <c r="U335" s="86"/>
      <c r="V335" s="86"/>
      <c r="W335" s="86"/>
      <c r="X335" s="86"/>
      <c r="Y335" s="86"/>
      <c r="Z335" s="86"/>
    </row>
    <row r="336" spans="1:26" ht="13.5" customHeight="1" x14ac:dyDescent="0.3">
      <c r="A336" s="86"/>
      <c r="B336" s="86"/>
      <c r="C336" s="86"/>
      <c r="D336" s="86"/>
      <c r="E336" s="86"/>
      <c r="F336" s="86"/>
      <c r="G336" s="86"/>
      <c r="H336" s="86"/>
      <c r="I336" s="86"/>
      <c r="J336" s="86"/>
      <c r="K336" s="86"/>
      <c r="L336" s="86"/>
      <c r="M336" s="86"/>
      <c r="N336" s="86"/>
      <c r="O336" s="86"/>
      <c r="P336" s="86"/>
      <c r="Q336" s="86"/>
      <c r="R336" s="86"/>
      <c r="S336" s="86"/>
      <c r="T336" s="86"/>
      <c r="U336" s="86"/>
      <c r="V336" s="86"/>
      <c r="W336" s="86"/>
      <c r="X336" s="86"/>
      <c r="Y336" s="86"/>
      <c r="Z336" s="86"/>
    </row>
    <row r="337" spans="1:26" ht="13.5" customHeight="1" x14ac:dyDescent="0.3">
      <c r="A337" s="86"/>
      <c r="B337" s="86"/>
      <c r="C337" s="86"/>
      <c r="D337" s="86"/>
      <c r="E337" s="86"/>
      <c r="F337" s="86"/>
      <c r="G337" s="86"/>
      <c r="H337" s="86"/>
      <c r="I337" s="86"/>
      <c r="J337" s="86"/>
      <c r="K337" s="86"/>
      <c r="L337" s="86"/>
      <c r="M337" s="86"/>
      <c r="N337" s="86"/>
      <c r="O337" s="86"/>
      <c r="P337" s="86"/>
      <c r="Q337" s="86"/>
      <c r="R337" s="86"/>
      <c r="S337" s="86"/>
      <c r="T337" s="86"/>
      <c r="U337" s="86"/>
      <c r="V337" s="86"/>
      <c r="W337" s="86"/>
      <c r="X337" s="86"/>
      <c r="Y337" s="86"/>
      <c r="Z337" s="86"/>
    </row>
    <row r="338" spans="1:26" ht="13.5" customHeight="1" x14ac:dyDescent="0.3">
      <c r="A338" s="86"/>
      <c r="B338" s="86"/>
      <c r="C338" s="86"/>
      <c r="D338" s="86"/>
      <c r="E338" s="86"/>
      <c r="F338" s="86"/>
      <c r="G338" s="86"/>
      <c r="H338" s="86"/>
      <c r="I338" s="86"/>
      <c r="J338" s="86"/>
      <c r="K338" s="86"/>
      <c r="L338" s="86"/>
      <c r="M338" s="86"/>
      <c r="N338" s="86"/>
      <c r="O338" s="86"/>
      <c r="P338" s="86"/>
      <c r="Q338" s="86"/>
      <c r="R338" s="86"/>
      <c r="S338" s="86"/>
      <c r="T338" s="86"/>
      <c r="U338" s="86"/>
      <c r="V338" s="86"/>
      <c r="W338" s="86"/>
      <c r="X338" s="86"/>
      <c r="Y338" s="86"/>
      <c r="Z338" s="86"/>
    </row>
    <row r="339" spans="1:26" ht="13.5" customHeight="1" x14ac:dyDescent="0.3">
      <c r="A339" s="86"/>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c r="Z339" s="86"/>
    </row>
    <row r="340" spans="1:26" ht="13.5" customHeight="1" x14ac:dyDescent="0.3">
      <c r="A340" s="86"/>
      <c r="B340" s="86"/>
      <c r="C340" s="86"/>
      <c r="D340" s="86"/>
      <c r="E340" s="86"/>
      <c r="F340" s="86"/>
      <c r="G340" s="86"/>
      <c r="H340" s="86"/>
      <c r="I340" s="86"/>
      <c r="J340" s="86"/>
      <c r="K340" s="86"/>
      <c r="L340" s="86"/>
      <c r="M340" s="86"/>
      <c r="N340" s="86"/>
      <c r="O340" s="86"/>
      <c r="P340" s="86"/>
      <c r="Q340" s="86"/>
      <c r="R340" s="86"/>
      <c r="S340" s="86"/>
      <c r="T340" s="86"/>
      <c r="U340" s="86"/>
      <c r="V340" s="86"/>
      <c r="W340" s="86"/>
      <c r="X340" s="86"/>
      <c r="Y340" s="86"/>
      <c r="Z340" s="86"/>
    </row>
    <row r="341" spans="1:26" ht="13.5" customHeight="1" x14ac:dyDescent="0.3">
      <c r="A341" s="86"/>
      <c r="B341" s="86"/>
      <c r="C341" s="86"/>
      <c r="D341" s="86"/>
      <c r="E341" s="86"/>
      <c r="F341" s="86"/>
      <c r="G341" s="86"/>
      <c r="H341" s="86"/>
      <c r="I341" s="86"/>
      <c r="J341" s="86"/>
      <c r="K341" s="86"/>
      <c r="L341" s="86"/>
      <c r="M341" s="86"/>
      <c r="N341" s="86"/>
      <c r="O341" s="86"/>
      <c r="P341" s="86"/>
      <c r="Q341" s="86"/>
      <c r="R341" s="86"/>
      <c r="S341" s="86"/>
      <c r="T341" s="86"/>
      <c r="U341" s="86"/>
      <c r="V341" s="86"/>
      <c r="W341" s="86"/>
      <c r="X341" s="86"/>
      <c r="Y341" s="86"/>
      <c r="Z341" s="86"/>
    </row>
    <row r="342" spans="1:26" ht="13.5" customHeight="1" x14ac:dyDescent="0.3">
      <c r="A342" s="86"/>
      <c r="B342" s="86"/>
      <c r="C342" s="86"/>
      <c r="D342" s="86"/>
      <c r="E342" s="86"/>
      <c r="F342" s="86"/>
      <c r="G342" s="86"/>
      <c r="H342" s="86"/>
      <c r="I342" s="86"/>
      <c r="J342" s="86"/>
      <c r="K342" s="86"/>
      <c r="L342" s="86"/>
      <c r="M342" s="86"/>
      <c r="N342" s="86"/>
      <c r="O342" s="86"/>
      <c r="P342" s="86"/>
      <c r="Q342" s="86"/>
      <c r="R342" s="86"/>
      <c r="S342" s="86"/>
      <c r="T342" s="86"/>
      <c r="U342" s="86"/>
      <c r="V342" s="86"/>
      <c r="W342" s="86"/>
      <c r="X342" s="86"/>
      <c r="Y342" s="86"/>
      <c r="Z342" s="86"/>
    </row>
    <row r="343" spans="1:26" ht="13.5" customHeight="1" x14ac:dyDescent="0.3">
      <c r="A343" s="86"/>
      <c r="B343" s="86"/>
      <c r="C343" s="86"/>
      <c r="D343" s="86"/>
      <c r="E343" s="86"/>
      <c r="F343" s="86"/>
      <c r="G343" s="86"/>
      <c r="H343" s="86"/>
      <c r="I343" s="86"/>
      <c r="J343" s="86"/>
      <c r="K343" s="86"/>
      <c r="L343" s="86"/>
      <c r="M343" s="86"/>
      <c r="N343" s="86"/>
      <c r="O343" s="86"/>
      <c r="P343" s="86"/>
      <c r="Q343" s="86"/>
      <c r="R343" s="86"/>
      <c r="S343" s="86"/>
      <c r="T343" s="86"/>
      <c r="U343" s="86"/>
      <c r="V343" s="86"/>
      <c r="W343" s="86"/>
      <c r="X343" s="86"/>
      <c r="Y343" s="86"/>
      <c r="Z343" s="86"/>
    </row>
    <row r="344" spans="1:26" ht="13.5" customHeight="1" x14ac:dyDescent="0.3">
      <c r="A344" s="86"/>
      <c r="B344" s="86"/>
      <c r="C344" s="86"/>
      <c r="D344" s="86"/>
      <c r="E344" s="86"/>
      <c r="F344" s="86"/>
      <c r="G344" s="86"/>
      <c r="H344" s="86"/>
      <c r="I344" s="86"/>
      <c r="J344" s="86"/>
      <c r="K344" s="86"/>
      <c r="L344" s="86"/>
      <c r="M344" s="86"/>
      <c r="N344" s="86"/>
      <c r="O344" s="86"/>
      <c r="P344" s="86"/>
      <c r="Q344" s="86"/>
      <c r="R344" s="86"/>
      <c r="S344" s="86"/>
      <c r="T344" s="86"/>
      <c r="U344" s="86"/>
      <c r="V344" s="86"/>
      <c r="W344" s="86"/>
      <c r="X344" s="86"/>
      <c r="Y344" s="86"/>
      <c r="Z344" s="86"/>
    </row>
    <row r="345" spans="1:26" ht="13.5" customHeight="1" x14ac:dyDescent="0.3">
      <c r="A345" s="86"/>
      <c r="B345" s="86"/>
      <c r="C345" s="86"/>
      <c r="D345" s="86"/>
      <c r="E345" s="86"/>
      <c r="F345" s="86"/>
      <c r="G345" s="86"/>
      <c r="H345" s="86"/>
      <c r="I345" s="86"/>
      <c r="J345" s="86"/>
      <c r="K345" s="86"/>
      <c r="L345" s="86"/>
      <c r="M345" s="86"/>
      <c r="N345" s="86"/>
      <c r="O345" s="86"/>
      <c r="P345" s="86"/>
      <c r="Q345" s="86"/>
      <c r="R345" s="86"/>
      <c r="S345" s="86"/>
      <c r="T345" s="86"/>
      <c r="U345" s="86"/>
      <c r="V345" s="86"/>
      <c r="W345" s="86"/>
      <c r="X345" s="86"/>
      <c r="Y345" s="86"/>
      <c r="Z345" s="86"/>
    </row>
    <row r="346" spans="1:26" ht="13.5" customHeight="1" x14ac:dyDescent="0.3">
      <c r="A346" s="86"/>
      <c r="B346" s="86"/>
      <c r="C346" s="86"/>
      <c r="D346" s="86"/>
      <c r="E346" s="86"/>
      <c r="F346" s="86"/>
      <c r="G346" s="86"/>
      <c r="H346" s="86"/>
      <c r="I346" s="86"/>
      <c r="J346" s="86"/>
      <c r="K346" s="86"/>
      <c r="L346" s="86"/>
      <c r="M346" s="86"/>
      <c r="N346" s="86"/>
      <c r="O346" s="86"/>
      <c r="P346" s="86"/>
      <c r="Q346" s="86"/>
      <c r="R346" s="86"/>
      <c r="S346" s="86"/>
      <c r="T346" s="86"/>
      <c r="U346" s="86"/>
      <c r="V346" s="86"/>
      <c r="W346" s="86"/>
      <c r="X346" s="86"/>
      <c r="Y346" s="86"/>
      <c r="Z346" s="86"/>
    </row>
    <row r="347" spans="1:26" ht="13.5" customHeight="1" x14ac:dyDescent="0.3">
      <c r="A347" s="86"/>
      <c r="B347" s="86"/>
      <c r="C347" s="86"/>
      <c r="D347" s="86"/>
      <c r="E347" s="86"/>
      <c r="F347" s="86"/>
      <c r="G347" s="86"/>
      <c r="H347" s="86"/>
      <c r="I347" s="86"/>
      <c r="J347" s="86"/>
      <c r="K347" s="86"/>
      <c r="L347" s="86"/>
      <c r="M347" s="86"/>
      <c r="N347" s="86"/>
      <c r="O347" s="86"/>
      <c r="P347" s="86"/>
      <c r="Q347" s="86"/>
      <c r="R347" s="86"/>
      <c r="S347" s="86"/>
      <c r="T347" s="86"/>
      <c r="U347" s="86"/>
      <c r="V347" s="86"/>
      <c r="W347" s="86"/>
      <c r="X347" s="86"/>
      <c r="Y347" s="86"/>
      <c r="Z347" s="86"/>
    </row>
    <row r="348" spans="1:26" ht="13.5" customHeight="1" x14ac:dyDescent="0.3">
      <c r="A348" s="86"/>
      <c r="B348" s="86"/>
      <c r="C348" s="86"/>
      <c r="D348" s="86"/>
      <c r="E348" s="86"/>
      <c r="F348" s="86"/>
      <c r="G348" s="86"/>
      <c r="H348" s="86"/>
      <c r="I348" s="86"/>
      <c r="J348" s="86"/>
      <c r="K348" s="86"/>
      <c r="L348" s="86"/>
      <c r="M348" s="86"/>
      <c r="N348" s="86"/>
      <c r="O348" s="86"/>
      <c r="P348" s="86"/>
      <c r="Q348" s="86"/>
      <c r="R348" s="86"/>
      <c r="S348" s="86"/>
      <c r="T348" s="86"/>
      <c r="U348" s="86"/>
      <c r="V348" s="86"/>
      <c r="W348" s="86"/>
      <c r="X348" s="86"/>
      <c r="Y348" s="86"/>
      <c r="Z348" s="86"/>
    </row>
    <row r="349" spans="1:26" ht="13.5" customHeight="1" x14ac:dyDescent="0.3">
      <c r="A349" s="86"/>
      <c r="B349" s="86"/>
      <c r="C349" s="86"/>
      <c r="D349" s="86"/>
      <c r="E349" s="86"/>
      <c r="F349" s="86"/>
      <c r="G349" s="86"/>
      <c r="H349" s="86"/>
      <c r="I349" s="86"/>
      <c r="J349" s="86"/>
      <c r="K349" s="86"/>
      <c r="L349" s="86"/>
      <c r="M349" s="86"/>
      <c r="N349" s="86"/>
      <c r="O349" s="86"/>
      <c r="P349" s="86"/>
      <c r="Q349" s="86"/>
      <c r="R349" s="86"/>
      <c r="S349" s="86"/>
      <c r="T349" s="86"/>
      <c r="U349" s="86"/>
      <c r="V349" s="86"/>
      <c r="W349" s="86"/>
      <c r="X349" s="86"/>
      <c r="Y349" s="86"/>
      <c r="Z349" s="86"/>
    </row>
    <row r="350" spans="1:26" ht="13.5" customHeight="1" x14ac:dyDescent="0.3">
      <c r="A350" s="86"/>
      <c r="B350" s="86"/>
      <c r="C350" s="86"/>
      <c r="D350" s="86"/>
      <c r="E350" s="86"/>
      <c r="F350" s="86"/>
      <c r="G350" s="86"/>
      <c r="H350" s="86"/>
      <c r="I350" s="86"/>
      <c r="J350" s="86"/>
      <c r="K350" s="86"/>
      <c r="L350" s="86"/>
      <c r="M350" s="86"/>
      <c r="N350" s="86"/>
      <c r="O350" s="86"/>
      <c r="P350" s="86"/>
      <c r="Q350" s="86"/>
      <c r="R350" s="86"/>
      <c r="S350" s="86"/>
      <c r="T350" s="86"/>
      <c r="U350" s="86"/>
      <c r="V350" s="86"/>
      <c r="W350" s="86"/>
      <c r="X350" s="86"/>
      <c r="Y350" s="86"/>
      <c r="Z350" s="86"/>
    </row>
    <row r="351" spans="1:26" ht="13.5" customHeight="1" x14ac:dyDescent="0.3">
      <c r="A351" s="86"/>
      <c r="B351" s="86"/>
      <c r="C351" s="86"/>
      <c r="D351" s="86"/>
      <c r="E351" s="86"/>
      <c r="F351" s="86"/>
      <c r="G351" s="86"/>
      <c r="H351" s="86"/>
      <c r="I351" s="86"/>
      <c r="J351" s="86"/>
      <c r="K351" s="86"/>
      <c r="L351" s="86"/>
      <c r="M351" s="86"/>
      <c r="N351" s="86"/>
      <c r="O351" s="86"/>
      <c r="P351" s="86"/>
      <c r="Q351" s="86"/>
      <c r="R351" s="86"/>
      <c r="S351" s="86"/>
      <c r="T351" s="86"/>
      <c r="U351" s="86"/>
      <c r="V351" s="86"/>
      <c r="W351" s="86"/>
      <c r="X351" s="86"/>
      <c r="Y351" s="86"/>
      <c r="Z351" s="86"/>
    </row>
    <row r="352" spans="1:26" ht="13.5" customHeight="1" x14ac:dyDescent="0.3">
      <c r="A352" s="86"/>
      <c r="B352" s="86"/>
      <c r="C352" s="86"/>
      <c r="D352" s="86"/>
      <c r="E352" s="86"/>
      <c r="F352" s="86"/>
      <c r="G352" s="86"/>
      <c r="H352" s="86"/>
      <c r="I352" s="86"/>
      <c r="J352" s="86"/>
      <c r="K352" s="86"/>
      <c r="L352" s="86"/>
      <c r="M352" s="86"/>
      <c r="N352" s="86"/>
      <c r="O352" s="86"/>
      <c r="P352" s="86"/>
      <c r="Q352" s="86"/>
      <c r="R352" s="86"/>
      <c r="S352" s="86"/>
      <c r="T352" s="86"/>
      <c r="U352" s="86"/>
      <c r="V352" s="86"/>
      <c r="W352" s="86"/>
      <c r="X352" s="86"/>
      <c r="Y352" s="86"/>
      <c r="Z352" s="86"/>
    </row>
    <row r="353" spans="1:26" ht="13.5" customHeight="1" x14ac:dyDescent="0.3">
      <c r="A353" s="86"/>
      <c r="B353" s="86"/>
      <c r="C353" s="86"/>
      <c r="D353" s="86"/>
      <c r="E353" s="86"/>
      <c r="F353" s="86"/>
      <c r="G353" s="86"/>
      <c r="H353" s="86"/>
      <c r="I353" s="86"/>
      <c r="J353" s="86"/>
      <c r="K353" s="86"/>
      <c r="L353" s="86"/>
      <c r="M353" s="86"/>
      <c r="N353" s="86"/>
      <c r="O353" s="86"/>
      <c r="P353" s="86"/>
      <c r="Q353" s="86"/>
      <c r="R353" s="86"/>
      <c r="S353" s="86"/>
      <c r="T353" s="86"/>
      <c r="U353" s="86"/>
      <c r="V353" s="86"/>
      <c r="W353" s="86"/>
      <c r="X353" s="86"/>
      <c r="Y353" s="86"/>
      <c r="Z353" s="86"/>
    </row>
    <row r="354" spans="1:26" ht="13.5" customHeight="1" x14ac:dyDescent="0.3">
      <c r="A354" s="86"/>
      <c r="B354" s="86"/>
      <c r="C354" s="86"/>
      <c r="D354" s="86"/>
      <c r="E354" s="86"/>
      <c r="F354" s="86"/>
      <c r="G354" s="86"/>
      <c r="H354" s="86"/>
      <c r="I354" s="86"/>
      <c r="J354" s="86"/>
      <c r="K354" s="86"/>
      <c r="L354" s="86"/>
      <c r="M354" s="86"/>
      <c r="N354" s="86"/>
      <c r="O354" s="86"/>
      <c r="P354" s="86"/>
      <c r="Q354" s="86"/>
      <c r="R354" s="86"/>
      <c r="S354" s="86"/>
      <c r="T354" s="86"/>
      <c r="U354" s="86"/>
      <c r="V354" s="86"/>
      <c r="W354" s="86"/>
      <c r="X354" s="86"/>
      <c r="Y354" s="86"/>
      <c r="Z354" s="86"/>
    </row>
    <row r="355" spans="1:26" ht="13.5" customHeight="1" x14ac:dyDescent="0.3">
      <c r="A355" s="86"/>
      <c r="B355" s="86"/>
      <c r="C355" s="86"/>
      <c r="D355" s="86"/>
      <c r="E355" s="86"/>
      <c r="F355" s="86"/>
      <c r="G355" s="86"/>
      <c r="H355" s="86"/>
      <c r="I355" s="86"/>
      <c r="J355" s="86"/>
      <c r="K355" s="86"/>
      <c r="L355" s="86"/>
      <c r="M355" s="86"/>
      <c r="N355" s="86"/>
      <c r="O355" s="86"/>
      <c r="P355" s="86"/>
      <c r="Q355" s="86"/>
      <c r="R355" s="86"/>
      <c r="S355" s="86"/>
      <c r="T355" s="86"/>
      <c r="U355" s="86"/>
      <c r="V355" s="86"/>
      <c r="W355" s="86"/>
      <c r="X355" s="86"/>
      <c r="Y355" s="86"/>
      <c r="Z355" s="86"/>
    </row>
    <row r="356" spans="1:26" ht="13.5" customHeight="1" x14ac:dyDescent="0.3">
      <c r="A356" s="86"/>
      <c r="B356" s="86"/>
      <c r="C356" s="86"/>
      <c r="D356" s="86"/>
      <c r="E356" s="86"/>
      <c r="F356" s="86"/>
      <c r="G356" s="86"/>
      <c r="H356" s="86"/>
      <c r="I356" s="86"/>
      <c r="J356" s="86"/>
      <c r="K356" s="86"/>
      <c r="L356" s="86"/>
      <c r="M356" s="86"/>
      <c r="N356" s="86"/>
      <c r="O356" s="86"/>
      <c r="P356" s="86"/>
      <c r="Q356" s="86"/>
      <c r="R356" s="86"/>
      <c r="S356" s="86"/>
      <c r="T356" s="86"/>
      <c r="U356" s="86"/>
      <c r="V356" s="86"/>
      <c r="W356" s="86"/>
      <c r="X356" s="86"/>
      <c r="Y356" s="86"/>
      <c r="Z356" s="86"/>
    </row>
    <row r="357" spans="1:26" ht="13.5" customHeight="1" x14ac:dyDescent="0.3">
      <c r="A357" s="86"/>
      <c r="B357" s="86"/>
      <c r="C357" s="86"/>
      <c r="D357" s="86"/>
      <c r="E357" s="86"/>
      <c r="F357" s="86"/>
      <c r="G357" s="86"/>
      <c r="H357" s="86"/>
      <c r="I357" s="86"/>
      <c r="J357" s="86"/>
      <c r="K357" s="86"/>
      <c r="L357" s="86"/>
      <c r="M357" s="86"/>
      <c r="N357" s="86"/>
      <c r="O357" s="86"/>
      <c r="P357" s="86"/>
      <c r="Q357" s="86"/>
      <c r="R357" s="86"/>
      <c r="S357" s="86"/>
      <c r="T357" s="86"/>
      <c r="U357" s="86"/>
      <c r="V357" s="86"/>
      <c r="W357" s="86"/>
      <c r="X357" s="86"/>
      <c r="Y357" s="86"/>
      <c r="Z357" s="86"/>
    </row>
    <row r="358" spans="1:26" ht="13.5" customHeight="1" x14ac:dyDescent="0.3">
      <c r="A358" s="86"/>
      <c r="B358" s="86"/>
      <c r="C358" s="86"/>
      <c r="D358" s="86"/>
      <c r="E358" s="86"/>
      <c r="F358" s="86"/>
      <c r="G358" s="86"/>
      <c r="H358" s="86"/>
      <c r="I358" s="86"/>
      <c r="J358" s="86"/>
      <c r="K358" s="86"/>
      <c r="L358" s="86"/>
      <c r="M358" s="86"/>
      <c r="N358" s="86"/>
      <c r="O358" s="86"/>
      <c r="P358" s="86"/>
      <c r="Q358" s="86"/>
      <c r="R358" s="86"/>
      <c r="S358" s="86"/>
      <c r="T358" s="86"/>
      <c r="U358" s="86"/>
      <c r="V358" s="86"/>
      <c r="W358" s="86"/>
      <c r="X358" s="86"/>
      <c r="Y358" s="86"/>
      <c r="Z358" s="86"/>
    </row>
    <row r="359" spans="1:26" ht="13.5" customHeight="1" x14ac:dyDescent="0.3">
      <c r="A359" s="86"/>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row>
    <row r="360" spans="1:26" ht="13.5" customHeight="1" x14ac:dyDescent="0.3">
      <c r="A360" s="86"/>
      <c r="B360" s="86"/>
      <c r="C360" s="86"/>
      <c r="D360" s="86"/>
      <c r="E360" s="86"/>
      <c r="F360" s="86"/>
      <c r="G360" s="86"/>
      <c r="H360" s="86"/>
      <c r="I360" s="86"/>
      <c r="J360" s="86"/>
      <c r="K360" s="86"/>
      <c r="L360" s="86"/>
      <c r="M360" s="86"/>
      <c r="N360" s="86"/>
      <c r="O360" s="86"/>
      <c r="P360" s="86"/>
      <c r="Q360" s="86"/>
      <c r="R360" s="86"/>
      <c r="S360" s="86"/>
      <c r="T360" s="86"/>
      <c r="U360" s="86"/>
      <c r="V360" s="86"/>
      <c r="W360" s="86"/>
      <c r="X360" s="86"/>
      <c r="Y360" s="86"/>
      <c r="Z360" s="86"/>
    </row>
    <row r="361" spans="1:26" ht="13.5" customHeight="1" x14ac:dyDescent="0.3">
      <c r="A361" s="86"/>
      <c r="B361" s="86"/>
      <c r="C361" s="86"/>
      <c r="D361" s="86"/>
      <c r="E361" s="86"/>
      <c r="F361" s="86"/>
      <c r="G361" s="86"/>
      <c r="H361" s="86"/>
      <c r="I361" s="86"/>
      <c r="J361" s="86"/>
      <c r="K361" s="86"/>
      <c r="L361" s="86"/>
      <c r="M361" s="86"/>
      <c r="N361" s="86"/>
      <c r="O361" s="86"/>
      <c r="P361" s="86"/>
      <c r="Q361" s="86"/>
      <c r="R361" s="86"/>
      <c r="S361" s="86"/>
      <c r="T361" s="86"/>
      <c r="U361" s="86"/>
      <c r="V361" s="86"/>
      <c r="W361" s="86"/>
      <c r="X361" s="86"/>
      <c r="Y361" s="86"/>
      <c r="Z361" s="86"/>
    </row>
    <row r="362" spans="1:26" ht="13.5" customHeight="1" x14ac:dyDescent="0.3">
      <c r="A362" s="86"/>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c r="Z362" s="86"/>
    </row>
    <row r="363" spans="1:26" ht="13.5" customHeight="1" x14ac:dyDescent="0.3">
      <c r="A363" s="86"/>
      <c r="B363" s="86"/>
      <c r="C363" s="86"/>
      <c r="D363" s="86"/>
      <c r="E363" s="86"/>
      <c r="F363" s="86"/>
      <c r="G363" s="86"/>
      <c r="H363" s="86"/>
      <c r="I363" s="86"/>
      <c r="J363" s="86"/>
      <c r="K363" s="86"/>
      <c r="L363" s="86"/>
      <c r="M363" s="86"/>
      <c r="N363" s="86"/>
      <c r="O363" s="86"/>
      <c r="P363" s="86"/>
      <c r="Q363" s="86"/>
      <c r="R363" s="86"/>
      <c r="S363" s="86"/>
      <c r="T363" s="86"/>
      <c r="U363" s="86"/>
      <c r="V363" s="86"/>
      <c r="W363" s="86"/>
      <c r="X363" s="86"/>
      <c r="Y363" s="86"/>
      <c r="Z363" s="86"/>
    </row>
    <row r="364" spans="1:26" ht="13.5" customHeight="1" x14ac:dyDescent="0.3">
      <c r="A364" s="86"/>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c r="Z364" s="86"/>
    </row>
    <row r="365" spans="1:26" ht="13.5" customHeight="1" x14ac:dyDescent="0.3">
      <c r="A365" s="86"/>
      <c r="B365" s="86"/>
      <c r="C365" s="86"/>
      <c r="D365" s="86"/>
      <c r="E365" s="86"/>
      <c r="F365" s="86"/>
      <c r="G365" s="86"/>
      <c r="H365" s="86"/>
      <c r="I365" s="86"/>
      <c r="J365" s="86"/>
      <c r="K365" s="86"/>
      <c r="L365" s="86"/>
      <c r="M365" s="86"/>
      <c r="N365" s="86"/>
      <c r="O365" s="86"/>
      <c r="P365" s="86"/>
      <c r="Q365" s="86"/>
      <c r="R365" s="86"/>
      <c r="S365" s="86"/>
      <c r="T365" s="86"/>
      <c r="U365" s="86"/>
      <c r="V365" s="86"/>
      <c r="W365" s="86"/>
      <c r="X365" s="86"/>
      <c r="Y365" s="86"/>
      <c r="Z365" s="86"/>
    </row>
    <row r="366" spans="1:26" ht="13.5" customHeight="1" x14ac:dyDescent="0.3">
      <c r="A366" s="86"/>
      <c r="B366" s="86"/>
      <c r="C366" s="86"/>
      <c r="D366" s="86"/>
      <c r="E366" s="86"/>
      <c r="F366" s="86"/>
      <c r="G366" s="86"/>
      <c r="H366" s="86"/>
      <c r="I366" s="86"/>
      <c r="J366" s="86"/>
      <c r="K366" s="86"/>
      <c r="L366" s="86"/>
      <c r="M366" s="86"/>
      <c r="N366" s="86"/>
      <c r="O366" s="86"/>
      <c r="P366" s="86"/>
      <c r="Q366" s="86"/>
      <c r="R366" s="86"/>
      <c r="S366" s="86"/>
      <c r="T366" s="86"/>
      <c r="U366" s="86"/>
      <c r="V366" s="86"/>
      <c r="W366" s="86"/>
      <c r="X366" s="86"/>
      <c r="Y366" s="86"/>
      <c r="Z366" s="86"/>
    </row>
    <row r="367" spans="1:26" ht="13.5" customHeight="1" x14ac:dyDescent="0.3">
      <c r="A367" s="86"/>
      <c r="B367" s="86"/>
      <c r="C367" s="86"/>
      <c r="D367" s="86"/>
      <c r="E367" s="86"/>
      <c r="F367" s="86"/>
      <c r="G367" s="86"/>
      <c r="H367" s="86"/>
      <c r="I367" s="86"/>
      <c r="J367" s="86"/>
      <c r="K367" s="86"/>
      <c r="L367" s="86"/>
      <c r="M367" s="86"/>
      <c r="N367" s="86"/>
      <c r="O367" s="86"/>
      <c r="P367" s="86"/>
      <c r="Q367" s="86"/>
      <c r="R367" s="86"/>
      <c r="S367" s="86"/>
      <c r="T367" s="86"/>
      <c r="U367" s="86"/>
      <c r="V367" s="86"/>
      <c r="W367" s="86"/>
      <c r="X367" s="86"/>
      <c r="Y367" s="86"/>
      <c r="Z367" s="86"/>
    </row>
    <row r="368" spans="1:26" ht="13.5" customHeight="1" x14ac:dyDescent="0.3">
      <c r="A368" s="86"/>
      <c r="B368" s="86"/>
      <c r="C368" s="86"/>
      <c r="D368" s="86"/>
      <c r="E368" s="86"/>
      <c r="F368" s="86"/>
      <c r="G368" s="86"/>
      <c r="H368" s="86"/>
      <c r="I368" s="86"/>
      <c r="J368" s="86"/>
      <c r="K368" s="86"/>
      <c r="L368" s="86"/>
      <c r="M368" s="86"/>
      <c r="N368" s="86"/>
      <c r="O368" s="86"/>
      <c r="P368" s="86"/>
      <c r="Q368" s="86"/>
      <c r="R368" s="86"/>
      <c r="S368" s="86"/>
      <c r="T368" s="86"/>
      <c r="U368" s="86"/>
      <c r="V368" s="86"/>
      <c r="W368" s="86"/>
      <c r="X368" s="86"/>
      <c r="Y368" s="86"/>
      <c r="Z368" s="86"/>
    </row>
    <row r="369" spans="1:26" ht="13.5" customHeight="1" x14ac:dyDescent="0.3">
      <c r="A369" s="86"/>
      <c r="B369" s="86"/>
      <c r="C369" s="86"/>
      <c r="D369" s="86"/>
      <c r="E369" s="86"/>
      <c r="F369" s="86"/>
      <c r="G369" s="86"/>
      <c r="H369" s="86"/>
      <c r="I369" s="86"/>
      <c r="J369" s="86"/>
      <c r="K369" s="86"/>
      <c r="L369" s="86"/>
      <c r="M369" s="86"/>
      <c r="N369" s="86"/>
      <c r="O369" s="86"/>
      <c r="P369" s="86"/>
      <c r="Q369" s="86"/>
      <c r="R369" s="86"/>
      <c r="S369" s="86"/>
      <c r="T369" s="86"/>
      <c r="U369" s="86"/>
      <c r="V369" s="86"/>
      <c r="W369" s="86"/>
      <c r="X369" s="86"/>
      <c r="Y369" s="86"/>
      <c r="Z369" s="86"/>
    </row>
    <row r="370" spans="1:26" ht="13.5" customHeight="1" x14ac:dyDescent="0.3">
      <c r="A370" s="86"/>
      <c r="B370" s="86"/>
      <c r="C370" s="86"/>
      <c r="D370" s="86"/>
      <c r="E370" s="86"/>
      <c r="F370" s="86"/>
      <c r="G370" s="86"/>
      <c r="H370" s="86"/>
      <c r="I370" s="86"/>
      <c r="J370" s="86"/>
      <c r="K370" s="86"/>
      <c r="L370" s="86"/>
      <c r="M370" s="86"/>
      <c r="N370" s="86"/>
      <c r="O370" s="86"/>
      <c r="P370" s="86"/>
      <c r="Q370" s="86"/>
      <c r="R370" s="86"/>
      <c r="S370" s="86"/>
      <c r="T370" s="86"/>
      <c r="U370" s="86"/>
      <c r="V370" s="86"/>
      <c r="W370" s="86"/>
      <c r="X370" s="86"/>
      <c r="Y370" s="86"/>
      <c r="Z370" s="86"/>
    </row>
    <row r="371" spans="1:26" ht="13.5" customHeight="1" x14ac:dyDescent="0.3">
      <c r="A371" s="86"/>
      <c r="B371" s="86"/>
      <c r="C371" s="86"/>
      <c r="D371" s="86"/>
      <c r="E371" s="86"/>
      <c r="F371" s="86"/>
      <c r="G371" s="86"/>
      <c r="H371" s="86"/>
      <c r="I371" s="86"/>
      <c r="J371" s="86"/>
      <c r="K371" s="86"/>
      <c r="L371" s="86"/>
      <c r="M371" s="86"/>
      <c r="N371" s="86"/>
      <c r="O371" s="86"/>
      <c r="P371" s="86"/>
      <c r="Q371" s="86"/>
      <c r="R371" s="86"/>
      <c r="S371" s="86"/>
      <c r="T371" s="86"/>
      <c r="U371" s="86"/>
      <c r="V371" s="86"/>
      <c r="W371" s="86"/>
      <c r="X371" s="86"/>
      <c r="Y371" s="86"/>
      <c r="Z371" s="86"/>
    </row>
    <row r="372" spans="1:26" ht="13.5" customHeight="1" x14ac:dyDescent="0.3">
      <c r="A372" s="86"/>
      <c r="B372" s="86"/>
      <c r="C372" s="86"/>
      <c r="D372" s="86"/>
      <c r="E372" s="86"/>
      <c r="F372" s="86"/>
      <c r="G372" s="86"/>
      <c r="H372" s="86"/>
      <c r="I372" s="86"/>
      <c r="J372" s="86"/>
      <c r="K372" s="86"/>
      <c r="L372" s="86"/>
      <c r="M372" s="86"/>
      <c r="N372" s="86"/>
      <c r="O372" s="86"/>
      <c r="P372" s="86"/>
      <c r="Q372" s="86"/>
      <c r="R372" s="86"/>
      <c r="S372" s="86"/>
      <c r="T372" s="86"/>
      <c r="U372" s="86"/>
      <c r="V372" s="86"/>
      <c r="W372" s="86"/>
      <c r="X372" s="86"/>
      <c r="Y372" s="86"/>
      <c r="Z372" s="86"/>
    </row>
    <row r="373" spans="1:26" ht="13.5" customHeight="1" x14ac:dyDescent="0.3">
      <c r="A373" s="86"/>
      <c r="B373" s="86"/>
      <c r="C373" s="86"/>
      <c r="D373" s="86"/>
      <c r="E373" s="86"/>
      <c r="F373" s="86"/>
      <c r="G373" s="86"/>
      <c r="H373" s="86"/>
      <c r="I373" s="86"/>
      <c r="J373" s="86"/>
      <c r="K373" s="86"/>
      <c r="L373" s="86"/>
      <c r="M373" s="86"/>
      <c r="N373" s="86"/>
      <c r="O373" s="86"/>
      <c r="P373" s="86"/>
      <c r="Q373" s="86"/>
      <c r="R373" s="86"/>
      <c r="S373" s="86"/>
      <c r="T373" s="86"/>
      <c r="U373" s="86"/>
      <c r="V373" s="86"/>
      <c r="W373" s="86"/>
      <c r="X373" s="86"/>
      <c r="Y373" s="86"/>
      <c r="Z373" s="86"/>
    </row>
    <row r="374" spans="1:26" ht="13.5" customHeight="1" x14ac:dyDescent="0.3">
      <c r="A374" s="86"/>
      <c r="B374" s="86"/>
      <c r="C374" s="86"/>
      <c r="D374" s="86"/>
      <c r="E374" s="86"/>
      <c r="F374" s="86"/>
      <c r="G374" s="86"/>
      <c r="H374" s="86"/>
      <c r="I374" s="86"/>
      <c r="J374" s="86"/>
      <c r="K374" s="86"/>
      <c r="L374" s="86"/>
      <c r="M374" s="86"/>
      <c r="N374" s="86"/>
      <c r="O374" s="86"/>
      <c r="P374" s="86"/>
      <c r="Q374" s="86"/>
      <c r="R374" s="86"/>
      <c r="S374" s="86"/>
      <c r="T374" s="86"/>
      <c r="U374" s="86"/>
      <c r="V374" s="86"/>
      <c r="W374" s="86"/>
      <c r="X374" s="86"/>
      <c r="Y374" s="86"/>
      <c r="Z374" s="86"/>
    </row>
    <row r="375" spans="1:26" ht="13.5" customHeight="1" x14ac:dyDescent="0.3">
      <c r="A375" s="86"/>
      <c r="B375" s="86"/>
      <c r="C375" s="86"/>
      <c r="D375" s="86"/>
      <c r="E375" s="86"/>
      <c r="F375" s="86"/>
      <c r="G375" s="86"/>
      <c r="H375" s="86"/>
      <c r="I375" s="86"/>
      <c r="J375" s="86"/>
      <c r="K375" s="86"/>
      <c r="L375" s="86"/>
      <c r="M375" s="86"/>
      <c r="N375" s="86"/>
      <c r="O375" s="86"/>
      <c r="P375" s="86"/>
      <c r="Q375" s="86"/>
      <c r="R375" s="86"/>
      <c r="S375" s="86"/>
      <c r="T375" s="86"/>
      <c r="U375" s="86"/>
      <c r="V375" s="86"/>
      <c r="W375" s="86"/>
      <c r="X375" s="86"/>
      <c r="Y375" s="86"/>
      <c r="Z375" s="86"/>
    </row>
    <row r="376" spans="1:26" ht="13.5" customHeight="1" x14ac:dyDescent="0.3">
      <c r="A376" s="86"/>
      <c r="B376" s="86"/>
      <c r="C376" s="86"/>
      <c r="D376" s="86"/>
      <c r="E376" s="86"/>
      <c r="F376" s="86"/>
      <c r="G376" s="86"/>
      <c r="H376" s="86"/>
      <c r="I376" s="86"/>
      <c r="J376" s="86"/>
      <c r="K376" s="86"/>
      <c r="L376" s="86"/>
      <c r="M376" s="86"/>
      <c r="N376" s="86"/>
      <c r="O376" s="86"/>
      <c r="P376" s="86"/>
      <c r="Q376" s="86"/>
      <c r="R376" s="86"/>
      <c r="S376" s="86"/>
      <c r="T376" s="86"/>
      <c r="U376" s="86"/>
      <c r="V376" s="86"/>
      <c r="W376" s="86"/>
      <c r="X376" s="86"/>
      <c r="Y376" s="86"/>
      <c r="Z376" s="86"/>
    </row>
    <row r="377" spans="1:26" ht="13.5" customHeight="1" x14ac:dyDescent="0.3">
      <c r="A377" s="86"/>
      <c r="B377" s="86"/>
      <c r="C377" s="86"/>
      <c r="D377" s="86"/>
      <c r="E377" s="86"/>
      <c r="F377" s="86"/>
      <c r="G377" s="86"/>
      <c r="H377" s="86"/>
      <c r="I377" s="86"/>
      <c r="J377" s="86"/>
      <c r="K377" s="86"/>
      <c r="L377" s="86"/>
      <c r="M377" s="86"/>
      <c r="N377" s="86"/>
      <c r="O377" s="86"/>
      <c r="P377" s="86"/>
      <c r="Q377" s="86"/>
      <c r="R377" s="86"/>
      <c r="S377" s="86"/>
      <c r="T377" s="86"/>
      <c r="U377" s="86"/>
      <c r="V377" s="86"/>
      <c r="W377" s="86"/>
      <c r="X377" s="86"/>
      <c r="Y377" s="86"/>
      <c r="Z377" s="86"/>
    </row>
    <row r="378" spans="1:26" ht="13.5" customHeight="1" x14ac:dyDescent="0.3">
      <c r="A378" s="86"/>
      <c r="B378" s="86"/>
      <c r="C378" s="86"/>
      <c r="D378" s="86"/>
      <c r="E378" s="86"/>
      <c r="F378" s="86"/>
      <c r="G378" s="86"/>
      <c r="H378" s="86"/>
      <c r="I378" s="86"/>
      <c r="J378" s="86"/>
      <c r="K378" s="86"/>
      <c r="L378" s="86"/>
      <c r="M378" s="86"/>
      <c r="N378" s="86"/>
      <c r="O378" s="86"/>
      <c r="P378" s="86"/>
      <c r="Q378" s="86"/>
      <c r="R378" s="86"/>
      <c r="S378" s="86"/>
      <c r="T378" s="86"/>
      <c r="U378" s="86"/>
      <c r="V378" s="86"/>
      <c r="W378" s="86"/>
      <c r="X378" s="86"/>
      <c r="Y378" s="86"/>
      <c r="Z378" s="86"/>
    </row>
    <row r="379" spans="1:26" ht="13.5" customHeight="1" x14ac:dyDescent="0.3">
      <c r="A379" s="86"/>
      <c r="B379" s="86"/>
      <c r="C379" s="86"/>
      <c r="D379" s="86"/>
      <c r="E379" s="86"/>
      <c r="F379" s="86"/>
      <c r="G379" s="86"/>
      <c r="H379" s="86"/>
      <c r="I379" s="86"/>
      <c r="J379" s="86"/>
      <c r="K379" s="86"/>
      <c r="L379" s="86"/>
      <c r="M379" s="86"/>
      <c r="N379" s="86"/>
      <c r="O379" s="86"/>
      <c r="P379" s="86"/>
      <c r="Q379" s="86"/>
      <c r="R379" s="86"/>
      <c r="S379" s="86"/>
      <c r="T379" s="86"/>
      <c r="U379" s="86"/>
      <c r="V379" s="86"/>
      <c r="W379" s="86"/>
      <c r="X379" s="86"/>
      <c r="Y379" s="86"/>
      <c r="Z379" s="86"/>
    </row>
    <row r="380" spans="1:26" ht="13.5" customHeight="1" x14ac:dyDescent="0.3">
      <c r="A380" s="86"/>
      <c r="B380" s="86"/>
      <c r="C380" s="86"/>
      <c r="D380" s="86"/>
      <c r="E380" s="86"/>
      <c r="F380" s="86"/>
      <c r="G380" s="86"/>
      <c r="H380" s="86"/>
      <c r="I380" s="86"/>
      <c r="J380" s="86"/>
      <c r="K380" s="86"/>
      <c r="L380" s="86"/>
      <c r="M380" s="86"/>
      <c r="N380" s="86"/>
      <c r="O380" s="86"/>
      <c r="P380" s="86"/>
      <c r="Q380" s="86"/>
      <c r="R380" s="86"/>
      <c r="S380" s="86"/>
      <c r="T380" s="86"/>
      <c r="U380" s="86"/>
      <c r="V380" s="86"/>
      <c r="W380" s="86"/>
      <c r="X380" s="86"/>
      <c r="Y380" s="86"/>
      <c r="Z380" s="86"/>
    </row>
    <row r="381" spans="1:26" ht="13.5" customHeight="1" x14ac:dyDescent="0.3">
      <c r="A381" s="86"/>
      <c r="B381" s="86"/>
      <c r="C381" s="86"/>
      <c r="D381" s="86"/>
      <c r="E381" s="86"/>
      <c r="F381" s="86"/>
      <c r="G381" s="86"/>
      <c r="H381" s="86"/>
      <c r="I381" s="86"/>
      <c r="J381" s="86"/>
      <c r="K381" s="86"/>
      <c r="L381" s="86"/>
      <c r="M381" s="86"/>
      <c r="N381" s="86"/>
      <c r="O381" s="86"/>
      <c r="P381" s="86"/>
      <c r="Q381" s="86"/>
      <c r="R381" s="86"/>
      <c r="S381" s="86"/>
      <c r="T381" s="86"/>
      <c r="U381" s="86"/>
      <c r="V381" s="86"/>
      <c r="W381" s="86"/>
      <c r="X381" s="86"/>
      <c r="Y381" s="86"/>
      <c r="Z381" s="86"/>
    </row>
    <row r="382" spans="1:26" ht="13.5" customHeight="1" x14ac:dyDescent="0.3">
      <c r="A382" s="86"/>
      <c r="B382" s="86"/>
      <c r="C382" s="86"/>
      <c r="D382" s="86"/>
      <c r="E382" s="86"/>
      <c r="F382" s="86"/>
      <c r="G382" s="86"/>
      <c r="H382" s="86"/>
      <c r="I382" s="86"/>
      <c r="J382" s="86"/>
      <c r="K382" s="86"/>
      <c r="L382" s="86"/>
      <c r="M382" s="86"/>
      <c r="N382" s="86"/>
      <c r="O382" s="86"/>
      <c r="P382" s="86"/>
      <c r="Q382" s="86"/>
      <c r="R382" s="86"/>
      <c r="S382" s="86"/>
      <c r="T382" s="86"/>
      <c r="U382" s="86"/>
      <c r="V382" s="86"/>
      <c r="W382" s="86"/>
      <c r="X382" s="86"/>
      <c r="Y382" s="86"/>
      <c r="Z382" s="86"/>
    </row>
    <row r="383" spans="1:26" ht="13.5" customHeight="1" x14ac:dyDescent="0.3">
      <c r="A383" s="86"/>
      <c r="B383" s="86"/>
      <c r="C383" s="86"/>
      <c r="D383" s="86"/>
      <c r="E383" s="86"/>
      <c r="F383" s="86"/>
      <c r="G383" s="86"/>
      <c r="H383" s="86"/>
      <c r="I383" s="86"/>
      <c r="J383" s="86"/>
      <c r="K383" s="86"/>
      <c r="L383" s="86"/>
      <c r="M383" s="86"/>
      <c r="N383" s="86"/>
      <c r="O383" s="86"/>
      <c r="P383" s="86"/>
      <c r="Q383" s="86"/>
      <c r="R383" s="86"/>
      <c r="S383" s="86"/>
      <c r="T383" s="86"/>
      <c r="U383" s="86"/>
      <c r="V383" s="86"/>
      <c r="W383" s="86"/>
      <c r="X383" s="86"/>
      <c r="Y383" s="86"/>
      <c r="Z383" s="86"/>
    </row>
    <row r="384" spans="1:26" ht="13.5" customHeight="1" x14ac:dyDescent="0.3">
      <c r="A384" s="86"/>
      <c r="B384" s="86"/>
      <c r="C384" s="86"/>
      <c r="D384" s="86"/>
      <c r="E384" s="86"/>
      <c r="F384" s="86"/>
      <c r="G384" s="86"/>
      <c r="H384" s="86"/>
      <c r="I384" s="86"/>
      <c r="J384" s="86"/>
      <c r="K384" s="86"/>
      <c r="L384" s="86"/>
      <c r="M384" s="86"/>
      <c r="N384" s="86"/>
      <c r="O384" s="86"/>
      <c r="P384" s="86"/>
      <c r="Q384" s="86"/>
      <c r="R384" s="86"/>
      <c r="S384" s="86"/>
      <c r="T384" s="86"/>
      <c r="U384" s="86"/>
      <c r="V384" s="86"/>
      <c r="W384" s="86"/>
      <c r="X384" s="86"/>
      <c r="Y384" s="86"/>
      <c r="Z384" s="86"/>
    </row>
    <row r="385" spans="1:26" ht="13.5" customHeight="1" x14ac:dyDescent="0.3">
      <c r="A385" s="86"/>
      <c r="B385" s="86"/>
      <c r="C385" s="86"/>
      <c r="D385" s="86"/>
      <c r="E385" s="86"/>
      <c r="F385" s="86"/>
      <c r="G385" s="86"/>
      <c r="H385" s="86"/>
      <c r="I385" s="86"/>
      <c r="J385" s="86"/>
      <c r="K385" s="86"/>
      <c r="L385" s="86"/>
      <c r="M385" s="86"/>
      <c r="N385" s="86"/>
      <c r="O385" s="86"/>
      <c r="P385" s="86"/>
      <c r="Q385" s="86"/>
      <c r="R385" s="86"/>
      <c r="S385" s="86"/>
      <c r="T385" s="86"/>
      <c r="U385" s="86"/>
      <c r="V385" s="86"/>
      <c r="W385" s="86"/>
      <c r="X385" s="86"/>
      <c r="Y385" s="86"/>
      <c r="Z385" s="86"/>
    </row>
    <row r="386" spans="1:26" ht="13.5" customHeight="1" x14ac:dyDescent="0.3">
      <c r="A386" s="86"/>
      <c r="B386" s="86"/>
      <c r="C386" s="86"/>
      <c r="D386" s="86"/>
      <c r="E386" s="86"/>
      <c r="F386" s="86"/>
      <c r="G386" s="86"/>
      <c r="H386" s="86"/>
      <c r="I386" s="86"/>
      <c r="J386" s="86"/>
      <c r="K386" s="86"/>
      <c r="L386" s="86"/>
      <c r="M386" s="86"/>
      <c r="N386" s="86"/>
      <c r="O386" s="86"/>
      <c r="P386" s="86"/>
      <c r="Q386" s="86"/>
      <c r="R386" s="86"/>
      <c r="S386" s="86"/>
      <c r="T386" s="86"/>
      <c r="U386" s="86"/>
      <c r="V386" s="86"/>
      <c r="W386" s="86"/>
      <c r="X386" s="86"/>
      <c r="Y386" s="86"/>
      <c r="Z386" s="86"/>
    </row>
    <row r="387" spans="1:26" ht="13.5" customHeight="1" x14ac:dyDescent="0.3">
      <c r="A387" s="86"/>
      <c r="B387" s="86"/>
      <c r="C387" s="86"/>
      <c r="D387" s="86"/>
      <c r="E387" s="86"/>
      <c r="F387" s="86"/>
      <c r="G387" s="86"/>
      <c r="H387" s="86"/>
      <c r="I387" s="86"/>
      <c r="J387" s="86"/>
      <c r="K387" s="86"/>
      <c r="L387" s="86"/>
      <c r="M387" s="86"/>
      <c r="N387" s="86"/>
      <c r="O387" s="86"/>
      <c r="P387" s="86"/>
      <c r="Q387" s="86"/>
      <c r="R387" s="86"/>
      <c r="S387" s="86"/>
      <c r="T387" s="86"/>
      <c r="U387" s="86"/>
      <c r="V387" s="86"/>
      <c r="W387" s="86"/>
      <c r="X387" s="86"/>
      <c r="Y387" s="86"/>
      <c r="Z387" s="86"/>
    </row>
    <row r="388" spans="1:26" ht="13.5" customHeight="1" x14ac:dyDescent="0.3">
      <c r="A388" s="86"/>
      <c r="B388" s="86"/>
      <c r="C388" s="86"/>
      <c r="D388" s="86"/>
      <c r="E388" s="86"/>
      <c r="F388" s="86"/>
      <c r="G388" s="86"/>
      <c r="H388" s="86"/>
      <c r="I388" s="86"/>
      <c r="J388" s="86"/>
      <c r="K388" s="86"/>
      <c r="L388" s="86"/>
      <c r="M388" s="86"/>
      <c r="N388" s="86"/>
      <c r="O388" s="86"/>
      <c r="P388" s="86"/>
      <c r="Q388" s="86"/>
      <c r="R388" s="86"/>
      <c r="S388" s="86"/>
      <c r="T388" s="86"/>
      <c r="U388" s="86"/>
      <c r="V388" s="86"/>
      <c r="W388" s="86"/>
      <c r="X388" s="86"/>
      <c r="Y388" s="86"/>
      <c r="Z388" s="86"/>
    </row>
    <row r="389" spans="1:26" ht="13.5" customHeight="1" x14ac:dyDescent="0.3">
      <c r="A389" s="86"/>
      <c r="B389" s="86"/>
      <c r="C389" s="86"/>
      <c r="D389" s="86"/>
      <c r="E389" s="86"/>
      <c r="F389" s="86"/>
      <c r="G389" s="86"/>
      <c r="H389" s="86"/>
      <c r="I389" s="86"/>
      <c r="J389" s="86"/>
      <c r="K389" s="86"/>
      <c r="L389" s="86"/>
      <c r="M389" s="86"/>
      <c r="N389" s="86"/>
      <c r="O389" s="86"/>
      <c r="P389" s="86"/>
      <c r="Q389" s="86"/>
      <c r="R389" s="86"/>
      <c r="S389" s="86"/>
      <c r="T389" s="86"/>
      <c r="U389" s="86"/>
      <c r="V389" s="86"/>
      <c r="W389" s="86"/>
      <c r="X389" s="86"/>
      <c r="Y389" s="86"/>
      <c r="Z389" s="86"/>
    </row>
    <row r="390" spans="1:26" ht="13.5" customHeight="1" x14ac:dyDescent="0.3">
      <c r="A390" s="86"/>
      <c r="B390" s="86"/>
      <c r="C390" s="86"/>
      <c r="D390" s="86"/>
      <c r="E390" s="86"/>
      <c r="F390" s="86"/>
      <c r="G390" s="86"/>
      <c r="H390" s="86"/>
      <c r="I390" s="86"/>
      <c r="J390" s="86"/>
      <c r="K390" s="86"/>
      <c r="L390" s="86"/>
      <c r="M390" s="86"/>
      <c r="N390" s="86"/>
      <c r="O390" s="86"/>
      <c r="P390" s="86"/>
      <c r="Q390" s="86"/>
      <c r="R390" s="86"/>
      <c r="S390" s="86"/>
      <c r="T390" s="86"/>
      <c r="U390" s="86"/>
      <c r="V390" s="86"/>
      <c r="W390" s="86"/>
      <c r="X390" s="86"/>
      <c r="Y390" s="86"/>
      <c r="Z390" s="86"/>
    </row>
    <row r="391" spans="1:26" ht="13.5" customHeight="1" x14ac:dyDescent="0.3">
      <c r="A391" s="86"/>
      <c r="B391" s="86"/>
      <c r="C391" s="86"/>
      <c r="D391" s="86"/>
      <c r="E391" s="86"/>
      <c r="F391" s="86"/>
      <c r="G391" s="86"/>
      <c r="H391" s="86"/>
      <c r="I391" s="86"/>
      <c r="J391" s="86"/>
      <c r="K391" s="86"/>
      <c r="L391" s="86"/>
      <c r="M391" s="86"/>
      <c r="N391" s="86"/>
      <c r="O391" s="86"/>
      <c r="P391" s="86"/>
      <c r="Q391" s="86"/>
      <c r="R391" s="86"/>
      <c r="S391" s="86"/>
      <c r="T391" s="86"/>
      <c r="U391" s="86"/>
      <c r="V391" s="86"/>
      <c r="W391" s="86"/>
      <c r="X391" s="86"/>
      <c r="Y391" s="86"/>
      <c r="Z391" s="86"/>
    </row>
    <row r="392" spans="1:26" ht="13.5" customHeight="1" x14ac:dyDescent="0.3">
      <c r="A392" s="86"/>
      <c r="B392" s="86"/>
      <c r="C392" s="86"/>
      <c r="D392" s="86"/>
      <c r="E392" s="86"/>
      <c r="F392" s="86"/>
      <c r="G392" s="86"/>
      <c r="H392" s="86"/>
      <c r="I392" s="86"/>
      <c r="J392" s="86"/>
      <c r="K392" s="86"/>
      <c r="L392" s="86"/>
      <c r="M392" s="86"/>
      <c r="N392" s="86"/>
      <c r="O392" s="86"/>
      <c r="P392" s="86"/>
      <c r="Q392" s="86"/>
      <c r="R392" s="86"/>
      <c r="S392" s="86"/>
      <c r="T392" s="86"/>
      <c r="U392" s="86"/>
      <c r="V392" s="86"/>
      <c r="W392" s="86"/>
      <c r="X392" s="86"/>
      <c r="Y392" s="86"/>
      <c r="Z392" s="86"/>
    </row>
    <row r="393" spans="1:26" ht="13.5" customHeight="1" x14ac:dyDescent="0.3">
      <c r="A393" s="86"/>
      <c r="B393" s="86"/>
      <c r="C393" s="86"/>
      <c r="D393" s="86"/>
      <c r="E393" s="86"/>
      <c r="F393" s="86"/>
      <c r="G393" s="86"/>
      <c r="H393" s="86"/>
      <c r="I393" s="86"/>
      <c r="J393" s="86"/>
      <c r="K393" s="86"/>
      <c r="L393" s="86"/>
      <c r="M393" s="86"/>
      <c r="N393" s="86"/>
      <c r="O393" s="86"/>
      <c r="P393" s="86"/>
      <c r="Q393" s="86"/>
      <c r="R393" s="86"/>
      <c r="S393" s="86"/>
      <c r="T393" s="86"/>
      <c r="U393" s="86"/>
      <c r="V393" s="86"/>
      <c r="W393" s="86"/>
      <c r="X393" s="86"/>
      <c r="Y393" s="86"/>
      <c r="Z393" s="86"/>
    </row>
    <row r="394" spans="1:26" ht="13.5" customHeight="1" x14ac:dyDescent="0.3">
      <c r="A394" s="86"/>
      <c r="B394" s="86"/>
      <c r="C394" s="86"/>
      <c r="D394" s="86"/>
      <c r="E394" s="86"/>
      <c r="F394" s="86"/>
      <c r="G394" s="86"/>
      <c r="H394" s="86"/>
      <c r="I394" s="86"/>
      <c r="J394" s="86"/>
      <c r="K394" s="86"/>
      <c r="L394" s="86"/>
      <c r="M394" s="86"/>
      <c r="N394" s="86"/>
      <c r="O394" s="86"/>
      <c r="P394" s="86"/>
      <c r="Q394" s="86"/>
      <c r="R394" s="86"/>
      <c r="S394" s="86"/>
      <c r="T394" s="86"/>
      <c r="U394" s="86"/>
      <c r="V394" s="86"/>
      <c r="W394" s="86"/>
      <c r="X394" s="86"/>
      <c r="Y394" s="86"/>
      <c r="Z394" s="86"/>
    </row>
    <row r="395" spans="1:26" ht="13.5" customHeight="1" x14ac:dyDescent="0.3">
      <c r="A395" s="86"/>
      <c r="B395" s="86"/>
      <c r="C395" s="86"/>
      <c r="D395" s="86"/>
      <c r="E395" s="86"/>
      <c r="F395" s="86"/>
      <c r="G395" s="86"/>
      <c r="H395" s="86"/>
      <c r="I395" s="86"/>
      <c r="J395" s="86"/>
      <c r="K395" s="86"/>
      <c r="L395" s="86"/>
      <c r="M395" s="86"/>
      <c r="N395" s="86"/>
      <c r="O395" s="86"/>
      <c r="P395" s="86"/>
      <c r="Q395" s="86"/>
      <c r="R395" s="86"/>
      <c r="S395" s="86"/>
      <c r="T395" s="86"/>
      <c r="U395" s="86"/>
      <c r="V395" s="86"/>
      <c r="W395" s="86"/>
      <c r="X395" s="86"/>
      <c r="Y395" s="86"/>
      <c r="Z395" s="86"/>
    </row>
    <row r="396" spans="1:26" ht="13.5" customHeight="1" x14ac:dyDescent="0.3">
      <c r="A396" s="86"/>
      <c r="B396" s="86"/>
      <c r="C396" s="86"/>
      <c r="D396" s="86"/>
      <c r="E396" s="86"/>
      <c r="F396" s="86"/>
      <c r="G396" s="86"/>
      <c r="H396" s="86"/>
      <c r="I396" s="86"/>
      <c r="J396" s="86"/>
      <c r="K396" s="86"/>
      <c r="L396" s="86"/>
      <c r="M396" s="86"/>
      <c r="N396" s="86"/>
      <c r="O396" s="86"/>
      <c r="P396" s="86"/>
      <c r="Q396" s="86"/>
      <c r="R396" s="86"/>
      <c r="S396" s="86"/>
      <c r="T396" s="86"/>
      <c r="U396" s="86"/>
      <c r="V396" s="86"/>
      <c r="W396" s="86"/>
      <c r="X396" s="86"/>
      <c r="Y396" s="86"/>
      <c r="Z396" s="86"/>
    </row>
    <row r="397" spans="1:26" ht="13.5" customHeight="1" x14ac:dyDescent="0.3">
      <c r="A397" s="86"/>
      <c r="B397" s="86"/>
      <c r="C397" s="86"/>
      <c r="D397" s="86"/>
      <c r="E397" s="86"/>
      <c r="F397" s="86"/>
      <c r="G397" s="86"/>
      <c r="H397" s="86"/>
      <c r="I397" s="86"/>
      <c r="J397" s="86"/>
      <c r="K397" s="86"/>
      <c r="L397" s="86"/>
      <c r="M397" s="86"/>
      <c r="N397" s="86"/>
      <c r="O397" s="86"/>
      <c r="P397" s="86"/>
      <c r="Q397" s="86"/>
      <c r="R397" s="86"/>
      <c r="S397" s="86"/>
      <c r="T397" s="86"/>
      <c r="U397" s="86"/>
      <c r="V397" s="86"/>
      <c r="W397" s="86"/>
      <c r="X397" s="86"/>
      <c r="Y397" s="86"/>
      <c r="Z397" s="86"/>
    </row>
    <row r="398" spans="1:26" ht="13.5" customHeight="1" x14ac:dyDescent="0.3">
      <c r="A398" s="86"/>
      <c r="B398" s="86"/>
      <c r="C398" s="86"/>
      <c r="D398" s="86"/>
      <c r="E398" s="86"/>
      <c r="F398" s="86"/>
      <c r="G398" s="86"/>
      <c r="H398" s="86"/>
      <c r="I398" s="86"/>
      <c r="J398" s="86"/>
      <c r="K398" s="86"/>
      <c r="L398" s="86"/>
      <c r="M398" s="86"/>
      <c r="N398" s="86"/>
      <c r="O398" s="86"/>
      <c r="P398" s="86"/>
      <c r="Q398" s="86"/>
      <c r="R398" s="86"/>
      <c r="S398" s="86"/>
      <c r="T398" s="86"/>
      <c r="U398" s="86"/>
      <c r="V398" s="86"/>
      <c r="W398" s="86"/>
      <c r="X398" s="86"/>
      <c r="Y398" s="86"/>
      <c r="Z398" s="86"/>
    </row>
    <row r="399" spans="1:26" ht="13.5" customHeight="1" x14ac:dyDescent="0.3">
      <c r="A399" s="86"/>
      <c r="B399" s="86"/>
      <c r="C399" s="86"/>
      <c r="D399" s="86"/>
      <c r="E399" s="86"/>
      <c r="F399" s="86"/>
      <c r="G399" s="86"/>
      <c r="H399" s="86"/>
      <c r="I399" s="86"/>
      <c r="J399" s="86"/>
      <c r="K399" s="86"/>
      <c r="L399" s="86"/>
      <c r="M399" s="86"/>
      <c r="N399" s="86"/>
      <c r="O399" s="86"/>
      <c r="P399" s="86"/>
      <c r="Q399" s="86"/>
      <c r="R399" s="86"/>
      <c r="S399" s="86"/>
      <c r="T399" s="86"/>
      <c r="U399" s="86"/>
      <c r="V399" s="86"/>
      <c r="W399" s="86"/>
      <c r="X399" s="86"/>
      <c r="Y399" s="86"/>
      <c r="Z399" s="86"/>
    </row>
    <row r="400" spans="1:26" ht="13.5" customHeight="1" x14ac:dyDescent="0.3">
      <c r="A400" s="86"/>
      <c r="B400" s="86"/>
      <c r="C400" s="86"/>
      <c r="D400" s="86"/>
      <c r="E400" s="86"/>
      <c r="F400" s="86"/>
      <c r="G400" s="86"/>
      <c r="H400" s="86"/>
      <c r="I400" s="86"/>
      <c r="J400" s="86"/>
      <c r="K400" s="86"/>
      <c r="L400" s="86"/>
      <c r="M400" s="86"/>
      <c r="N400" s="86"/>
      <c r="O400" s="86"/>
      <c r="P400" s="86"/>
      <c r="Q400" s="86"/>
      <c r="R400" s="86"/>
      <c r="S400" s="86"/>
      <c r="T400" s="86"/>
      <c r="U400" s="86"/>
      <c r="V400" s="86"/>
      <c r="W400" s="86"/>
      <c r="X400" s="86"/>
      <c r="Y400" s="86"/>
      <c r="Z400" s="86"/>
    </row>
    <row r="401" spans="1:26" ht="13.5" customHeight="1" x14ac:dyDescent="0.3">
      <c r="A401" s="86"/>
      <c r="B401" s="86"/>
      <c r="C401" s="86"/>
      <c r="D401" s="86"/>
      <c r="E401" s="86"/>
      <c r="F401" s="86"/>
      <c r="G401" s="86"/>
      <c r="H401" s="86"/>
      <c r="I401" s="86"/>
      <c r="J401" s="86"/>
      <c r="K401" s="86"/>
      <c r="L401" s="86"/>
      <c r="M401" s="86"/>
      <c r="N401" s="86"/>
      <c r="O401" s="86"/>
      <c r="P401" s="86"/>
      <c r="Q401" s="86"/>
      <c r="R401" s="86"/>
      <c r="S401" s="86"/>
      <c r="T401" s="86"/>
      <c r="U401" s="86"/>
      <c r="V401" s="86"/>
      <c r="W401" s="86"/>
      <c r="X401" s="86"/>
      <c r="Y401" s="86"/>
      <c r="Z401" s="86"/>
    </row>
    <row r="402" spans="1:26" ht="13.5" customHeight="1" x14ac:dyDescent="0.3">
      <c r="A402" s="86"/>
      <c r="B402" s="86"/>
      <c r="C402" s="86"/>
      <c r="D402" s="86"/>
      <c r="E402" s="86"/>
      <c r="F402" s="86"/>
      <c r="G402" s="86"/>
      <c r="H402" s="86"/>
      <c r="I402" s="86"/>
      <c r="J402" s="86"/>
      <c r="K402" s="86"/>
      <c r="L402" s="86"/>
      <c r="M402" s="86"/>
      <c r="N402" s="86"/>
      <c r="O402" s="86"/>
      <c r="P402" s="86"/>
      <c r="Q402" s="86"/>
      <c r="R402" s="86"/>
      <c r="S402" s="86"/>
      <c r="T402" s="86"/>
      <c r="U402" s="86"/>
      <c r="V402" s="86"/>
      <c r="W402" s="86"/>
      <c r="X402" s="86"/>
      <c r="Y402" s="86"/>
      <c r="Z402" s="86"/>
    </row>
    <row r="403" spans="1:26" ht="13.5" customHeight="1" x14ac:dyDescent="0.3">
      <c r="A403" s="86"/>
      <c r="B403" s="86"/>
      <c r="C403" s="86"/>
      <c r="D403" s="86"/>
      <c r="E403" s="86"/>
      <c r="F403" s="86"/>
      <c r="G403" s="86"/>
      <c r="H403" s="86"/>
      <c r="I403" s="86"/>
      <c r="J403" s="86"/>
      <c r="K403" s="86"/>
      <c r="L403" s="86"/>
      <c r="M403" s="86"/>
      <c r="N403" s="86"/>
      <c r="O403" s="86"/>
      <c r="P403" s="86"/>
      <c r="Q403" s="86"/>
      <c r="R403" s="86"/>
      <c r="S403" s="86"/>
      <c r="T403" s="86"/>
      <c r="U403" s="86"/>
      <c r="V403" s="86"/>
      <c r="W403" s="86"/>
      <c r="X403" s="86"/>
      <c r="Y403" s="86"/>
      <c r="Z403" s="86"/>
    </row>
    <row r="404" spans="1:26" ht="13.5" customHeight="1" x14ac:dyDescent="0.3">
      <c r="A404" s="86"/>
      <c r="B404" s="86"/>
      <c r="C404" s="86"/>
      <c r="D404" s="86"/>
      <c r="E404" s="86"/>
      <c r="F404" s="86"/>
      <c r="G404" s="86"/>
      <c r="H404" s="86"/>
      <c r="I404" s="86"/>
      <c r="J404" s="86"/>
      <c r="K404" s="86"/>
      <c r="L404" s="86"/>
      <c r="M404" s="86"/>
      <c r="N404" s="86"/>
      <c r="O404" s="86"/>
      <c r="P404" s="86"/>
      <c r="Q404" s="86"/>
      <c r="R404" s="86"/>
      <c r="S404" s="86"/>
      <c r="T404" s="86"/>
      <c r="U404" s="86"/>
      <c r="V404" s="86"/>
      <c r="W404" s="86"/>
      <c r="X404" s="86"/>
      <c r="Y404" s="86"/>
      <c r="Z404" s="86"/>
    </row>
    <row r="405" spans="1:26" ht="13.5" customHeight="1" x14ac:dyDescent="0.3">
      <c r="A405" s="86"/>
      <c r="B405" s="86"/>
      <c r="C405" s="86"/>
      <c r="D405" s="86"/>
      <c r="E405" s="86"/>
      <c r="F405" s="86"/>
      <c r="G405" s="86"/>
      <c r="H405" s="86"/>
      <c r="I405" s="86"/>
      <c r="J405" s="86"/>
      <c r="K405" s="86"/>
      <c r="L405" s="86"/>
      <c r="M405" s="86"/>
      <c r="N405" s="86"/>
      <c r="O405" s="86"/>
      <c r="P405" s="86"/>
      <c r="Q405" s="86"/>
      <c r="R405" s="86"/>
      <c r="S405" s="86"/>
      <c r="T405" s="86"/>
      <c r="U405" s="86"/>
      <c r="V405" s="86"/>
      <c r="W405" s="86"/>
      <c r="X405" s="86"/>
      <c r="Y405" s="86"/>
      <c r="Z405" s="86"/>
    </row>
    <row r="406" spans="1:26" ht="13.5" customHeight="1" x14ac:dyDescent="0.3">
      <c r="A406" s="86"/>
      <c r="B406" s="86"/>
      <c r="C406" s="86"/>
      <c r="D406" s="86"/>
      <c r="E406" s="86"/>
      <c r="F406" s="86"/>
      <c r="G406" s="86"/>
      <c r="H406" s="86"/>
      <c r="I406" s="86"/>
      <c r="J406" s="86"/>
      <c r="K406" s="86"/>
      <c r="L406" s="86"/>
      <c r="M406" s="86"/>
      <c r="N406" s="86"/>
      <c r="O406" s="86"/>
      <c r="P406" s="86"/>
      <c r="Q406" s="86"/>
      <c r="R406" s="86"/>
      <c r="S406" s="86"/>
      <c r="T406" s="86"/>
      <c r="U406" s="86"/>
      <c r="V406" s="86"/>
      <c r="W406" s="86"/>
      <c r="X406" s="86"/>
      <c r="Y406" s="86"/>
      <c r="Z406" s="86"/>
    </row>
    <row r="407" spans="1:26" ht="13.5" customHeight="1" x14ac:dyDescent="0.3">
      <c r="A407" s="86"/>
      <c r="B407" s="86"/>
      <c r="C407" s="86"/>
      <c r="D407" s="86"/>
      <c r="E407" s="86"/>
      <c r="F407" s="86"/>
      <c r="G407" s="86"/>
      <c r="H407" s="86"/>
      <c r="I407" s="86"/>
      <c r="J407" s="86"/>
      <c r="K407" s="86"/>
      <c r="L407" s="86"/>
      <c r="M407" s="86"/>
      <c r="N407" s="86"/>
      <c r="O407" s="86"/>
      <c r="P407" s="86"/>
      <c r="Q407" s="86"/>
      <c r="R407" s="86"/>
      <c r="S407" s="86"/>
      <c r="T407" s="86"/>
      <c r="U407" s="86"/>
      <c r="V407" s="86"/>
      <c r="W407" s="86"/>
      <c r="X407" s="86"/>
      <c r="Y407" s="86"/>
      <c r="Z407" s="86"/>
    </row>
    <row r="408" spans="1:26" ht="13.5" customHeight="1" x14ac:dyDescent="0.3">
      <c r="A408" s="86"/>
      <c r="B408" s="86"/>
      <c r="C408" s="86"/>
      <c r="D408" s="86"/>
      <c r="E408" s="86"/>
      <c r="F408" s="86"/>
      <c r="G408" s="86"/>
      <c r="H408" s="86"/>
      <c r="I408" s="86"/>
      <c r="J408" s="86"/>
      <c r="K408" s="86"/>
      <c r="L408" s="86"/>
      <c r="M408" s="86"/>
      <c r="N408" s="86"/>
      <c r="O408" s="86"/>
      <c r="P408" s="86"/>
      <c r="Q408" s="86"/>
      <c r="R408" s="86"/>
      <c r="S408" s="86"/>
      <c r="T408" s="86"/>
      <c r="U408" s="86"/>
      <c r="V408" s="86"/>
      <c r="W408" s="86"/>
      <c r="X408" s="86"/>
      <c r="Y408" s="86"/>
      <c r="Z408" s="86"/>
    </row>
    <row r="409" spans="1:26" ht="13.5" customHeight="1" x14ac:dyDescent="0.3">
      <c r="A409" s="86"/>
      <c r="B409" s="86"/>
      <c r="C409" s="86"/>
      <c r="D409" s="86"/>
      <c r="E409" s="86"/>
      <c r="F409" s="86"/>
      <c r="G409" s="86"/>
      <c r="H409" s="86"/>
      <c r="I409" s="86"/>
      <c r="J409" s="86"/>
      <c r="K409" s="86"/>
      <c r="L409" s="86"/>
      <c r="M409" s="86"/>
      <c r="N409" s="86"/>
      <c r="O409" s="86"/>
      <c r="P409" s="86"/>
      <c r="Q409" s="86"/>
      <c r="R409" s="86"/>
      <c r="S409" s="86"/>
      <c r="T409" s="86"/>
      <c r="U409" s="86"/>
      <c r="V409" s="86"/>
      <c r="W409" s="86"/>
      <c r="X409" s="86"/>
      <c r="Y409" s="86"/>
      <c r="Z409" s="86"/>
    </row>
    <row r="410" spans="1:26" ht="13.5" customHeight="1" x14ac:dyDescent="0.3">
      <c r="A410" s="86"/>
      <c r="B410" s="86"/>
      <c r="C410" s="86"/>
      <c r="D410" s="86"/>
      <c r="E410" s="86"/>
      <c r="F410" s="86"/>
      <c r="G410" s="86"/>
      <c r="H410" s="86"/>
      <c r="I410" s="86"/>
      <c r="J410" s="86"/>
      <c r="K410" s="86"/>
      <c r="L410" s="86"/>
      <c r="M410" s="86"/>
      <c r="N410" s="86"/>
      <c r="O410" s="86"/>
      <c r="P410" s="86"/>
      <c r="Q410" s="86"/>
      <c r="R410" s="86"/>
      <c r="S410" s="86"/>
      <c r="T410" s="86"/>
      <c r="U410" s="86"/>
      <c r="V410" s="86"/>
      <c r="W410" s="86"/>
      <c r="X410" s="86"/>
      <c r="Y410" s="86"/>
      <c r="Z410" s="86"/>
    </row>
    <row r="411" spans="1:26" ht="13.5" customHeight="1" x14ac:dyDescent="0.3">
      <c r="A411" s="86"/>
      <c r="B411" s="86"/>
      <c r="C411" s="86"/>
      <c r="D411" s="86"/>
      <c r="E411" s="86"/>
      <c r="F411" s="86"/>
      <c r="G411" s="86"/>
      <c r="H411" s="86"/>
      <c r="I411" s="86"/>
      <c r="J411" s="86"/>
      <c r="K411" s="86"/>
      <c r="L411" s="86"/>
      <c r="M411" s="86"/>
      <c r="N411" s="86"/>
      <c r="O411" s="86"/>
      <c r="P411" s="86"/>
      <c r="Q411" s="86"/>
      <c r="R411" s="86"/>
      <c r="S411" s="86"/>
      <c r="T411" s="86"/>
      <c r="U411" s="86"/>
      <c r="V411" s="86"/>
      <c r="W411" s="86"/>
      <c r="X411" s="86"/>
      <c r="Y411" s="86"/>
      <c r="Z411" s="86"/>
    </row>
    <row r="412" spans="1:26" ht="13.5" customHeight="1" x14ac:dyDescent="0.3">
      <c r="A412" s="86"/>
      <c r="B412" s="86"/>
      <c r="C412" s="86"/>
      <c r="D412" s="86"/>
      <c r="E412" s="86"/>
      <c r="F412" s="86"/>
      <c r="G412" s="86"/>
      <c r="H412" s="86"/>
      <c r="I412" s="86"/>
      <c r="J412" s="86"/>
      <c r="K412" s="86"/>
      <c r="L412" s="86"/>
      <c r="M412" s="86"/>
      <c r="N412" s="86"/>
      <c r="O412" s="86"/>
      <c r="P412" s="86"/>
      <c r="Q412" s="86"/>
      <c r="R412" s="86"/>
      <c r="S412" s="86"/>
      <c r="T412" s="86"/>
      <c r="U412" s="86"/>
      <c r="V412" s="86"/>
      <c r="W412" s="86"/>
      <c r="X412" s="86"/>
      <c r="Y412" s="86"/>
      <c r="Z412" s="86"/>
    </row>
    <row r="413" spans="1:26" ht="13.5" customHeight="1" x14ac:dyDescent="0.3">
      <c r="A413" s="86"/>
      <c r="B413" s="86"/>
      <c r="C413" s="86"/>
      <c r="D413" s="86"/>
      <c r="E413" s="86"/>
      <c r="F413" s="86"/>
      <c r="G413" s="86"/>
      <c r="H413" s="86"/>
      <c r="I413" s="86"/>
      <c r="J413" s="86"/>
      <c r="K413" s="86"/>
      <c r="L413" s="86"/>
      <c r="M413" s="86"/>
      <c r="N413" s="86"/>
      <c r="O413" s="86"/>
      <c r="P413" s="86"/>
      <c r="Q413" s="86"/>
      <c r="R413" s="86"/>
      <c r="S413" s="86"/>
      <c r="T413" s="86"/>
      <c r="U413" s="86"/>
      <c r="V413" s="86"/>
      <c r="W413" s="86"/>
      <c r="X413" s="86"/>
      <c r="Y413" s="86"/>
      <c r="Z413" s="86"/>
    </row>
    <row r="414" spans="1:26" ht="13.5" customHeight="1" x14ac:dyDescent="0.3">
      <c r="A414" s="86"/>
      <c r="B414" s="86"/>
      <c r="C414" s="86"/>
      <c r="D414" s="86"/>
      <c r="E414" s="86"/>
      <c r="F414" s="86"/>
      <c r="G414" s="86"/>
      <c r="H414" s="86"/>
      <c r="I414" s="86"/>
      <c r="J414" s="86"/>
      <c r="K414" s="86"/>
      <c r="L414" s="86"/>
      <c r="M414" s="86"/>
      <c r="N414" s="86"/>
      <c r="O414" s="86"/>
      <c r="P414" s="86"/>
      <c r="Q414" s="86"/>
      <c r="R414" s="86"/>
      <c r="S414" s="86"/>
      <c r="T414" s="86"/>
      <c r="U414" s="86"/>
      <c r="V414" s="86"/>
      <c r="W414" s="86"/>
      <c r="X414" s="86"/>
      <c r="Y414" s="86"/>
      <c r="Z414" s="86"/>
    </row>
    <row r="415" spans="1:26" ht="13.5" customHeight="1" x14ac:dyDescent="0.3">
      <c r="A415" s="86"/>
      <c r="B415" s="86"/>
      <c r="C415" s="86"/>
      <c r="D415" s="86"/>
      <c r="E415" s="86"/>
      <c r="F415" s="86"/>
      <c r="G415" s="86"/>
      <c r="H415" s="86"/>
      <c r="I415" s="86"/>
      <c r="J415" s="86"/>
      <c r="K415" s="86"/>
      <c r="L415" s="86"/>
      <c r="M415" s="86"/>
      <c r="N415" s="86"/>
      <c r="O415" s="86"/>
      <c r="P415" s="86"/>
      <c r="Q415" s="86"/>
      <c r="R415" s="86"/>
      <c r="S415" s="86"/>
      <c r="T415" s="86"/>
      <c r="U415" s="86"/>
      <c r="V415" s="86"/>
      <c r="W415" s="86"/>
      <c r="X415" s="86"/>
      <c r="Y415" s="86"/>
      <c r="Z415" s="86"/>
    </row>
    <row r="416" spans="1:26" ht="13.5" customHeight="1" x14ac:dyDescent="0.3">
      <c r="A416" s="86"/>
      <c r="B416" s="86"/>
      <c r="C416" s="86"/>
      <c r="D416" s="86"/>
      <c r="E416" s="86"/>
      <c r="F416" s="86"/>
      <c r="G416" s="86"/>
      <c r="H416" s="86"/>
      <c r="I416" s="86"/>
      <c r="J416" s="86"/>
      <c r="K416" s="86"/>
      <c r="L416" s="86"/>
      <c r="M416" s="86"/>
      <c r="N416" s="86"/>
      <c r="O416" s="86"/>
      <c r="P416" s="86"/>
      <c r="Q416" s="86"/>
      <c r="R416" s="86"/>
      <c r="S416" s="86"/>
      <c r="T416" s="86"/>
      <c r="U416" s="86"/>
      <c r="V416" s="86"/>
      <c r="W416" s="86"/>
      <c r="X416" s="86"/>
      <c r="Y416" s="86"/>
      <c r="Z416" s="86"/>
    </row>
    <row r="417" spans="1:26" ht="13.5" customHeight="1" x14ac:dyDescent="0.3">
      <c r="A417" s="86"/>
      <c r="B417" s="86"/>
      <c r="C417" s="86"/>
      <c r="D417" s="86"/>
      <c r="E417" s="86"/>
      <c r="F417" s="86"/>
      <c r="G417" s="86"/>
      <c r="H417" s="86"/>
      <c r="I417" s="86"/>
      <c r="J417" s="86"/>
      <c r="K417" s="86"/>
      <c r="L417" s="86"/>
      <c r="M417" s="86"/>
      <c r="N417" s="86"/>
      <c r="O417" s="86"/>
      <c r="P417" s="86"/>
      <c r="Q417" s="86"/>
      <c r="R417" s="86"/>
      <c r="S417" s="86"/>
      <c r="T417" s="86"/>
      <c r="U417" s="86"/>
      <c r="V417" s="86"/>
      <c r="W417" s="86"/>
      <c r="X417" s="86"/>
      <c r="Y417" s="86"/>
      <c r="Z417" s="86"/>
    </row>
    <row r="418" spans="1:26" ht="13.5" customHeight="1" x14ac:dyDescent="0.3">
      <c r="A418" s="86"/>
      <c r="B418" s="86"/>
      <c r="C418" s="86"/>
      <c r="D418" s="86"/>
      <c r="E418" s="86"/>
      <c r="F418" s="86"/>
      <c r="G418" s="86"/>
      <c r="H418" s="86"/>
      <c r="I418" s="86"/>
      <c r="J418" s="86"/>
      <c r="K418" s="86"/>
      <c r="L418" s="86"/>
      <c r="M418" s="86"/>
      <c r="N418" s="86"/>
      <c r="O418" s="86"/>
      <c r="P418" s="86"/>
      <c r="Q418" s="86"/>
      <c r="R418" s="86"/>
      <c r="S418" s="86"/>
      <c r="T418" s="86"/>
      <c r="U418" s="86"/>
      <c r="V418" s="86"/>
      <c r="W418" s="86"/>
      <c r="X418" s="86"/>
      <c r="Y418" s="86"/>
      <c r="Z418" s="86"/>
    </row>
    <row r="419" spans="1:26" ht="13.5" customHeight="1" x14ac:dyDescent="0.3">
      <c r="A419" s="86"/>
      <c r="B419" s="86"/>
      <c r="C419" s="86"/>
      <c r="D419" s="86"/>
      <c r="E419" s="86"/>
      <c r="F419" s="86"/>
      <c r="G419" s="86"/>
      <c r="H419" s="86"/>
      <c r="I419" s="86"/>
      <c r="J419" s="86"/>
      <c r="K419" s="86"/>
      <c r="L419" s="86"/>
      <c r="M419" s="86"/>
      <c r="N419" s="86"/>
      <c r="O419" s="86"/>
      <c r="P419" s="86"/>
      <c r="Q419" s="86"/>
      <c r="R419" s="86"/>
      <c r="S419" s="86"/>
      <c r="T419" s="86"/>
      <c r="U419" s="86"/>
      <c r="V419" s="86"/>
      <c r="W419" s="86"/>
      <c r="X419" s="86"/>
      <c r="Y419" s="86"/>
      <c r="Z419" s="86"/>
    </row>
    <row r="420" spans="1:26" ht="13.5" customHeight="1" x14ac:dyDescent="0.3">
      <c r="A420" s="86"/>
      <c r="B420" s="86"/>
      <c r="C420" s="86"/>
      <c r="D420" s="86"/>
      <c r="E420" s="86"/>
      <c r="F420" s="86"/>
      <c r="G420" s="86"/>
      <c r="H420" s="86"/>
      <c r="I420" s="86"/>
      <c r="J420" s="86"/>
      <c r="K420" s="86"/>
      <c r="L420" s="86"/>
      <c r="M420" s="86"/>
      <c r="N420" s="86"/>
      <c r="O420" s="86"/>
      <c r="P420" s="86"/>
      <c r="Q420" s="86"/>
      <c r="R420" s="86"/>
      <c r="S420" s="86"/>
      <c r="T420" s="86"/>
      <c r="U420" s="86"/>
      <c r="V420" s="86"/>
      <c r="W420" s="86"/>
      <c r="X420" s="86"/>
      <c r="Y420" s="86"/>
      <c r="Z420" s="86"/>
    </row>
    <row r="421" spans="1:26" ht="13.5" customHeight="1" x14ac:dyDescent="0.3">
      <c r="A421" s="86"/>
      <c r="B421" s="86"/>
      <c r="C421" s="86"/>
      <c r="D421" s="86"/>
      <c r="E421" s="86"/>
      <c r="F421" s="86"/>
      <c r="G421" s="86"/>
      <c r="H421" s="86"/>
      <c r="I421" s="86"/>
      <c r="J421" s="86"/>
      <c r="K421" s="86"/>
      <c r="L421" s="86"/>
      <c r="M421" s="86"/>
      <c r="N421" s="86"/>
      <c r="O421" s="86"/>
      <c r="P421" s="86"/>
      <c r="Q421" s="86"/>
      <c r="R421" s="86"/>
      <c r="S421" s="86"/>
      <c r="T421" s="86"/>
      <c r="U421" s="86"/>
      <c r="V421" s="86"/>
      <c r="W421" s="86"/>
      <c r="X421" s="86"/>
      <c r="Y421" s="86"/>
      <c r="Z421" s="86"/>
    </row>
    <row r="422" spans="1:26" ht="13.5" customHeight="1" x14ac:dyDescent="0.3">
      <c r="A422" s="86"/>
      <c r="B422" s="86"/>
      <c r="C422" s="86"/>
      <c r="D422" s="86"/>
      <c r="E422" s="86"/>
      <c r="F422" s="86"/>
      <c r="G422" s="86"/>
      <c r="H422" s="86"/>
      <c r="I422" s="86"/>
      <c r="J422" s="86"/>
      <c r="K422" s="86"/>
      <c r="L422" s="86"/>
      <c r="M422" s="86"/>
      <c r="N422" s="86"/>
      <c r="O422" s="86"/>
      <c r="P422" s="86"/>
      <c r="Q422" s="86"/>
      <c r="R422" s="86"/>
      <c r="S422" s="86"/>
      <c r="T422" s="86"/>
      <c r="U422" s="86"/>
      <c r="V422" s="86"/>
      <c r="W422" s="86"/>
      <c r="X422" s="86"/>
      <c r="Y422" s="86"/>
      <c r="Z422" s="86"/>
    </row>
    <row r="423" spans="1:26" ht="13.5" customHeight="1" x14ac:dyDescent="0.3">
      <c r="A423" s="86"/>
      <c r="B423" s="86"/>
      <c r="C423" s="86"/>
      <c r="D423" s="86"/>
      <c r="E423" s="86"/>
      <c r="F423" s="86"/>
      <c r="G423" s="86"/>
      <c r="H423" s="86"/>
      <c r="I423" s="86"/>
      <c r="J423" s="86"/>
      <c r="K423" s="86"/>
      <c r="L423" s="86"/>
      <c r="M423" s="86"/>
      <c r="N423" s="86"/>
      <c r="O423" s="86"/>
      <c r="P423" s="86"/>
      <c r="Q423" s="86"/>
      <c r="R423" s="86"/>
      <c r="S423" s="86"/>
      <c r="T423" s="86"/>
      <c r="U423" s="86"/>
      <c r="V423" s="86"/>
      <c r="W423" s="86"/>
      <c r="X423" s="86"/>
      <c r="Y423" s="86"/>
      <c r="Z423" s="86"/>
    </row>
    <row r="424" spans="1:26" ht="13.5" customHeight="1" x14ac:dyDescent="0.3">
      <c r="A424" s="86"/>
      <c r="B424" s="86"/>
      <c r="C424" s="86"/>
      <c r="D424" s="86"/>
      <c r="E424" s="86"/>
      <c r="F424" s="86"/>
      <c r="G424" s="86"/>
      <c r="H424" s="86"/>
      <c r="I424" s="86"/>
      <c r="J424" s="86"/>
      <c r="K424" s="86"/>
      <c r="L424" s="86"/>
      <c r="M424" s="86"/>
      <c r="N424" s="86"/>
      <c r="O424" s="86"/>
      <c r="P424" s="86"/>
      <c r="Q424" s="86"/>
      <c r="R424" s="86"/>
      <c r="S424" s="86"/>
      <c r="T424" s="86"/>
      <c r="U424" s="86"/>
      <c r="V424" s="86"/>
      <c r="W424" s="86"/>
      <c r="X424" s="86"/>
      <c r="Y424" s="86"/>
      <c r="Z424" s="86"/>
    </row>
    <row r="425" spans="1:26" ht="13.5" customHeight="1" x14ac:dyDescent="0.3">
      <c r="A425" s="86"/>
      <c r="B425" s="86"/>
      <c r="C425" s="86"/>
      <c r="D425" s="86"/>
      <c r="E425" s="86"/>
      <c r="F425" s="86"/>
      <c r="G425" s="86"/>
      <c r="H425" s="86"/>
      <c r="I425" s="86"/>
      <c r="J425" s="86"/>
      <c r="K425" s="86"/>
      <c r="L425" s="86"/>
      <c r="M425" s="86"/>
      <c r="N425" s="86"/>
      <c r="O425" s="86"/>
      <c r="P425" s="86"/>
      <c r="Q425" s="86"/>
      <c r="R425" s="86"/>
      <c r="S425" s="86"/>
      <c r="T425" s="86"/>
      <c r="U425" s="86"/>
      <c r="V425" s="86"/>
      <c r="W425" s="86"/>
      <c r="X425" s="86"/>
      <c r="Y425" s="86"/>
      <c r="Z425" s="86"/>
    </row>
    <row r="426" spans="1:26" ht="13.5" customHeight="1" x14ac:dyDescent="0.3">
      <c r="A426" s="86"/>
      <c r="B426" s="86"/>
      <c r="C426" s="86"/>
      <c r="D426" s="86"/>
      <c r="E426" s="86"/>
      <c r="F426" s="86"/>
      <c r="G426" s="86"/>
      <c r="H426" s="86"/>
      <c r="I426" s="86"/>
      <c r="J426" s="86"/>
      <c r="K426" s="86"/>
      <c r="L426" s="86"/>
      <c r="M426" s="86"/>
      <c r="N426" s="86"/>
      <c r="O426" s="86"/>
      <c r="P426" s="86"/>
      <c r="Q426" s="86"/>
      <c r="R426" s="86"/>
      <c r="S426" s="86"/>
      <c r="T426" s="86"/>
      <c r="U426" s="86"/>
      <c r="V426" s="86"/>
      <c r="W426" s="86"/>
      <c r="X426" s="86"/>
      <c r="Y426" s="86"/>
      <c r="Z426" s="86"/>
    </row>
    <row r="427" spans="1:26" ht="13.5" customHeight="1" x14ac:dyDescent="0.3">
      <c r="A427" s="86"/>
      <c r="B427" s="86"/>
      <c r="C427" s="86"/>
      <c r="D427" s="86"/>
      <c r="E427" s="86"/>
      <c r="F427" s="86"/>
      <c r="G427" s="86"/>
      <c r="H427" s="86"/>
      <c r="I427" s="86"/>
      <c r="J427" s="86"/>
      <c r="K427" s="86"/>
      <c r="L427" s="86"/>
      <c r="M427" s="86"/>
      <c r="N427" s="86"/>
      <c r="O427" s="86"/>
      <c r="P427" s="86"/>
      <c r="Q427" s="86"/>
      <c r="R427" s="86"/>
      <c r="S427" s="86"/>
      <c r="T427" s="86"/>
      <c r="U427" s="86"/>
      <c r="V427" s="86"/>
      <c r="W427" s="86"/>
      <c r="X427" s="86"/>
      <c r="Y427" s="86"/>
      <c r="Z427" s="86"/>
    </row>
    <row r="428" spans="1:26" ht="13.5" customHeight="1" x14ac:dyDescent="0.3">
      <c r="A428" s="86"/>
      <c r="B428" s="86"/>
      <c r="C428" s="86"/>
      <c r="D428" s="86"/>
      <c r="E428" s="86"/>
      <c r="F428" s="86"/>
      <c r="G428" s="86"/>
      <c r="H428" s="86"/>
      <c r="I428" s="86"/>
      <c r="J428" s="86"/>
      <c r="K428" s="86"/>
      <c r="L428" s="86"/>
      <c r="M428" s="86"/>
      <c r="N428" s="86"/>
      <c r="O428" s="86"/>
      <c r="P428" s="86"/>
      <c r="Q428" s="86"/>
      <c r="R428" s="86"/>
      <c r="S428" s="86"/>
      <c r="T428" s="86"/>
      <c r="U428" s="86"/>
      <c r="V428" s="86"/>
      <c r="W428" s="86"/>
      <c r="X428" s="86"/>
      <c r="Y428" s="86"/>
      <c r="Z428" s="86"/>
    </row>
    <row r="429" spans="1:26" ht="13.5" customHeight="1" x14ac:dyDescent="0.3">
      <c r="A429" s="86"/>
      <c r="B429" s="86"/>
      <c r="C429" s="86"/>
      <c r="D429" s="86"/>
      <c r="E429" s="86"/>
      <c r="F429" s="86"/>
      <c r="G429" s="86"/>
      <c r="H429" s="86"/>
      <c r="I429" s="86"/>
      <c r="J429" s="86"/>
      <c r="K429" s="86"/>
      <c r="L429" s="86"/>
      <c r="M429" s="86"/>
      <c r="N429" s="86"/>
      <c r="O429" s="86"/>
      <c r="P429" s="86"/>
      <c r="Q429" s="86"/>
      <c r="R429" s="86"/>
      <c r="S429" s="86"/>
      <c r="T429" s="86"/>
      <c r="U429" s="86"/>
      <c r="V429" s="86"/>
      <c r="W429" s="86"/>
      <c r="X429" s="86"/>
      <c r="Y429" s="86"/>
      <c r="Z429" s="86"/>
    </row>
    <row r="430" spans="1:26" ht="13.5" customHeight="1" x14ac:dyDescent="0.3">
      <c r="A430" s="86"/>
      <c r="B430" s="86"/>
      <c r="C430" s="86"/>
      <c r="D430" s="86"/>
      <c r="E430" s="86"/>
      <c r="F430" s="86"/>
      <c r="G430" s="86"/>
      <c r="H430" s="86"/>
      <c r="I430" s="86"/>
      <c r="J430" s="86"/>
      <c r="K430" s="86"/>
      <c r="L430" s="86"/>
      <c r="M430" s="86"/>
      <c r="N430" s="86"/>
      <c r="O430" s="86"/>
      <c r="P430" s="86"/>
      <c r="Q430" s="86"/>
      <c r="R430" s="86"/>
      <c r="S430" s="86"/>
      <c r="T430" s="86"/>
      <c r="U430" s="86"/>
      <c r="V430" s="86"/>
      <c r="W430" s="86"/>
      <c r="X430" s="86"/>
      <c r="Y430" s="86"/>
      <c r="Z430" s="86"/>
    </row>
    <row r="431" spans="1:26" ht="13.5" customHeight="1" x14ac:dyDescent="0.3">
      <c r="A431" s="86"/>
      <c r="B431" s="86"/>
      <c r="C431" s="86"/>
      <c r="D431" s="86"/>
      <c r="E431" s="86"/>
      <c r="F431" s="86"/>
      <c r="G431" s="86"/>
      <c r="H431" s="86"/>
      <c r="I431" s="86"/>
      <c r="J431" s="86"/>
      <c r="K431" s="86"/>
      <c r="L431" s="86"/>
      <c r="M431" s="86"/>
      <c r="N431" s="86"/>
      <c r="O431" s="86"/>
      <c r="P431" s="86"/>
      <c r="Q431" s="86"/>
      <c r="R431" s="86"/>
      <c r="S431" s="86"/>
      <c r="T431" s="86"/>
      <c r="U431" s="86"/>
      <c r="V431" s="86"/>
      <c r="W431" s="86"/>
      <c r="X431" s="86"/>
      <c r="Y431" s="86"/>
      <c r="Z431" s="86"/>
    </row>
    <row r="432" spans="1:26" ht="13.5" customHeight="1" x14ac:dyDescent="0.3">
      <c r="A432" s="86"/>
      <c r="B432" s="86"/>
      <c r="C432" s="86"/>
      <c r="D432" s="86"/>
      <c r="E432" s="86"/>
      <c r="F432" s="86"/>
      <c r="G432" s="86"/>
      <c r="H432" s="86"/>
      <c r="I432" s="86"/>
      <c r="J432" s="86"/>
      <c r="K432" s="86"/>
      <c r="L432" s="86"/>
      <c r="M432" s="86"/>
      <c r="N432" s="86"/>
      <c r="O432" s="86"/>
      <c r="P432" s="86"/>
      <c r="Q432" s="86"/>
      <c r="R432" s="86"/>
      <c r="S432" s="86"/>
      <c r="T432" s="86"/>
      <c r="U432" s="86"/>
      <c r="V432" s="86"/>
      <c r="W432" s="86"/>
      <c r="X432" s="86"/>
      <c r="Y432" s="86"/>
      <c r="Z432" s="86"/>
    </row>
    <row r="433" spans="1:26" ht="13.5" customHeight="1" x14ac:dyDescent="0.3">
      <c r="A433" s="86"/>
      <c r="B433" s="86"/>
      <c r="C433" s="86"/>
      <c r="D433" s="86"/>
      <c r="E433" s="86"/>
      <c r="F433" s="86"/>
      <c r="G433" s="86"/>
      <c r="H433" s="86"/>
      <c r="I433" s="86"/>
      <c r="J433" s="86"/>
      <c r="K433" s="86"/>
      <c r="L433" s="86"/>
      <c r="M433" s="86"/>
      <c r="N433" s="86"/>
      <c r="O433" s="86"/>
      <c r="P433" s="86"/>
      <c r="Q433" s="86"/>
      <c r="R433" s="86"/>
      <c r="S433" s="86"/>
      <c r="T433" s="86"/>
      <c r="U433" s="86"/>
      <c r="V433" s="86"/>
      <c r="W433" s="86"/>
      <c r="X433" s="86"/>
      <c r="Y433" s="86"/>
      <c r="Z433" s="86"/>
    </row>
    <row r="434" spans="1:26" ht="13.5" customHeight="1" x14ac:dyDescent="0.3">
      <c r="A434" s="86"/>
      <c r="B434" s="86"/>
      <c r="C434" s="86"/>
      <c r="D434" s="86"/>
      <c r="E434" s="86"/>
      <c r="F434" s="86"/>
      <c r="G434" s="86"/>
      <c r="H434" s="86"/>
      <c r="I434" s="86"/>
      <c r="J434" s="86"/>
      <c r="K434" s="86"/>
      <c r="L434" s="86"/>
      <c r="M434" s="86"/>
      <c r="N434" s="86"/>
      <c r="O434" s="86"/>
      <c r="P434" s="86"/>
      <c r="Q434" s="86"/>
      <c r="R434" s="86"/>
      <c r="S434" s="86"/>
      <c r="T434" s="86"/>
      <c r="U434" s="86"/>
      <c r="V434" s="86"/>
      <c r="W434" s="86"/>
      <c r="X434" s="86"/>
      <c r="Y434" s="86"/>
      <c r="Z434" s="86"/>
    </row>
    <row r="435" spans="1:26" ht="13.5" customHeight="1" x14ac:dyDescent="0.3">
      <c r="A435" s="86"/>
      <c r="B435" s="86"/>
      <c r="C435" s="86"/>
      <c r="D435" s="86"/>
      <c r="E435" s="86"/>
      <c r="F435" s="86"/>
      <c r="G435" s="86"/>
      <c r="H435" s="86"/>
      <c r="I435" s="86"/>
      <c r="J435" s="86"/>
      <c r="K435" s="86"/>
      <c r="L435" s="86"/>
      <c r="M435" s="86"/>
      <c r="N435" s="86"/>
      <c r="O435" s="86"/>
      <c r="P435" s="86"/>
      <c r="Q435" s="86"/>
      <c r="R435" s="86"/>
      <c r="S435" s="86"/>
      <c r="T435" s="86"/>
      <c r="U435" s="86"/>
      <c r="V435" s="86"/>
      <c r="W435" s="86"/>
      <c r="X435" s="86"/>
      <c r="Y435" s="86"/>
      <c r="Z435" s="86"/>
    </row>
    <row r="436" spans="1:26" ht="13.5" customHeight="1" x14ac:dyDescent="0.3">
      <c r="A436" s="86"/>
      <c r="B436" s="86"/>
      <c r="C436" s="86"/>
      <c r="D436" s="86"/>
      <c r="E436" s="86"/>
      <c r="F436" s="86"/>
      <c r="G436" s="86"/>
      <c r="H436" s="86"/>
      <c r="I436" s="86"/>
      <c r="J436" s="86"/>
      <c r="K436" s="86"/>
      <c r="L436" s="86"/>
      <c r="M436" s="86"/>
      <c r="N436" s="86"/>
      <c r="O436" s="86"/>
      <c r="P436" s="86"/>
      <c r="Q436" s="86"/>
      <c r="R436" s="86"/>
      <c r="S436" s="86"/>
      <c r="T436" s="86"/>
      <c r="U436" s="86"/>
      <c r="V436" s="86"/>
      <c r="W436" s="86"/>
      <c r="X436" s="86"/>
      <c r="Y436" s="86"/>
      <c r="Z436" s="86"/>
    </row>
    <row r="437" spans="1:26" ht="13.5" customHeight="1" x14ac:dyDescent="0.3">
      <c r="A437" s="86"/>
      <c r="B437" s="86"/>
      <c r="C437" s="86"/>
      <c r="D437" s="86"/>
      <c r="E437" s="86"/>
      <c r="F437" s="86"/>
      <c r="G437" s="86"/>
      <c r="H437" s="86"/>
      <c r="I437" s="86"/>
      <c r="J437" s="86"/>
      <c r="K437" s="86"/>
      <c r="L437" s="86"/>
      <c r="M437" s="86"/>
      <c r="N437" s="86"/>
      <c r="O437" s="86"/>
      <c r="P437" s="86"/>
      <c r="Q437" s="86"/>
      <c r="R437" s="86"/>
      <c r="S437" s="86"/>
      <c r="T437" s="86"/>
      <c r="U437" s="86"/>
      <c r="V437" s="86"/>
      <c r="W437" s="86"/>
      <c r="X437" s="86"/>
      <c r="Y437" s="86"/>
      <c r="Z437" s="86"/>
    </row>
    <row r="438" spans="1:26" ht="13.5" customHeight="1" x14ac:dyDescent="0.3">
      <c r="A438" s="86"/>
      <c r="B438" s="86"/>
      <c r="C438" s="86"/>
      <c r="D438" s="86"/>
      <c r="E438" s="86"/>
      <c r="F438" s="86"/>
      <c r="G438" s="86"/>
      <c r="H438" s="86"/>
      <c r="I438" s="86"/>
      <c r="J438" s="86"/>
      <c r="K438" s="86"/>
      <c r="L438" s="86"/>
      <c r="M438" s="86"/>
      <c r="N438" s="86"/>
      <c r="O438" s="86"/>
      <c r="P438" s="86"/>
      <c r="Q438" s="86"/>
      <c r="R438" s="86"/>
      <c r="S438" s="86"/>
      <c r="T438" s="86"/>
      <c r="U438" s="86"/>
      <c r="V438" s="86"/>
      <c r="W438" s="86"/>
      <c r="X438" s="86"/>
      <c r="Y438" s="86"/>
      <c r="Z438" s="86"/>
    </row>
    <row r="439" spans="1:26" ht="13.5" customHeight="1" x14ac:dyDescent="0.3">
      <c r="A439" s="86"/>
      <c r="B439" s="86"/>
      <c r="C439" s="86"/>
      <c r="D439" s="86"/>
      <c r="E439" s="86"/>
      <c r="F439" s="86"/>
      <c r="G439" s="86"/>
      <c r="H439" s="86"/>
      <c r="I439" s="86"/>
      <c r="J439" s="86"/>
      <c r="K439" s="86"/>
      <c r="L439" s="86"/>
      <c r="M439" s="86"/>
      <c r="N439" s="86"/>
      <c r="O439" s="86"/>
      <c r="P439" s="86"/>
      <c r="Q439" s="86"/>
      <c r="R439" s="86"/>
      <c r="S439" s="86"/>
      <c r="T439" s="86"/>
      <c r="U439" s="86"/>
      <c r="V439" s="86"/>
      <c r="W439" s="86"/>
      <c r="X439" s="86"/>
      <c r="Y439" s="86"/>
      <c r="Z439" s="86"/>
    </row>
    <row r="440" spans="1:26" ht="13.5" customHeight="1" x14ac:dyDescent="0.3">
      <c r="A440" s="86"/>
      <c r="B440" s="86"/>
      <c r="C440" s="86"/>
      <c r="D440" s="86"/>
      <c r="E440" s="86"/>
      <c r="F440" s="86"/>
      <c r="G440" s="86"/>
      <c r="H440" s="86"/>
      <c r="I440" s="86"/>
      <c r="J440" s="86"/>
      <c r="K440" s="86"/>
      <c r="L440" s="86"/>
      <c r="M440" s="86"/>
      <c r="N440" s="86"/>
      <c r="O440" s="86"/>
      <c r="P440" s="86"/>
      <c r="Q440" s="86"/>
      <c r="R440" s="86"/>
      <c r="S440" s="86"/>
      <c r="T440" s="86"/>
      <c r="U440" s="86"/>
      <c r="V440" s="86"/>
      <c r="W440" s="86"/>
      <c r="X440" s="86"/>
      <c r="Y440" s="86"/>
      <c r="Z440" s="86"/>
    </row>
    <row r="441" spans="1:26" ht="13.5" customHeight="1" x14ac:dyDescent="0.3">
      <c r="A441" s="86"/>
      <c r="B441" s="86"/>
      <c r="C441" s="86"/>
      <c r="D441" s="86"/>
      <c r="E441" s="86"/>
      <c r="F441" s="86"/>
      <c r="G441" s="86"/>
      <c r="H441" s="86"/>
      <c r="I441" s="86"/>
      <c r="J441" s="86"/>
      <c r="K441" s="86"/>
      <c r="L441" s="86"/>
      <c r="M441" s="86"/>
      <c r="N441" s="86"/>
      <c r="O441" s="86"/>
      <c r="P441" s="86"/>
      <c r="Q441" s="86"/>
      <c r="R441" s="86"/>
      <c r="S441" s="86"/>
      <c r="T441" s="86"/>
      <c r="U441" s="86"/>
      <c r="V441" s="86"/>
      <c r="W441" s="86"/>
      <c r="X441" s="86"/>
      <c r="Y441" s="86"/>
      <c r="Z441" s="86"/>
    </row>
    <row r="442" spans="1:26" ht="13.5" customHeight="1" x14ac:dyDescent="0.3">
      <c r="A442" s="86"/>
      <c r="B442" s="86"/>
      <c r="C442" s="86"/>
      <c r="D442" s="86"/>
      <c r="E442" s="86"/>
      <c r="F442" s="86"/>
      <c r="G442" s="86"/>
      <c r="H442" s="86"/>
      <c r="I442" s="86"/>
      <c r="J442" s="86"/>
      <c r="K442" s="86"/>
      <c r="L442" s="86"/>
      <c r="M442" s="86"/>
      <c r="N442" s="86"/>
      <c r="O442" s="86"/>
      <c r="P442" s="86"/>
      <c r="Q442" s="86"/>
      <c r="R442" s="86"/>
      <c r="S442" s="86"/>
      <c r="T442" s="86"/>
      <c r="U442" s="86"/>
      <c r="V442" s="86"/>
      <c r="W442" s="86"/>
      <c r="X442" s="86"/>
      <c r="Y442" s="86"/>
      <c r="Z442" s="86"/>
    </row>
    <row r="443" spans="1:26" ht="13.5" customHeight="1" x14ac:dyDescent="0.3">
      <c r="A443" s="86"/>
      <c r="B443" s="86"/>
      <c r="C443" s="86"/>
      <c r="D443" s="86"/>
      <c r="E443" s="86"/>
      <c r="F443" s="86"/>
      <c r="G443" s="86"/>
      <c r="H443" s="86"/>
      <c r="I443" s="86"/>
      <c r="J443" s="86"/>
      <c r="K443" s="86"/>
      <c r="L443" s="86"/>
      <c r="M443" s="86"/>
      <c r="N443" s="86"/>
      <c r="O443" s="86"/>
      <c r="P443" s="86"/>
      <c r="Q443" s="86"/>
      <c r="R443" s="86"/>
      <c r="S443" s="86"/>
      <c r="T443" s="86"/>
      <c r="U443" s="86"/>
      <c r="V443" s="86"/>
      <c r="W443" s="86"/>
      <c r="X443" s="86"/>
      <c r="Y443" s="86"/>
      <c r="Z443" s="86"/>
    </row>
    <row r="444" spans="1:26" ht="13.5" customHeight="1" x14ac:dyDescent="0.3">
      <c r="A444" s="86"/>
      <c r="B444" s="86"/>
      <c r="C444" s="86"/>
      <c r="D444" s="86"/>
      <c r="E444" s="86"/>
      <c r="F444" s="86"/>
      <c r="G444" s="86"/>
      <c r="H444" s="86"/>
      <c r="I444" s="86"/>
      <c r="J444" s="86"/>
      <c r="K444" s="86"/>
      <c r="L444" s="86"/>
      <c r="M444" s="86"/>
      <c r="N444" s="86"/>
      <c r="O444" s="86"/>
      <c r="P444" s="86"/>
      <c r="Q444" s="86"/>
      <c r="R444" s="86"/>
      <c r="S444" s="86"/>
      <c r="T444" s="86"/>
      <c r="U444" s="86"/>
      <c r="V444" s="86"/>
      <c r="W444" s="86"/>
      <c r="X444" s="86"/>
      <c r="Y444" s="86"/>
      <c r="Z444" s="86"/>
    </row>
    <row r="445" spans="1:26" ht="13.5" customHeight="1" x14ac:dyDescent="0.3">
      <c r="A445" s="86"/>
      <c r="B445" s="86"/>
      <c r="C445" s="86"/>
      <c r="D445" s="86"/>
      <c r="E445" s="86"/>
      <c r="F445" s="86"/>
      <c r="G445" s="86"/>
      <c r="H445" s="86"/>
      <c r="I445" s="86"/>
      <c r="J445" s="86"/>
      <c r="K445" s="86"/>
      <c r="L445" s="86"/>
      <c r="M445" s="86"/>
      <c r="N445" s="86"/>
      <c r="O445" s="86"/>
      <c r="P445" s="86"/>
      <c r="Q445" s="86"/>
      <c r="R445" s="86"/>
      <c r="S445" s="86"/>
      <c r="T445" s="86"/>
      <c r="U445" s="86"/>
      <c r="V445" s="86"/>
      <c r="W445" s="86"/>
      <c r="X445" s="86"/>
      <c r="Y445" s="86"/>
      <c r="Z445" s="86"/>
    </row>
    <row r="446" spans="1:26" ht="13.5" customHeight="1" x14ac:dyDescent="0.3">
      <c r="A446" s="86"/>
      <c r="B446" s="86"/>
      <c r="C446" s="86"/>
      <c r="D446" s="86"/>
      <c r="E446" s="86"/>
      <c r="F446" s="86"/>
      <c r="G446" s="86"/>
      <c r="H446" s="86"/>
      <c r="I446" s="86"/>
      <c r="J446" s="86"/>
      <c r="K446" s="86"/>
      <c r="L446" s="86"/>
      <c r="M446" s="86"/>
      <c r="N446" s="86"/>
      <c r="O446" s="86"/>
      <c r="P446" s="86"/>
      <c r="Q446" s="86"/>
      <c r="R446" s="86"/>
      <c r="S446" s="86"/>
      <c r="T446" s="86"/>
      <c r="U446" s="86"/>
      <c r="V446" s="86"/>
      <c r="W446" s="86"/>
      <c r="X446" s="86"/>
      <c r="Y446" s="86"/>
      <c r="Z446" s="86"/>
    </row>
    <row r="447" spans="1:26" ht="13.5" customHeight="1" x14ac:dyDescent="0.3">
      <c r="A447" s="86"/>
      <c r="B447" s="86"/>
      <c r="C447" s="86"/>
      <c r="D447" s="86"/>
      <c r="E447" s="86"/>
      <c r="F447" s="86"/>
      <c r="G447" s="86"/>
      <c r="H447" s="86"/>
      <c r="I447" s="86"/>
      <c r="J447" s="86"/>
      <c r="K447" s="86"/>
      <c r="L447" s="86"/>
      <c r="M447" s="86"/>
      <c r="N447" s="86"/>
      <c r="O447" s="86"/>
      <c r="P447" s="86"/>
      <c r="Q447" s="86"/>
      <c r="R447" s="86"/>
      <c r="S447" s="86"/>
      <c r="T447" s="86"/>
      <c r="U447" s="86"/>
      <c r="V447" s="86"/>
      <c r="W447" s="86"/>
      <c r="X447" s="86"/>
      <c r="Y447" s="86"/>
      <c r="Z447" s="86"/>
    </row>
    <row r="448" spans="1:26" ht="13.5" customHeight="1" x14ac:dyDescent="0.3">
      <c r="A448" s="86"/>
      <c r="B448" s="86"/>
      <c r="C448" s="86"/>
      <c r="D448" s="86"/>
      <c r="E448" s="86"/>
      <c r="F448" s="86"/>
      <c r="G448" s="86"/>
      <c r="H448" s="86"/>
      <c r="I448" s="86"/>
      <c r="J448" s="86"/>
      <c r="K448" s="86"/>
      <c r="L448" s="86"/>
      <c r="M448" s="86"/>
      <c r="N448" s="86"/>
      <c r="O448" s="86"/>
      <c r="P448" s="86"/>
      <c r="Q448" s="86"/>
      <c r="R448" s="86"/>
      <c r="S448" s="86"/>
      <c r="T448" s="86"/>
      <c r="U448" s="86"/>
      <c r="V448" s="86"/>
      <c r="W448" s="86"/>
      <c r="X448" s="86"/>
      <c r="Y448" s="86"/>
      <c r="Z448" s="86"/>
    </row>
    <row r="449" spans="1:26" ht="13.5" customHeight="1" x14ac:dyDescent="0.3">
      <c r="A449" s="86"/>
      <c r="B449" s="86"/>
      <c r="C449" s="86"/>
      <c r="D449" s="86"/>
      <c r="E449" s="86"/>
      <c r="F449" s="86"/>
      <c r="G449" s="86"/>
      <c r="H449" s="86"/>
      <c r="I449" s="86"/>
      <c r="J449" s="86"/>
      <c r="K449" s="86"/>
      <c r="L449" s="86"/>
      <c r="M449" s="86"/>
      <c r="N449" s="86"/>
      <c r="O449" s="86"/>
      <c r="P449" s="86"/>
      <c r="Q449" s="86"/>
      <c r="R449" s="86"/>
      <c r="S449" s="86"/>
      <c r="T449" s="86"/>
      <c r="U449" s="86"/>
      <c r="V449" s="86"/>
      <c r="W449" s="86"/>
      <c r="X449" s="86"/>
      <c r="Y449" s="86"/>
      <c r="Z449" s="86"/>
    </row>
    <row r="450" spans="1:26" ht="13.5" customHeight="1" x14ac:dyDescent="0.3">
      <c r="A450" s="86"/>
      <c r="B450" s="86"/>
      <c r="C450" s="86"/>
      <c r="D450" s="86"/>
      <c r="E450" s="86"/>
      <c r="F450" s="86"/>
      <c r="G450" s="86"/>
      <c r="H450" s="86"/>
      <c r="I450" s="86"/>
      <c r="J450" s="86"/>
      <c r="K450" s="86"/>
      <c r="L450" s="86"/>
      <c r="M450" s="86"/>
      <c r="N450" s="86"/>
      <c r="O450" s="86"/>
      <c r="P450" s="86"/>
      <c r="Q450" s="86"/>
      <c r="R450" s="86"/>
      <c r="S450" s="86"/>
      <c r="T450" s="86"/>
      <c r="U450" s="86"/>
      <c r="V450" s="86"/>
      <c r="W450" s="86"/>
      <c r="X450" s="86"/>
      <c r="Y450" s="86"/>
      <c r="Z450" s="86"/>
    </row>
    <row r="451" spans="1:26" ht="13.5" customHeight="1" x14ac:dyDescent="0.3">
      <c r="A451" s="86"/>
      <c r="B451" s="86"/>
      <c r="C451" s="86"/>
      <c r="D451" s="86"/>
      <c r="E451" s="86"/>
      <c r="F451" s="86"/>
      <c r="G451" s="86"/>
      <c r="H451" s="86"/>
      <c r="I451" s="86"/>
      <c r="J451" s="86"/>
      <c r="K451" s="86"/>
      <c r="L451" s="86"/>
      <c r="M451" s="86"/>
      <c r="N451" s="86"/>
      <c r="O451" s="86"/>
      <c r="P451" s="86"/>
      <c r="Q451" s="86"/>
      <c r="R451" s="86"/>
      <c r="S451" s="86"/>
      <c r="T451" s="86"/>
      <c r="U451" s="86"/>
      <c r="V451" s="86"/>
      <c r="W451" s="86"/>
      <c r="X451" s="86"/>
      <c r="Y451" s="86"/>
      <c r="Z451" s="86"/>
    </row>
    <row r="452" spans="1:26" ht="13.5" customHeight="1" x14ac:dyDescent="0.3">
      <c r="A452" s="86"/>
      <c r="B452" s="86"/>
      <c r="C452" s="86"/>
      <c r="D452" s="86"/>
      <c r="E452" s="86"/>
      <c r="F452" s="86"/>
      <c r="G452" s="86"/>
      <c r="H452" s="86"/>
      <c r="I452" s="86"/>
      <c r="J452" s="86"/>
      <c r="K452" s="86"/>
      <c r="L452" s="86"/>
      <c r="M452" s="86"/>
      <c r="N452" s="86"/>
      <c r="O452" s="86"/>
      <c r="P452" s="86"/>
      <c r="Q452" s="86"/>
      <c r="R452" s="86"/>
      <c r="S452" s="86"/>
      <c r="T452" s="86"/>
      <c r="U452" s="86"/>
      <c r="V452" s="86"/>
      <c r="W452" s="86"/>
      <c r="X452" s="86"/>
      <c r="Y452" s="86"/>
      <c r="Z452" s="86"/>
    </row>
    <row r="453" spans="1:26" ht="13.5" customHeight="1" x14ac:dyDescent="0.3">
      <c r="A453" s="86"/>
      <c r="B453" s="86"/>
      <c r="C453" s="86"/>
      <c r="D453" s="86"/>
      <c r="E453" s="86"/>
      <c r="F453" s="86"/>
      <c r="G453" s="86"/>
      <c r="H453" s="86"/>
      <c r="I453" s="86"/>
      <c r="J453" s="86"/>
      <c r="K453" s="86"/>
      <c r="L453" s="86"/>
      <c r="M453" s="86"/>
      <c r="N453" s="86"/>
      <c r="O453" s="86"/>
      <c r="P453" s="86"/>
      <c r="Q453" s="86"/>
      <c r="R453" s="86"/>
      <c r="S453" s="86"/>
      <c r="T453" s="86"/>
      <c r="U453" s="86"/>
      <c r="V453" s="86"/>
      <c r="W453" s="86"/>
      <c r="X453" s="86"/>
      <c r="Y453" s="86"/>
      <c r="Z453" s="86"/>
    </row>
    <row r="454" spans="1:26" ht="13.5" customHeight="1" x14ac:dyDescent="0.3">
      <c r="A454" s="86"/>
      <c r="B454" s="86"/>
      <c r="C454" s="86"/>
      <c r="D454" s="86"/>
      <c r="E454" s="86"/>
      <c r="F454" s="86"/>
      <c r="G454" s="86"/>
      <c r="H454" s="86"/>
      <c r="I454" s="86"/>
      <c r="J454" s="86"/>
      <c r="K454" s="86"/>
      <c r="L454" s="86"/>
      <c r="M454" s="86"/>
      <c r="N454" s="86"/>
      <c r="O454" s="86"/>
      <c r="P454" s="86"/>
      <c r="Q454" s="86"/>
      <c r="R454" s="86"/>
      <c r="S454" s="86"/>
      <c r="T454" s="86"/>
      <c r="U454" s="86"/>
      <c r="V454" s="86"/>
      <c r="W454" s="86"/>
      <c r="X454" s="86"/>
      <c r="Y454" s="86"/>
      <c r="Z454" s="86"/>
    </row>
    <row r="455" spans="1:26" ht="13.5" customHeight="1" x14ac:dyDescent="0.3">
      <c r="A455" s="86"/>
      <c r="B455" s="86"/>
      <c r="C455" s="86"/>
      <c r="D455" s="86"/>
      <c r="E455" s="86"/>
      <c r="F455" s="86"/>
      <c r="G455" s="86"/>
      <c r="H455" s="86"/>
      <c r="I455" s="86"/>
      <c r="J455" s="86"/>
      <c r="K455" s="86"/>
      <c r="L455" s="86"/>
      <c r="M455" s="86"/>
      <c r="N455" s="86"/>
      <c r="O455" s="86"/>
      <c r="P455" s="86"/>
      <c r="Q455" s="86"/>
      <c r="R455" s="86"/>
      <c r="S455" s="86"/>
      <c r="T455" s="86"/>
      <c r="U455" s="86"/>
      <c r="V455" s="86"/>
      <c r="W455" s="86"/>
      <c r="X455" s="86"/>
      <c r="Y455" s="86"/>
      <c r="Z455" s="86"/>
    </row>
    <row r="456" spans="1:26" ht="13.5" customHeight="1" x14ac:dyDescent="0.3">
      <c r="A456" s="86"/>
      <c r="B456" s="86"/>
      <c r="C456" s="86"/>
      <c r="D456" s="86"/>
      <c r="E456" s="86"/>
      <c r="F456" s="86"/>
      <c r="G456" s="86"/>
      <c r="H456" s="86"/>
      <c r="I456" s="86"/>
      <c r="J456" s="86"/>
      <c r="K456" s="86"/>
      <c r="L456" s="86"/>
      <c r="M456" s="86"/>
      <c r="N456" s="86"/>
      <c r="O456" s="86"/>
      <c r="P456" s="86"/>
      <c r="Q456" s="86"/>
      <c r="R456" s="86"/>
      <c r="S456" s="86"/>
      <c r="T456" s="86"/>
      <c r="U456" s="86"/>
      <c r="V456" s="86"/>
      <c r="W456" s="86"/>
      <c r="X456" s="86"/>
      <c r="Y456" s="86"/>
      <c r="Z456" s="86"/>
    </row>
    <row r="457" spans="1:26" ht="13.5" customHeight="1" x14ac:dyDescent="0.3">
      <c r="A457" s="86"/>
      <c r="B457" s="86"/>
      <c r="C457" s="86"/>
      <c r="D457" s="86"/>
      <c r="E457" s="86"/>
      <c r="F457" s="86"/>
      <c r="G457" s="86"/>
      <c r="H457" s="86"/>
      <c r="I457" s="86"/>
      <c r="J457" s="86"/>
      <c r="K457" s="86"/>
      <c r="L457" s="86"/>
      <c r="M457" s="86"/>
      <c r="N457" s="86"/>
      <c r="O457" s="86"/>
      <c r="P457" s="86"/>
      <c r="Q457" s="86"/>
      <c r="R457" s="86"/>
      <c r="S457" s="86"/>
      <c r="T457" s="86"/>
      <c r="U457" s="86"/>
      <c r="V457" s="86"/>
      <c r="W457" s="86"/>
      <c r="X457" s="86"/>
      <c r="Y457" s="86"/>
      <c r="Z457" s="86"/>
    </row>
    <row r="458" spans="1:26" ht="13.5" customHeight="1" x14ac:dyDescent="0.3">
      <c r="A458" s="86"/>
      <c r="B458" s="86"/>
      <c r="C458" s="86"/>
      <c r="D458" s="86"/>
      <c r="E458" s="86"/>
      <c r="F458" s="86"/>
      <c r="G458" s="86"/>
      <c r="H458" s="86"/>
      <c r="I458" s="86"/>
      <c r="J458" s="86"/>
      <c r="K458" s="86"/>
      <c r="L458" s="86"/>
      <c r="M458" s="86"/>
      <c r="N458" s="86"/>
      <c r="O458" s="86"/>
      <c r="P458" s="86"/>
      <c r="Q458" s="86"/>
      <c r="R458" s="86"/>
      <c r="S458" s="86"/>
      <c r="T458" s="86"/>
      <c r="U458" s="86"/>
      <c r="V458" s="86"/>
      <c r="W458" s="86"/>
      <c r="X458" s="86"/>
      <c r="Y458" s="86"/>
      <c r="Z458" s="86"/>
    </row>
    <row r="459" spans="1:26" ht="13.5" customHeight="1" x14ac:dyDescent="0.3">
      <c r="A459" s="86"/>
      <c r="B459" s="86"/>
      <c r="C459" s="86"/>
      <c r="D459" s="86"/>
      <c r="E459" s="86"/>
      <c r="F459" s="86"/>
      <c r="G459" s="86"/>
      <c r="H459" s="86"/>
      <c r="I459" s="86"/>
      <c r="J459" s="86"/>
      <c r="K459" s="86"/>
      <c r="L459" s="86"/>
      <c r="M459" s="86"/>
      <c r="N459" s="86"/>
      <c r="O459" s="86"/>
      <c r="P459" s="86"/>
      <c r="Q459" s="86"/>
      <c r="R459" s="86"/>
      <c r="S459" s="86"/>
      <c r="T459" s="86"/>
      <c r="U459" s="86"/>
      <c r="V459" s="86"/>
      <c r="W459" s="86"/>
      <c r="X459" s="86"/>
      <c r="Y459" s="86"/>
      <c r="Z459" s="86"/>
    </row>
    <row r="460" spans="1:26" ht="13.5" customHeight="1" x14ac:dyDescent="0.3">
      <c r="A460" s="86"/>
      <c r="B460" s="86"/>
      <c r="C460" s="86"/>
      <c r="D460" s="86"/>
      <c r="E460" s="86"/>
      <c r="F460" s="86"/>
      <c r="G460" s="86"/>
      <c r="H460" s="86"/>
      <c r="I460" s="86"/>
      <c r="J460" s="86"/>
      <c r="K460" s="86"/>
      <c r="L460" s="86"/>
      <c r="M460" s="86"/>
      <c r="N460" s="86"/>
      <c r="O460" s="86"/>
      <c r="P460" s="86"/>
      <c r="Q460" s="86"/>
      <c r="R460" s="86"/>
      <c r="S460" s="86"/>
      <c r="T460" s="86"/>
      <c r="U460" s="86"/>
      <c r="V460" s="86"/>
      <c r="W460" s="86"/>
      <c r="X460" s="86"/>
      <c r="Y460" s="86"/>
      <c r="Z460" s="86"/>
    </row>
    <row r="461" spans="1:26" ht="13.5" customHeight="1" x14ac:dyDescent="0.3">
      <c r="A461" s="86"/>
      <c r="B461" s="86"/>
      <c r="C461" s="86"/>
      <c r="D461" s="86"/>
      <c r="E461" s="86"/>
      <c r="F461" s="86"/>
      <c r="G461" s="86"/>
      <c r="H461" s="86"/>
      <c r="I461" s="86"/>
      <c r="J461" s="86"/>
      <c r="K461" s="86"/>
      <c r="L461" s="86"/>
      <c r="M461" s="86"/>
      <c r="N461" s="86"/>
      <c r="O461" s="86"/>
      <c r="P461" s="86"/>
      <c r="Q461" s="86"/>
      <c r="R461" s="86"/>
      <c r="S461" s="86"/>
      <c r="T461" s="86"/>
      <c r="U461" s="86"/>
      <c r="V461" s="86"/>
      <c r="W461" s="86"/>
      <c r="X461" s="86"/>
      <c r="Y461" s="86"/>
      <c r="Z461" s="86"/>
    </row>
    <row r="462" spans="1:26" ht="13.5" customHeight="1" x14ac:dyDescent="0.3">
      <c r="A462" s="86"/>
      <c r="B462" s="86"/>
      <c r="C462" s="86"/>
      <c r="D462" s="86"/>
      <c r="E462" s="86"/>
      <c r="F462" s="86"/>
      <c r="G462" s="86"/>
      <c r="H462" s="86"/>
      <c r="I462" s="86"/>
      <c r="J462" s="86"/>
      <c r="K462" s="86"/>
      <c r="L462" s="86"/>
      <c r="M462" s="86"/>
      <c r="N462" s="86"/>
      <c r="O462" s="86"/>
      <c r="P462" s="86"/>
      <c r="Q462" s="86"/>
      <c r="R462" s="86"/>
      <c r="S462" s="86"/>
      <c r="T462" s="86"/>
      <c r="U462" s="86"/>
      <c r="V462" s="86"/>
      <c r="W462" s="86"/>
      <c r="X462" s="86"/>
      <c r="Y462" s="86"/>
      <c r="Z462" s="86"/>
    </row>
    <row r="463" spans="1:26" ht="13.5" customHeight="1" x14ac:dyDescent="0.3">
      <c r="A463" s="86"/>
      <c r="B463" s="86"/>
      <c r="C463" s="86"/>
      <c r="D463" s="86"/>
      <c r="E463" s="86"/>
      <c r="F463" s="86"/>
      <c r="G463" s="86"/>
      <c r="H463" s="86"/>
      <c r="I463" s="86"/>
      <c r="J463" s="86"/>
      <c r="K463" s="86"/>
      <c r="L463" s="86"/>
      <c r="M463" s="86"/>
      <c r="N463" s="86"/>
      <c r="O463" s="86"/>
      <c r="P463" s="86"/>
      <c r="Q463" s="86"/>
      <c r="R463" s="86"/>
      <c r="S463" s="86"/>
      <c r="T463" s="86"/>
      <c r="U463" s="86"/>
      <c r="V463" s="86"/>
      <c r="W463" s="86"/>
      <c r="X463" s="86"/>
      <c r="Y463" s="86"/>
      <c r="Z463" s="86"/>
    </row>
    <row r="464" spans="1:26" ht="13.5" customHeight="1" x14ac:dyDescent="0.3">
      <c r="A464" s="86"/>
      <c r="B464" s="86"/>
      <c r="C464" s="86"/>
      <c r="D464" s="86"/>
      <c r="E464" s="86"/>
      <c r="F464" s="86"/>
      <c r="G464" s="86"/>
      <c r="H464" s="86"/>
      <c r="I464" s="86"/>
      <c r="J464" s="86"/>
      <c r="K464" s="86"/>
      <c r="L464" s="86"/>
      <c r="M464" s="86"/>
      <c r="N464" s="86"/>
      <c r="O464" s="86"/>
      <c r="P464" s="86"/>
      <c r="Q464" s="86"/>
      <c r="R464" s="86"/>
      <c r="S464" s="86"/>
      <c r="T464" s="86"/>
      <c r="U464" s="86"/>
      <c r="V464" s="86"/>
      <c r="W464" s="86"/>
      <c r="X464" s="86"/>
      <c r="Y464" s="86"/>
      <c r="Z464" s="86"/>
    </row>
    <row r="465" spans="1:26" ht="13.5" customHeight="1" x14ac:dyDescent="0.3">
      <c r="A465" s="86"/>
      <c r="B465" s="86"/>
      <c r="C465" s="86"/>
      <c r="D465" s="86"/>
      <c r="E465" s="86"/>
      <c r="F465" s="86"/>
      <c r="G465" s="86"/>
      <c r="H465" s="86"/>
      <c r="I465" s="86"/>
      <c r="J465" s="86"/>
      <c r="K465" s="86"/>
      <c r="L465" s="86"/>
      <c r="M465" s="86"/>
      <c r="N465" s="86"/>
      <c r="O465" s="86"/>
      <c r="P465" s="86"/>
      <c r="Q465" s="86"/>
      <c r="R465" s="86"/>
      <c r="S465" s="86"/>
      <c r="T465" s="86"/>
      <c r="U465" s="86"/>
      <c r="V465" s="86"/>
      <c r="W465" s="86"/>
      <c r="X465" s="86"/>
      <c r="Y465" s="86"/>
      <c r="Z465" s="86"/>
    </row>
    <row r="466" spans="1:26" ht="13.5" customHeight="1" x14ac:dyDescent="0.3">
      <c r="A466" s="86"/>
      <c r="B466" s="86"/>
      <c r="C466" s="86"/>
      <c r="D466" s="86"/>
      <c r="E466" s="86"/>
      <c r="F466" s="86"/>
      <c r="G466" s="86"/>
      <c r="H466" s="86"/>
      <c r="I466" s="86"/>
      <c r="J466" s="86"/>
      <c r="K466" s="86"/>
      <c r="L466" s="86"/>
      <c r="M466" s="86"/>
      <c r="N466" s="86"/>
      <c r="O466" s="86"/>
      <c r="P466" s="86"/>
      <c r="Q466" s="86"/>
      <c r="R466" s="86"/>
      <c r="S466" s="86"/>
      <c r="T466" s="86"/>
      <c r="U466" s="86"/>
      <c r="V466" s="86"/>
      <c r="W466" s="86"/>
      <c r="X466" s="86"/>
      <c r="Y466" s="86"/>
      <c r="Z466" s="86"/>
    </row>
    <row r="467" spans="1:26" ht="13.5" customHeight="1" x14ac:dyDescent="0.3">
      <c r="A467" s="86"/>
      <c r="B467" s="86"/>
      <c r="C467" s="86"/>
      <c r="D467" s="86"/>
      <c r="E467" s="86"/>
      <c r="F467" s="86"/>
      <c r="G467" s="86"/>
      <c r="H467" s="86"/>
      <c r="I467" s="86"/>
      <c r="J467" s="86"/>
      <c r="K467" s="86"/>
      <c r="L467" s="86"/>
      <c r="M467" s="86"/>
      <c r="N467" s="86"/>
      <c r="O467" s="86"/>
      <c r="P467" s="86"/>
      <c r="Q467" s="86"/>
      <c r="R467" s="86"/>
      <c r="S467" s="86"/>
      <c r="T467" s="86"/>
      <c r="U467" s="86"/>
      <c r="V467" s="86"/>
      <c r="W467" s="86"/>
      <c r="X467" s="86"/>
      <c r="Y467" s="86"/>
      <c r="Z467" s="86"/>
    </row>
    <row r="468" spans="1:26" ht="13.5" customHeight="1" x14ac:dyDescent="0.3">
      <c r="A468" s="86"/>
      <c r="B468" s="86"/>
      <c r="C468" s="86"/>
      <c r="D468" s="86"/>
      <c r="E468" s="86"/>
      <c r="F468" s="86"/>
      <c r="G468" s="86"/>
      <c r="H468" s="86"/>
      <c r="I468" s="86"/>
      <c r="J468" s="86"/>
      <c r="K468" s="86"/>
      <c r="L468" s="86"/>
      <c r="M468" s="86"/>
      <c r="N468" s="86"/>
      <c r="O468" s="86"/>
      <c r="P468" s="86"/>
      <c r="Q468" s="86"/>
      <c r="R468" s="86"/>
      <c r="S468" s="86"/>
      <c r="T468" s="86"/>
      <c r="U468" s="86"/>
      <c r="V468" s="86"/>
      <c r="W468" s="86"/>
      <c r="X468" s="86"/>
      <c r="Y468" s="86"/>
      <c r="Z468" s="86"/>
    </row>
    <row r="469" spans="1:26" ht="13.5" customHeight="1" x14ac:dyDescent="0.3">
      <c r="A469" s="86"/>
      <c r="B469" s="86"/>
      <c r="C469" s="86"/>
      <c r="D469" s="86"/>
      <c r="E469" s="86"/>
      <c r="F469" s="86"/>
      <c r="G469" s="86"/>
      <c r="H469" s="86"/>
      <c r="I469" s="86"/>
      <c r="J469" s="86"/>
      <c r="K469" s="86"/>
      <c r="L469" s="86"/>
      <c r="M469" s="86"/>
      <c r="N469" s="86"/>
      <c r="O469" s="86"/>
      <c r="P469" s="86"/>
      <c r="Q469" s="86"/>
      <c r="R469" s="86"/>
      <c r="S469" s="86"/>
      <c r="T469" s="86"/>
      <c r="U469" s="86"/>
      <c r="V469" s="86"/>
      <c r="W469" s="86"/>
      <c r="X469" s="86"/>
      <c r="Y469" s="86"/>
      <c r="Z469" s="86"/>
    </row>
    <row r="470" spans="1:26" ht="13.5" customHeight="1" x14ac:dyDescent="0.3">
      <c r="A470" s="86"/>
      <c r="B470" s="86"/>
      <c r="C470" s="86"/>
      <c r="D470" s="86"/>
      <c r="E470" s="86"/>
      <c r="F470" s="86"/>
      <c r="G470" s="86"/>
      <c r="H470" s="86"/>
      <c r="I470" s="86"/>
      <c r="J470" s="86"/>
      <c r="K470" s="86"/>
      <c r="L470" s="86"/>
      <c r="M470" s="86"/>
      <c r="N470" s="86"/>
      <c r="O470" s="86"/>
      <c r="P470" s="86"/>
      <c r="Q470" s="86"/>
      <c r="R470" s="86"/>
      <c r="S470" s="86"/>
      <c r="T470" s="86"/>
      <c r="U470" s="86"/>
      <c r="V470" s="86"/>
      <c r="W470" s="86"/>
      <c r="X470" s="86"/>
      <c r="Y470" s="86"/>
      <c r="Z470" s="86"/>
    </row>
    <row r="471" spans="1:26" ht="13.5" customHeight="1" x14ac:dyDescent="0.3">
      <c r="A471" s="86"/>
      <c r="B471" s="86"/>
      <c r="C471" s="86"/>
      <c r="D471" s="86"/>
      <c r="E471" s="86"/>
      <c r="F471" s="86"/>
      <c r="G471" s="86"/>
      <c r="H471" s="86"/>
      <c r="I471" s="86"/>
      <c r="J471" s="86"/>
      <c r="K471" s="86"/>
      <c r="L471" s="86"/>
      <c r="M471" s="86"/>
      <c r="N471" s="86"/>
      <c r="O471" s="86"/>
      <c r="P471" s="86"/>
      <c r="Q471" s="86"/>
      <c r="R471" s="86"/>
      <c r="S471" s="86"/>
      <c r="T471" s="86"/>
      <c r="U471" s="86"/>
      <c r="V471" s="86"/>
      <c r="W471" s="86"/>
      <c r="X471" s="86"/>
      <c r="Y471" s="86"/>
      <c r="Z471" s="86"/>
    </row>
    <row r="472" spans="1:26" ht="13.5" customHeight="1" x14ac:dyDescent="0.3">
      <c r="A472" s="86"/>
      <c r="B472" s="86"/>
      <c r="C472" s="86"/>
      <c r="D472" s="86"/>
      <c r="E472" s="86"/>
      <c r="F472" s="86"/>
      <c r="G472" s="86"/>
      <c r="H472" s="86"/>
      <c r="I472" s="86"/>
      <c r="J472" s="86"/>
      <c r="K472" s="86"/>
      <c r="L472" s="86"/>
      <c r="M472" s="86"/>
      <c r="N472" s="86"/>
      <c r="O472" s="86"/>
      <c r="P472" s="86"/>
      <c r="Q472" s="86"/>
      <c r="R472" s="86"/>
      <c r="S472" s="86"/>
      <c r="T472" s="86"/>
      <c r="U472" s="86"/>
      <c r="V472" s="86"/>
      <c r="W472" s="86"/>
      <c r="X472" s="86"/>
      <c r="Y472" s="86"/>
      <c r="Z472" s="86"/>
    </row>
    <row r="473" spans="1:26" ht="13.5" customHeight="1" x14ac:dyDescent="0.3">
      <c r="A473" s="86"/>
      <c r="B473" s="86"/>
      <c r="C473" s="86"/>
      <c r="D473" s="86"/>
      <c r="E473" s="86"/>
      <c r="F473" s="86"/>
      <c r="G473" s="86"/>
      <c r="H473" s="86"/>
      <c r="I473" s="86"/>
      <c r="J473" s="86"/>
      <c r="K473" s="86"/>
      <c r="L473" s="86"/>
      <c r="M473" s="86"/>
      <c r="N473" s="86"/>
      <c r="O473" s="86"/>
      <c r="P473" s="86"/>
      <c r="Q473" s="86"/>
      <c r="R473" s="86"/>
      <c r="S473" s="86"/>
      <c r="T473" s="86"/>
      <c r="U473" s="86"/>
      <c r="V473" s="86"/>
      <c r="W473" s="86"/>
      <c r="X473" s="86"/>
      <c r="Y473" s="86"/>
      <c r="Z473" s="86"/>
    </row>
    <row r="474" spans="1:26" ht="13.5" customHeight="1" x14ac:dyDescent="0.3">
      <c r="A474" s="86"/>
      <c r="B474" s="86"/>
      <c r="C474" s="86"/>
      <c r="D474" s="86"/>
      <c r="E474" s="86"/>
      <c r="F474" s="86"/>
      <c r="G474" s="86"/>
      <c r="H474" s="86"/>
      <c r="I474" s="86"/>
      <c r="J474" s="86"/>
      <c r="K474" s="86"/>
      <c r="L474" s="86"/>
      <c r="M474" s="86"/>
      <c r="N474" s="86"/>
      <c r="O474" s="86"/>
      <c r="P474" s="86"/>
      <c r="Q474" s="86"/>
      <c r="R474" s="86"/>
      <c r="S474" s="86"/>
      <c r="T474" s="86"/>
      <c r="U474" s="86"/>
      <c r="V474" s="86"/>
      <c r="W474" s="86"/>
      <c r="X474" s="86"/>
      <c r="Y474" s="86"/>
      <c r="Z474" s="86"/>
    </row>
    <row r="475" spans="1:26" ht="13.5" customHeight="1" x14ac:dyDescent="0.3">
      <c r="A475" s="86"/>
      <c r="B475" s="86"/>
      <c r="C475" s="86"/>
      <c r="D475" s="86"/>
      <c r="E475" s="86"/>
      <c r="F475" s="86"/>
      <c r="G475" s="86"/>
      <c r="H475" s="86"/>
      <c r="I475" s="86"/>
      <c r="J475" s="86"/>
      <c r="K475" s="86"/>
      <c r="L475" s="86"/>
      <c r="M475" s="86"/>
      <c r="N475" s="86"/>
      <c r="O475" s="86"/>
      <c r="P475" s="86"/>
      <c r="Q475" s="86"/>
      <c r="R475" s="86"/>
      <c r="S475" s="86"/>
      <c r="T475" s="86"/>
      <c r="U475" s="86"/>
      <c r="V475" s="86"/>
      <c r="W475" s="86"/>
      <c r="X475" s="86"/>
      <c r="Y475" s="86"/>
      <c r="Z475" s="86"/>
    </row>
    <row r="476" spans="1:26" ht="13.5" customHeight="1" x14ac:dyDescent="0.3">
      <c r="A476" s="86"/>
      <c r="B476" s="86"/>
      <c r="C476" s="86"/>
      <c r="D476" s="86"/>
      <c r="E476" s="86"/>
      <c r="F476" s="86"/>
      <c r="G476" s="86"/>
      <c r="H476" s="86"/>
      <c r="I476" s="86"/>
      <c r="J476" s="86"/>
      <c r="K476" s="86"/>
      <c r="L476" s="86"/>
      <c r="M476" s="86"/>
      <c r="N476" s="86"/>
      <c r="O476" s="86"/>
      <c r="P476" s="86"/>
      <c r="Q476" s="86"/>
      <c r="R476" s="86"/>
      <c r="S476" s="86"/>
      <c r="T476" s="86"/>
      <c r="U476" s="86"/>
      <c r="V476" s="86"/>
      <c r="W476" s="86"/>
      <c r="X476" s="86"/>
      <c r="Y476" s="86"/>
      <c r="Z476" s="86"/>
    </row>
    <row r="477" spans="1:26" ht="13.5" customHeight="1" x14ac:dyDescent="0.3">
      <c r="A477" s="86"/>
      <c r="B477" s="86"/>
      <c r="C477" s="86"/>
      <c r="D477" s="86"/>
      <c r="E477" s="86"/>
      <c r="F477" s="86"/>
      <c r="G477" s="86"/>
      <c r="H477" s="86"/>
      <c r="I477" s="86"/>
      <c r="J477" s="86"/>
      <c r="K477" s="86"/>
      <c r="L477" s="86"/>
      <c r="M477" s="86"/>
      <c r="N477" s="86"/>
      <c r="O477" s="86"/>
      <c r="P477" s="86"/>
      <c r="Q477" s="86"/>
      <c r="R477" s="86"/>
      <c r="S477" s="86"/>
      <c r="T477" s="86"/>
      <c r="U477" s="86"/>
      <c r="V477" s="86"/>
      <c r="W477" s="86"/>
      <c r="X477" s="86"/>
      <c r="Y477" s="86"/>
      <c r="Z477" s="86"/>
    </row>
    <row r="478" spans="1:26" ht="13.5" customHeight="1" x14ac:dyDescent="0.3">
      <c r="A478" s="86"/>
      <c r="B478" s="86"/>
      <c r="C478" s="86"/>
      <c r="D478" s="86"/>
      <c r="E478" s="86"/>
      <c r="F478" s="86"/>
      <c r="G478" s="86"/>
      <c r="H478" s="86"/>
      <c r="I478" s="86"/>
      <c r="J478" s="86"/>
      <c r="K478" s="86"/>
      <c r="L478" s="86"/>
      <c r="M478" s="86"/>
      <c r="N478" s="86"/>
      <c r="O478" s="86"/>
      <c r="P478" s="86"/>
      <c r="Q478" s="86"/>
      <c r="R478" s="86"/>
      <c r="S478" s="86"/>
      <c r="T478" s="86"/>
      <c r="U478" s="86"/>
      <c r="V478" s="86"/>
      <c r="W478" s="86"/>
      <c r="X478" s="86"/>
      <c r="Y478" s="86"/>
      <c r="Z478" s="86"/>
    </row>
    <row r="479" spans="1:26" ht="13.5" customHeight="1" x14ac:dyDescent="0.3">
      <c r="A479" s="86"/>
      <c r="B479" s="86"/>
      <c r="C479" s="86"/>
      <c r="D479" s="86"/>
      <c r="E479" s="86"/>
      <c r="F479" s="86"/>
      <c r="G479" s="86"/>
      <c r="H479" s="86"/>
      <c r="I479" s="86"/>
      <c r="J479" s="86"/>
      <c r="K479" s="86"/>
      <c r="L479" s="86"/>
      <c r="M479" s="86"/>
      <c r="N479" s="86"/>
      <c r="O479" s="86"/>
      <c r="P479" s="86"/>
      <c r="Q479" s="86"/>
      <c r="R479" s="86"/>
      <c r="S479" s="86"/>
      <c r="T479" s="86"/>
      <c r="U479" s="86"/>
      <c r="V479" s="86"/>
      <c r="W479" s="86"/>
      <c r="X479" s="86"/>
      <c r="Y479" s="86"/>
      <c r="Z479" s="86"/>
    </row>
    <row r="480" spans="1:26" ht="13.5" customHeight="1" x14ac:dyDescent="0.3">
      <c r="A480" s="86"/>
      <c r="B480" s="86"/>
      <c r="C480" s="86"/>
      <c r="D480" s="86"/>
      <c r="E480" s="86"/>
      <c r="F480" s="86"/>
      <c r="G480" s="86"/>
      <c r="H480" s="86"/>
      <c r="I480" s="86"/>
      <c r="J480" s="86"/>
      <c r="K480" s="86"/>
      <c r="L480" s="86"/>
      <c r="M480" s="86"/>
      <c r="N480" s="86"/>
      <c r="O480" s="86"/>
      <c r="P480" s="86"/>
      <c r="Q480" s="86"/>
      <c r="R480" s="86"/>
      <c r="S480" s="86"/>
      <c r="T480" s="86"/>
      <c r="U480" s="86"/>
      <c r="V480" s="86"/>
      <c r="W480" s="86"/>
      <c r="X480" s="86"/>
      <c r="Y480" s="86"/>
      <c r="Z480" s="86"/>
    </row>
    <row r="481" spans="1:26" ht="13.5" customHeight="1" x14ac:dyDescent="0.3">
      <c r="A481" s="86"/>
      <c r="B481" s="86"/>
      <c r="C481" s="86"/>
      <c r="D481" s="86"/>
      <c r="E481" s="86"/>
      <c r="F481" s="86"/>
      <c r="G481" s="86"/>
      <c r="H481" s="86"/>
      <c r="I481" s="86"/>
      <c r="J481" s="86"/>
      <c r="K481" s="86"/>
      <c r="L481" s="86"/>
      <c r="M481" s="86"/>
      <c r="N481" s="86"/>
      <c r="O481" s="86"/>
      <c r="P481" s="86"/>
      <c r="Q481" s="86"/>
      <c r="R481" s="86"/>
      <c r="S481" s="86"/>
      <c r="T481" s="86"/>
      <c r="U481" s="86"/>
      <c r="V481" s="86"/>
      <c r="W481" s="86"/>
      <c r="X481" s="86"/>
      <c r="Y481" s="86"/>
      <c r="Z481" s="86"/>
    </row>
    <row r="482" spans="1:26" ht="13.5" customHeight="1" x14ac:dyDescent="0.3">
      <c r="A482" s="86"/>
      <c r="B482" s="86"/>
      <c r="C482" s="86"/>
      <c r="D482" s="86"/>
      <c r="E482" s="86"/>
      <c r="F482" s="86"/>
      <c r="G482" s="86"/>
      <c r="H482" s="86"/>
      <c r="I482" s="86"/>
      <c r="J482" s="86"/>
      <c r="K482" s="86"/>
      <c r="L482" s="86"/>
      <c r="M482" s="86"/>
      <c r="N482" s="86"/>
      <c r="O482" s="86"/>
      <c r="P482" s="86"/>
      <c r="Q482" s="86"/>
      <c r="R482" s="86"/>
      <c r="S482" s="86"/>
      <c r="T482" s="86"/>
      <c r="U482" s="86"/>
      <c r="V482" s="86"/>
      <c r="W482" s="86"/>
      <c r="X482" s="86"/>
      <c r="Y482" s="86"/>
      <c r="Z482" s="86"/>
    </row>
    <row r="483" spans="1:26" ht="13.5" customHeight="1" x14ac:dyDescent="0.3">
      <c r="A483" s="86"/>
      <c r="B483" s="86"/>
      <c r="C483" s="86"/>
      <c r="D483" s="86"/>
      <c r="E483" s="86"/>
      <c r="F483" s="86"/>
      <c r="G483" s="86"/>
      <c r="H483" s="86"/>
      <c r="I483" s="86"/>
      <c r="J483" s="86"/>
      <c r="K483" s="86"/>
      <c r="L483" s="86"/>
      <c r="M483" s="86"/>
      <c r="N483" s="86"/>
      <c r="O483" s="86"/>
      <c r="P483" s="86"/>
      <c r="Q483" s="86"/>
      <c r="R483" s="86"/>
      <c r="S483" s="86"/>
      <c r="T483" s="86"/>
      <c r="U483" s="86"/>
      <c r="V483" s="86"/>
      <c r="W483" s="86"/>
      <c r="X483" s="86"/>
      <c r="Y483" s="86"/>
      <c r="Z483" s="86"/>
    </row>
    <row r="484" spans="1:26" ht="13.5" customHeight="1" x14ac:dyDescent="0.3">
      <c r="A484" s="86"/>
      <c r="B484" s="86"/>
      <c r="C484" s="86"/>
      <c r="D484" s="86"/>
      <c r="E484" s="86"/>
      <c r="F484" s="86"/>
      <c r="G484" s="86"/>
      <c r="H484" s="86"/>
      <c r="I484" s="86"/>
      <c r="J484" s="86"/>
      <c r="K484" s="86"/>
      <c r="L484" s="86"/>
      <c r="M484" s="86"/>
      <c r="N484" s="86"/>
      <c r="O484" s="86"/>
      <c r="P484" s="86"/>
      <c r="Q484" s="86"/>
      <c r="R484" s="86"/>
      <c r="S484" s="86"/>
      <c r="T484" s="86"/>
      <c r="U484" s="86"/>
      <c r="V484" s="86"/>
      <c r="W484" s="86"/>
      <c r="X484" s="86"/>
      <c r="Y484" s="86"/>
      <c r="Z484" s="86"/>
    </row>
    <row r="485" spans="1:26" ht="13.5" customHeight="1" x14ac:dyDescent="0.3">
      <c r="A485" s="86"/>
      <c r="B485" s="86"/>
      <c r="C485" s="86"/>
      <c r="D485" s="86"/>
      <c r="E485" s="86"/>
      <c r="F485" s="86"/>
      <c r="G485" s="86"/>
      <c r="H485" s="86"/>
      <c r="I485" s="86"/>
      <c r="J485" s="86"/>
      <c r="K485" s="86"/>
      <c r="L485" s="86"/>
      <c r="M485" s="86"/>
      <c r="N485" s="86"/>
      <c r="O485" s="86"/>
      <c r="P485" s="86"/>
      <c r="Q485" s="86"/>
      <c r="R485" s="86"/>
      <c r="S485" s="86"/>
      <c r="T485" s="86"/>
      <c r="U485" s="86"/>
      <c r="V485" s="86"/>
      <c r="W485" s="86"/>
      <c r="X485" s="86"/>
      <c r="Y485" s="86"/>
      <c r="Z485" s="86"/>
    </row>
    <row r="486" spans="1:26" ht="13.5" customHeight="1" x14ac:dyDescent="0.3">
      <c r="A486" s="86"/>
      <c r="B486" s="86"/>
      <c r="C486" s="86"/>
      <c r="D486" s="86"/>
      <c r="E486" s="86"/>
      <c r="F486" s="86"/>
      <c r="G486" s="86"/>
      <c r="H486" s="86"/>
      <c r="I486" s="86"/>
      <c r="J486" s="86"/>
      <c r="K486" s="86"/>
      <c r="L486" s="86"/>
      <c r="M486" s="86"/>
      <c r="N486" s="86"/>
      <c r="O486" s="86"/>
      <c r="P486" s="86"/>
      <c r="Q486" s="86"/>
      <c r="R486" s="86"/>
      <c r="S486" s="86"/>
      <c r="T486" s="86"/>
      <c r="U486" s="86"/>
      <c r="V486" s="86"/>
      <c r="W486" s="86"/>
      <c r="X486" s="86"/>
      <c r="Y486" s="86"/>
      <c r="Z486" s="86"/>
    </row>
    <row r="487" spans="1:26" ht="13.5" customHeight="1" x14ac:dyDescent="0.3">
      <c r="A487" s="86"/>
      <c r="B487" s="86"/>
      <c r="C487" s="86"/>
      <c r="D487" s="86"/>
      <c r="E487" s="86"/>
      <c r="F487" s="86"/>
      <c r="G487" s="86"/>
      <c r="H487" s="86"/>
      <c r="I487" s="86"/>
      <c r="J487" s="86"/>
      <c r="K487" s="86"/>
      <c r="L487" s="86"/>
      <c r="M487" s="86"/>
      <c r="N487" s="86"/>
      <c r="O487" s="86"/>
      <c r="P487" s="86"/>
      <c r="Q487" s="86"/>
      <c r="R487" s="86"/>
      <c r="S487" s="86"/>
      <c r="T487" s="86"/>
      <c r="U487" s="86"/>
      <c r="V487" s="86"/>
      <c r="W487" s="86"/>
      <c r="X487" s="86"/>
      <c r="Y487" s="86"/>
      <c r="Z487" s="86"/>
    </row>
    <row r="488" spans="1:26" ht="13.5" customHeight="1" x14ac:dyDescent="0.3">
      <c r="A488" s="86"/>
      <c r="B488" s="86"/>
      <c r="C488" s="86"/>
      <c r="D488" s="86"/>
      <c r="E488" s="86"/>
      <c r="F488" s="86"/>
      <c r="G488" s="86"/>
      <c r="H488" s="86"/>
      <c r="I488" s="86"/>
      <c r="J488" s="86"/>
      <c r="K488" s="86"/>
      <c r="L488" s="86"/>
      <c r="M488" s="86"/>
      <c r="N488" s="86"/>
      <c r="O488" s="86"/>
      <c r="P488" s="86"/>
      <c r="Q488" s="86"/>
      <c r="R488" s="86"/>
      <c r="S488" s="86"/>
      <c r="T488" s="86"/>
      <c r="U488" s="86"/>
      <c r="V488" s="86"/>
      <c r="W488" s="86"/>
      <c r="X488" s="86"/>
      <c r="Y488" s="86"/>
      <c r="Z488" s="86"/>
    </row>
    <row r="489" spans="1:26" ht="13.5" customHeight="1" x14ac:dyDescent="0.3">
      <c r="A489" s="86"/>
      <c r="B489" s="86"/>
      <c r="C489" s="86"/>
      <c r="D489" s="86"/>
      <c r="E489" s="86"/>
      <c r="F489" s="86"/>
      <c r="G489" s="86"/>
      <c r="H489" s="86"/>
      <c r="I489" s="86"/>
      <c r="J489" s="86"/>
      <c r="K489" s="86"/>
      <c r="L489" s="86"/>
      <c r="M489" s="86"/>
      <c r="N489" s="86"/>
      <c r="O489" s="86"/>
      <c r="P489" s="86"/>
      <c r="Q489" s="86"/>
      <c r="R489" s="86"/>
      <c r="S489" s="86"/>
      <c r="T489" s="86"/>
      <c r="U489" s="86"/>
      <c r="V489" s="86"/>
      <c r="W489" s="86"/>
      <c r="X489" s="86"/>
      <c r="Y489" s="86"/>
      <c r="Z489" s="86"/>
    </row>
    <row r="490" spans="1:26" ht="13.5" customHeight="1" x14ac:dyDescent="0.3">
      <c r="A490" s="86"/>
      <c r="B490" s="86"/>
      <c r="C490" s="86"/>
      <c r="D490" s="86"/>
      <c r="E490" s="86"/>
      <c r="F490" s="86"/>
      <c r="G490" s="86"/>
      <c r="H490" s="86"/>
      <c r="I490" s="86"/>
      <c r="J490" s="86"/>
      <c r="K490" s="86"/>
      <c r="L490" s="86"/>
      <c r="M490" s="86"/>
      <c r="N490" s="86"/>
      <c r="O490" s="86"/>
      <c r="P490" s="86"/>
      <c r="Q490" s="86"/>
      <c r="R490" s="86"/>
      <c r="S490" s="86"/>
      <c r="T490" s="86"/>
      <c r="U490" s="86"/>
      <c r="V490" s="86"/>
      <c r="W490" s="86"/>
      <c r="X490" s="86"/>
      <c r="Y490" s="86"/>
      <c r="Z490" s="86"/>
    </row>
    <row r="491" spans="1:26" ht="13.5" customHeight="1" x14ac:dyDescent="0.3">
      <c r="A491" s="86"/>
      <c r="B491" s="86"/>
      <c r="C491" s="86"/>
      <c r="D491" s="86"/>
      <c r="E491" s="86"/>
      <c r="F491" s="86"/>
      <c r="G491" s="86"/>
      <c r="H491" s="86"/>
      <c r="I491" s="86"/>
      <c r="J491" s="86"/>
      <c r="K491" s="86"/>
      <c r="L491" s="86"/>
      <c r="M491" s="86"/>
      <c r="N491" s="86"/>
      <c r="O491" s="86"/>
      <c r="P491" s="86"/>
      <c r="Q491" s="86"/>
      <c r="R491" s="86"/>
      <c r="S491" s="86"/>
      <c r="T491" s="86"/>
      <c r="U491" s="86"/>
      <c r="V491" s="86"/>
      <c r="W491" s="86"/>
      <c r="X491" s="86"/>
      <c r="Y491" s="86"/>
      <c r="Z491" s="86"/>
    </row>
    <row r="492" spans="1:26" ht="13.5" customHeight="1" x14ac:dyDescent="0.3">
      <c r="A492" s="86"/>
      <c r="B492" s="86"/>
      <c r="C492" s="86"/>
      <c r="D492" s="86"/>
      <c r="E492" s="86"/>
      <c r="F492" s="86"/>
      <c r="G492" s="86"/>
      <c r="H492" s="86"/>
      <c r="I492" s="86"/>
      <c r="J492" s="86"/>
      <c r="K492" s="86"/>
      <c r="L492" s="86"/>
      <c r="M492" s="86"/>
      <c r="N492" s="86"/>
      <c r="O492" s="86"/>
      <c r="P492" s="86"/>
      <c r="Q492" s="86"/>
      <c r="R492" s="86"/>
      <c r="S492" s="86"/>
      <c r="T492" s="86"/>
      <c r="U492" s="86"/>
      <c r="V492" s="86"/>
      <c r="W492" s="86"/>
      <c r="X492" s="86"/>
      <c r="Y492" s="86"/>
      <c r="Z492" s="86"/>
    </row>
    <row r="493" spans="1:26" ht="13.5" customHeight="1" x14ac:dyDescent="0.3">
      <c r="A493" s="86"/>
      <c r="B493" s="86"/>
      <c r="C493" s="86"/>
      <c r="D493" s="86"/>
      <c r="E493" s="86"/>
      <c r="F493" s="86"/>
      <c r="G493" s="86"/>
      <c r="H493" s="86"/>
      <c r="I493" s="86"/>
      <c r="J493" s="86"/>
      <c r="K493" s="86"/>
      <c r="L493" s="86"/>
      <c r="M493" s="86"/>
      <c r="N493" s="86"/>
      <c r="O493" s="86"/>
      <c r="P493" s="86"/>
      <c r="Q493" s="86"/>
      <c r="R493" s="86"/>
      <c r="S493" s="86"/>
      <c r="T493" s="86"/>
      <c r="U493" s="86"/>
      <c r="V493" s="86"/>
      <c r="W493" s="86"/>
      <c r="X493" s="86"/>
      <c r="Y493" s="86"/>
      <c r="Z493" s="86"/>
    </row>
    <row r="494" spans="1:26" ht="13.5" customHeight="1" x14ac:dyDescent="0.3">
      <c r="A494" s="86"/>
      <c r="B494" s="86"/>
      <c r="C494" s="86"/>
      <c r="D494" s="86"/>
      <c r="E494" s="86"/>
      <c r="F494" s="86"/>
      <c r="G494" s="86"/>
      <c r="H494" s="86"/>
      <c r="I494" s="86"/>
      <c r="J494" s="86"/>
      <c r="K494" s="86"/>
      <c r="L494" s="86"/>
      <c r="M494" s="86"/>
      <c r="N494" s="86"/>
      <c r="O494" s="86"/>
      <c r="P494" s="86"/>
      <c r="Q494" s="86"/>
      <c r="R494" s="86"/>
      <c r="S494" s="86"/>
      <c r="T494" s="86"/>
      <c r="U494" s="86"/>
      <c r="V494" s="86"/>
      <c r="W494" s="86"/>
      <c r="X494" s="86"/>
      <c r="Y494" s="86"/>
      <c r="Z494" s="86"/>
    </row>
    <row r="495" spans="1:26" ht="13.5" customHeight="1" x14ac:dyDescent="0.3">
      <c r="A495" s="86"/>
      <c r="B495" s="86"/>
      <c r="C495" s="86"/>
      <c r="D495" s="86"/>
      <c r="E495" s="86"/>
      <c r="F495" s="86"/>
      <c r="G495" s="86"/>
      <c r="H495" s="86"/>
      <c r="I495" s="86"/>
      <c r="J495" s="86"/>
      <c r="K495" s="86"/>
      <c r="L495" s="86"/>
      <c r="M495" s="86"/>
      <c r="N495" s="86"/>
      <c r="O495" s="86"/>
      <c r="P495" s="86"/>
      <c r="Q495" s="86"/>
      <c r="R495" s="86"/>
      <c r="S495" s="86"/>
      <c r="T495" s="86"/>
      <c r="U495" s="86"/>
      <c r="V495" s="86"/>
      <c r="W495" s="86"/>
      <c r="X495" s="86"/>
      <c r="Y495" s="86"/>
      <c r="Z495" s="86"/>
    </row>
    <row r="496" spans="1:26" ht="13.5" customHeight="1" x14ac:dyDescent="0.3">
      <c r="A496" s="86"/>
      <c r="B496" s="86"/>
      <c r="C496" s="86"/>
      <c r="D496" s="86"/>
      <c r="E496" s="86"/>
      <c r="F496" s="86"/>
      <c r="G496" s="86"/>
      <c r="H496" s="86"/>
      <c r="I496" s="86"/>
      <c r="J496" s="86"/>
      <c r="K496" s="86"/>
      <c r="L496" s="86"/>
      <c r="M496" s="86"/>
      <c r="N496" s="86"/>
      <c r="O496" s="86"/>
      <c r="P496" s="86"/>
      <c r="Q496" s="86"/>
      <c r="R496" s="86"/>
      <c r="S496" s="86"/>
      <c r="T496" s="86"/>
      <c r="U496" s="86"/>
      <c r="V496" s="86"/>
      <c r="W496" s="86"/>
      <c r="X496" s="86"/>
      <c r="Y496" s="86"/>
      <c r="Z496" s="86"/>
    </row>
    <row r="497" spans="1:26" ht="13.5" customHeight="1" x14ac:dyDescent="0.3">
      <c r="A497" s="86"/>
      <c r="B497" s="86"/>
      <c r="C497" s="86"/>
      <c r="D497" s="86"/>
      <c r="E497" s="86"/>
      <c r="F497" s="86"/>
      <c r="G497" s="86"/>
      <c r="H497" s="86"/>
      <c r="I497" s="86"/>
      <c r="J497" s="86"/>
      <c r="K497" s="86"/>
      <c r="L497" s="86"/>
      <c r="M497" s="86"/>
      <c r="N497" s="86"/>
      <c r="O497" s="86"/>
      <c r="P497" s="86"/>
      <c r="Q497" s="86"/>
      <c r="R497" s="86"/>
      <c r="S497" s="86"/>
      <c r="T497" s="86"/>
      <c r="U497" s="86"/>
      <c r="V497" s="86"/>
      <c r="W497" s="86"/>
      <c r="X497" s="86"/>
      <c r="Y497" s="86"/>
      <c r="Z497" s="86"/>
    </row>
    <row r="498" spans="1:26" ht="13.5" customHeight="1" x14ac:dyDescent="0.3">
      <c r="A498" s="86"/>
      <c r="B498" s="86"/>
      <c r="C498" s="86"/>
      <c r="D498" s="86"/>
      <c r="E498" s="86"/>
      <c r="F498" s="86"/>
      <c r="G498" s="86"/>
      <c r="H498" s="86"/>
      <c r="I498" s="86"/>
      <c r="J498" s="86"/>
      <c r="K498" s="86"/>
      <c r="L498" s="86"/>
      <c r="M498" s="86"/>
      <c r="N498" s="86"/>
      <c r="O498" s="86"/>
      <c r="P498" s="86"/>
      <c r="Q498" s="86"/>
      <c r="R498" s="86"/>
      <c r="S498" s="86"/>
      <c r="T498" s="86"/>
      <c r="U498" s="86"/>
      <c r="V498" s="86"/>
      <c r="W498" s="86"/>
      <c r="X498" s="86"/>
      <c r="Y498" s="86"/>
      <c r="Z498" s="86"/>
    </row>
    <row r="499" spans="1:26" ht="13.5" customHeight="1" x14ac:dyDescent="0.3">
      <c r="A499" s="86"/>
      <c r="B499" s="86"/>
      <c r="C499" s="86"/>
      <c r="D499" s="86"/>
      <c r="E499" s="86"/>
      <c r="F499" s="86"/>
      <c r="G499" s="86"/>
      <c r="H499" s="86"/>
      <c r="I499" s="86"/>
      <c r="J499" s="86"/>
      <c r="K499" s="86"/>
      <c r="L499" s="86"/>
      <c r="M499" s="86"/>
      <c r="N499" s="86"/>
      <c r="O499" s="86"/>
      <c r="P499" s="86"/>
      <c r="Q499" s="86"/>
      <c r="R499" s="86"/>
      <c r="S499" s="86"/>
      <c r="T499" s="86"/>
      <c r="U499" s="86"/>
      <c r="V499" s="86"/>
      <c r="W499" s="86"/>
      <c r="X499" s="86"/>
      <c r="Y499" s="86"/>
      <c r="Z499" s="86"/>
    </row>
    <row r="500" spans="1:26" ht="13.5" customHeight="1" x14ac:dyDescent="0.3">
      <c r="A500" s="86"/>
      <c r="B500" s="86"/>
      <c r="C500" s="86"/>
      <c r="D500" s="86"/>
      <c r="E500" s="86"/>
      <c r="F500" s="86"/>
      <c r="G500" s="86"/>
      <c r="H500" s="86"/>
      <c r="I500" s="86"/>
      <c r="J500" s="86"/>
      <c r="K500" s="86"/>
      <c r="L500" s="86"/>
      <c r="M500" s="86"/>
      <c r="N500" s="86"/>
      <c r="O500" s="86"/>
      <c r="P500" s="86"/>
      <c r="Q500" s="86"/>
      <c r="R500" s="86"/>
      <c r="S500" s="86"/>
      <c r="T500" s="86"/>
      <c r="U500" s="86"/>
      <c r="V500" s="86"/>
      <c r="W500" s="86"/>
      <c r="X500" s="86"/>
      <c r="Y500" s="86"/>
      <c r="Z500" s="86"/>
    </row>
    <row r="501" spans="1:26" ht="13.5" customHeight="1" x14ac:dyDescent="0.3">
      <c r="A501" s="86"/>
      <c r="B501" s="86"/>
      <c r="C501" s="86"/>
      <c r="D501" s="86"/>
      <c r="E501" s="86"/>
      <c r="F501" s="86"/>
      <c r="G501" s="86"/>
      <c r="H501" s="86"/>
      <c r="I501" s="86"/>
      <c r="J501" s="86"/>
      <c r="K501" s="86"/>
      <c r="L501" s="86"/>
      <c r="M501" s="86"/>
      <c r="N501" s="86"/>
      <c r="O501" s="86"/>
      <c r="P501" s="86"/>
      <c r="Q501" s="86"/>
      <c r="R501" s="86"/>
      <c r="S501" s="86"/>
      <c r="T501" s="86"/>
      <c r="U501" s="86"/>
      <c r="V501" s="86"/>
      <c r="W501" s="86"/>
      <c r="X501" s="86"/>
      <c r="Y501" s="86"/>
      <c r="Z501" s="86"/>
    </row>
    <row r="502" spans="1:26" ht="13.5" customHeight="1" x14ac:dyDescent="0.3">
      <c r="A502" s="86"/>
      <c r="B502" s="86"/>
      <c r="C502" s="86"/>
      <c r="D502" s="86"/>
      <c r="E502" s="86"/>
      <c r="F502" s="86"/>
      <c r="G502" s="86"/>
      <c r="H502" s="86"/>
      <c r="I502" s="86"/>
      <c r="J502" s="86"/>
      <c r="K502" s="86"/>
      <c r="L502" s="86"/>
      <c r="M502" s="86"/>
      <c r="N502" s="86"/>
      <c r="O502" s="86"/>
      <c r="P502" s="86"/>
      <c r="Q502" s="86"/>
      <c r="R502" s="86"/>
      <c r="S502" s="86"/>
      <c r="T502" s="86"/>
      <c r="U502" s="86"/>
      <c r="V502" s="86"/>
      <c r="W502" s="86"/>
      <c r="X502" s="86"/>
      <c r="Y502" s="86"/>
      <c r="Z502" s="86"/>
    </row>
    <row r="503" spans="1:26" ht="13.5" customHeight="1" x14ac:dyDescent="0.3">
      <c r="A503" s="86"/>
      <c r="B503" s="86"/>
      <c r="C503" s="86"/>
      <c r="D503" s="86"/>
      <c r="E503" s="86"/>
      <c r="F503" s="86"/>
      <c r="G503" s="86"/>
      <c r="H503" s="86"/>
      <c r="I503" s="86"/>
      <c r="J503" s="86"/>
      <c r="K503" s="86"/>
      <c r="L503" s="86"/>
      <c r="M503" s="86"/>
      <c r="N503" s="86"/>
      <c r="O503" s="86"/>
      <c r="P503" s="86"/>
      <c r="Q503" s="86"/>
      <c r="R503" s="86"/>
      <c r="S503" s="86"/>
      <c r="T503" s="86"/>
      <c r="U503" s="86"/>
      <c r="V503" s="86"/>
      <c r="W503" s="86"/>
      <c r="X503" s="86"/>
      <c r="Y503" s="86"/>
      <c r="Z503" s="86"/>
    </row>
    <row r="504" spans="1:26" ht="13.5" customHeight="1" x14ac:dyDescent="0.3">
      <c r="A504" s="86"/>
      <c r="B504" s="86"/>
      <c r="C504" s="86"/>
      <c r="D504" s="86"/>
      <c r="E504" s="86"/>
      <c r="F504" s="86"/>
      <c r="G504" s="86"/>
      <c r="H504" s="86"/>
      <c r="I504" s="86"/>
      <c r="J504" s="86"/>
      <c r="K504" s="86"/>
      <c r="L504" s="86"/>
      <c r="M504" s="86"/>
      <c r="N504" s="86"/>
      <c r="O504" s="86"/>
      <c r="P504" s="86"/>
      <c r="Q504" s="86"/>
      <c r="R504" s="86"/>
      <c r="S504" s="86"/>
      <c r="T504" s="86"/>
      <c r="U504" s="86"/>
      <c r="V504" s="86"/>
      <c r="W504" s="86"/>
      <c r="X504" s="86"/>
      <c r="Y504" s="86"/>
      <c r="Z504" s="86"/>
    </row>
    <row r="505" spans="1:26" ht="13.5" customHeight="1" x14ac:dyDescent="0.3">
      <c r="A505" s="86"/>
      <c r="B505" s="86"/>
      <c r="C505" s="86"/>
      <c r="D505" s="86"/>
      <c r="E505" s="86"/>
      <c r="F505" s="86"/>
      <c r="G505" s="86"/>
      <c r="H505" s="86"/>
      <c r="I505" s="86"/>
      <c r="J505" s="86"/>
      <c r="K505" s="86"/>
      <c r="L505" s="86"/>
      <c r="M505" s="86"/>
      <c r="N505" s="86"/>
      <c r="O505" s="86"/>
      <c r="P505" s="86"/>
      <c r="Q505" s="86"/>
      <c r="R505" s="86"/>
      <c r="S505" s="86"/>
      <c r="T505" s="86"/>
      <c r="U505" s="86"/>
      <c r="V505" s="86"/>
      <c r="W505" s="86"/>
      <c r="X505" s="86"/>
      <c r="Y505" s="86"/>
      <c r="Z505" s="86"/>
    </row>
    <row r="506" spans="1:26" ht="13.5" customHeight="1" x14ac:dyDescent="0.3">
      <c r="A506" s="86"/>
      <c r="B506" s="86"/>
      <c r="C506" s="86"/>
      <c r="D506" s="86"/>
      <c r="E506" s="86"/>
      <c r="F506" s="86"/>
      <c r="G506" s="86"/>
      <c r="H506" s="86"/>
      <c r="I506" s="86"/>
      <c r="J506" s="86"/>
      <c r="K506" s="86"/>
      <c r="L506" s="86"/>
      <c r="M506" s="86"/>
      <c r="N506" s="86"/>
      <c r="O506" s="86"/>
      <c r="P506" s="86"/>
      <c r="Q506" s="86"/>
      <c r="R506" s="86"/>
      <c r="S506" s="86"/>
      <c r="T506" s="86"/>
      <c r="U506" s="86"/>
      <c r="V506" s="86"/>
      <c r="W506" s="86"/>
      <c r="X506" s="86"/>
      <c r="Y506" s="86"/>
      <c r="Z506" s="86"/>
    </row>
    <row r="507" spans="1:26" ht="13.5" customHeight="1" x14ac:dyDescent="0.3">
      <c r="A507" s="86"/>
      <c r="B507" s="86"/>
      <c r="C507" s="86"/>
      <c r="D507" s="86"/>
      <c r="E507" s="86"/>
      <c r="F507" s="86"/>
      <c r="G507" s="86"/>
      <c r="H507" s="86"/>
      <c r="I507" s="86"/>
      <c r="J507" s="86"/>
      <c r="K507" s="86"/>
      <c r="L507" s="86"/>
      <c r="M507" s="86"/>
      <c r="N507" s="86"/>
      <c r="O507" s="86"/>
      <c r="P507" s="86"/>
      <c r="Q507" s="86"/>
      <c r="R507" s="86"/>
      <c r="S507" s="86"/>
      <c r="T507" s="86"/>
      <c r="U507" s="86"/>
      <c r="V507" s="86"/>
      <c r="W507" s="86"/>
      <c r="X507" s="86"/>
      <c r="Y507" s="86"/>
      <c r="Z507" s="86"/>
    </row>
    <row r="508" spans="1:26" ht="13.5" customHeight="1" x14ac:dyDescent="0.3">
      <c r="A508" s="86"/>
      <c r="B508" s="86"/>
      <c r="C508" s="86"/>
      <c r="D508" s="86"/>
      <c r="E508" s="86"/>
      <c r="F508" s="86"/>
      <c r="G508" s="86"/>
      <c r="H508" s="86"/>
      <c r="I508" s="86"/>
      <c r="J508" s="86"/>
      <c r="K508" s="86"/>
      <c r="L508" s="86"/>
      <c r="M508" s="86"/>
      <c r="N508" s="86"/>
      <c r="O508" s="86"/>
      <c r="P508" s="86"/>
      <c r="Q508" s="86"/>
      <c r="R508" s="86"/>
      <c r="S508" s="86"/>
      <c r="T508" s="86"/>
      <c r="U508" s="86"/>
      <c r="V508" s="86"/>
      <c r="W508" s="86"/>
      <c r="X508" s="86"/>
      <c r="Y508" s="86"/>
      <c r="Z508" s="86"/>
    </row>
    <row r="509" spans="1:26" ht="13.5" customHeight="1" x14ac:dyDescent="0.3">
      <c r="A509" s="86"/>
      <c r="B509" s="86"/>
      <c r="C509" s="86"/>
      <c r="D509" s="86"/>
      <c r="E509" s="86"/>
      <c r="F509" s="86"/>
      <c r="G509" s="86"/>
      <c r="H509" s="86"/>
      <c r="I509" s="86"/>
      <c r="J509" s="86"/>
      <c r="K509" s="86"/>
      <c r="L509" s="86"/>
      <c r="M509" s="86"/>
      <c r="N509" s="86"/>
      <c r="O509" s="86"/>
      <c r="P509" s="86"/>
      <c r="Q509" s="86"/>
      <c r="R509" s="86"/>
      <c r="S509" s="86"/>
      <c r="T509" s="86"/>
      <c r="U509" s="86"/>
      <c r="V509" s="86"/>
      <c r="W509" s="86"/>
      <c r="X509" s="86"/>
      <c r="Y509" s="86"/>
      <c r="Z509" s="86"/>
    </row>
    <row r="510" spans="1:26" ht="13.5" customHeight="1" x14ac:dyDescent="0.3">
      <c r="A510" s="86"/>
      <c r="B510" s="86"/>
      <c r="C510" s="86"/>
      <c r="D510" s="86"/>
      <c r="E510" s="86"/>
      <c r="F510" s="86"/>
      <c r="G510" s="86"/>
      <c r="H510" s="86"/>
      <c r="I510" s="86"/>
      <c r="J510" s="86"/>
      <c r="K510" s="86"/>
      <c r="L510" s="86"/>
      <c r="M510" s="86"/>
      <c r="N510" s="86"/>
      <c r="O510" s="86"/>
      <c r="P510" s="86"/>
      <c r="Q510" s="86"/>
      <c r="R510" s="86"/>
      <c r="S510" s="86"/>
      <c r="T510" s="86"/>
      <c r="U510" s="86"/>
      <c r="V510" s="86"/>
      <c r="W510" s="86"/>
      <c r="X510" s="86"/>
      <c r="Y510" s="86"/>
      <c r="Z510" s="86"/>
    </row>
    <row r="511" spans="1:26" ht="13.5" customHeight="1" x14ac:dyDescent="0.3">
      <c r="A511" s="86"/>
      <c r="B511" s="86"/>
      <c r="C511" s="86"/>
      <c r="D511" s="86"/>
      <c r="E511" s="86"/>
      <c r="F511" s="86"/>
      <c r="G511" s="86"/>
      <c r="H511" s="86"/>
      <c r="I511" s="86"/>
      <c r="J511" s="86"/>
      <c r="K511" s="86"/>
      <c r="L511" s="86"/>
      <c r="M511" s="86"/>
      <c r="N511" s="86"/>
      <c r="O511" s="86"/>
      <c r="P511" s="86"/>
      <c r="Q511" s="86"/>
      <c r="R511" s="86"/>
      <c r="S511" s="86"/>
      <c r="T511" s="86"/>
      <c r="U511" s="86"/>
      <c r="V511" s="86"/>
      <c r="W511" s="86"/>
      <c r="X511" s="86"/>
      <c r="Y511" s="86"/>
      <c r="Z511" s="86"/>
    </row>
    <row r="512" spans="1:26" ht="13.5" customHeight="1" x14ac:dyDescent="0.3">
      <c r="A512" s="86"/>
      <c r="B512" s="86"/>
      <c r="C512" s="86"/>
      <c r="D512" s="86"/>
      <c r="E512" s="86"/>
      <c r="F512" s="86"/>
      <c r="G512" s="86"/>
      <c r="H512" s="86"/>
      <c r="I512" s="86"/>
      <c r="J512" s="86"/>
      <c r="K512" s="86"/>
      <c r="L512" s="86"/>
      <c r="M512" s="86"/>
      <c r="N512" s="86"/>
      <c r="O512" s="86"/>
      <c r="P512" s="86"/>
      <c r="Q512" s="86"/>
      <c r="R512" s="86"/>
      <c r="S512" s="86"/>
      <c r="T512" s="86"/>
      <c r="U512" s="86"/>
      <c r="V512" s="86"/>
      <c r="W512" s="86"/>
      <c r="X512" s="86"/>
      <c r="Y512" s="86"/>
      <c r="Z512" s="86"/>
    </row>
    <row r="513" spans="1:26" ht="13.5" customHeight="1" x14ac:dyDescent="0.3">
      <c r="A513" s="86"/>
      <c r="B513" s="86"/>
      <c r="C513" s="86"/>
      <c r="D513" s="86"/>
      <c r="E513" s="86"/>
      <c r="F513" s="86"/>
      <c r="G513" s="86"/>
      <c r="H513" s="86"/>
      <c r="I513" s="86"/>
      <c r="J513" s="86"/>
      <c r="K513" s="86"/>
      <c r="L513" s="86"/>
      <c r="M513" s="86"/>
      <c r="N513" s="86"/>
      <c r="O513" s="86"/>
      <c r="P513" s="86"/>
      <c r="Q513" s="86"/>
      <c r="R513" s="86"/>
      <c r="S513" s="86"/>
      <c r="T513" s="86"/>
      <c r="U513" s="86"/>
      <c r="V513" s="86"/>
      <c r="W513" s="86"/>
      <c r="X513" s="86"/>
      <c r="Y513" s="86"/>
      <c r="Z513" s="86"/>
    </row>
    <row r="514" spans="1:26" ht="13.5" customHeight="1" x14ac:dyDescent="0.3">
      <c r="A514" s="86"/>
      <c r="B514" s="86"/>
      <c r="C514" s="86"/>
      <c r="D514" s="86"/>
      <c r="E514" s="86"/>
      <c r="F514" s="86"/>
      <c r="G514" s="86"/>
      <c r="H514" s="86"/>
      <c r="I514" s="86"/>
      <c r="J514" s="86"/>
      <c r="K514" s="86"/>
      <c r="L514" s="86"/>
      <c r="M514" s="86"/>
      <c r="N514" s="86"/>
      <c r="O514" s="86"/>
      <c r="P514" s="86"/>
      <c r="Q514" s="86"/>
      <c r="R514" s="86"/>
      <c r="S514" s="86"/>
      <c r="T514" s="86"/>
      <c r="U514" s="86"/>
      <c r="V514" s="86"/>
      <c r="W514" s="86"/>
      <c r="X514" s="86"/>
      <c r="Y514" s="86"/>
      <c r="Z514" s="86"/>
    </row>
    <row r="515" spans="1:26" ht="13.5" customHeight="1" x14ac:dyDescent="0.3">
      <c r="A515" s="86"/>
      <c r="B515" s="86"/>
      <c r="C515" s="86"/>
      <c r="D515" s="86"/>
      <c r="E515" s="86"/>
      <c r="F515" s="86"/>
      <c r="G515" s="86"/>
      <c r="H515" s="86"/>
      <c r="I515" s="86"/>
      <c r="J515" s="86"/>
      <c r="K515" s="86"/>
      <c r="L515" s="86"/>
      <c r="M515" s="86"/>
      <c r="N515" s="86"/>
      <c r="O515" s="86"/>
      <c r="P515" s="86"/>
      <c r="Q515" s="86"/>
      <c r="R515" s="86"/>
      <c r="S515" s="86"/>
      <c r="T515" s="86"/>
      <c r="U515" s="86"/>
      <c r="V515" s="86"/>
      <c r="W515" s="86"/>
      <c r="X515" s="86"/>
      <c r="Y515" s="86"/>
      <c r="Z515" s="86"/>
    </row>
    <row r="516" spans="1:26" ht="13.5" customHeight="1" x14ac:dyDescent="0.3">
      <c r="A516" s="86"/>
      <c r="B516" s="86"/>
      <c r="C516" s="86"/>
      <c r="D516" s="86"/>
      <c r="E516" s="86"/>
      <c r="F516" s="86"/>
      <c r="G516" s="86"/>
      <c r="H516" s="86"/>
      <c r="I516" s="86"/>
      <c r="J516" s="86"/>
      <c r="K516" s="86"/>
      <c r="L516" s="86"/>
      <c r="M516" s="86"/>
      <c r="N516" s="86"/>
      <c r="O516" s="86"/>
      <c r="P516" s="86"/>
      <c r="Q516" s="86"/>
      <c r="R516" s="86"/>
      <c r="S516" s="86"/>
      <c r="T516" s="86"/>
      <c r="U516" s="86"/>
      <c r="V516" s="86"/>
      <c r="W516" s="86"/>
      <c r="X516" s="86"/>
      <c r="Y516" s="86"/>
      <c r="Z516" s="86"/>
    </row>
    <row r="517" spans="1:26" ht="13.5" customHeight="1" x14ac:dyDescent="0.3">
      <c r="A517" s="86"/>
      <c r="B517" s="86"/>
      <c r="C517" s="86"/>
      <c r="D517" s="86"/>
      <c r="E517" s="86"/>
      <c r="F517" s="86"/>
      <c r="G517" s="86"/>
      <c r="H517" s="86"/>
      <c r="I517" s="86"/>
      <c r="J517" s="86"/>
      <c r="K517" s="86"/>
      <c r="L517" s="86"/>
      <c r="M517" s="86"/>
      <c r="N517" s="86"/>
      <c r="O517" s="86"/>
      <c r="P517" s="86"/>
      <c r="Q517" s="86"/>
      <c r="R517" s="86"/>
      <c r="S517" s="86"/>
      <c r="T517" s="86"/>
      <c r="U517" s="86"/>
      <c r="V517" s="86"/>
      <c r="W517" s="86"/>
      <c r="X517" s="86"/>
      <c r="Y517" s="86"/>
      <c r="Z517" s="86"/>
    </row>
    <row r="518" spans="1:26" ht="13.5" customHeight="1" x14ac:dyDescent="0.3">
      <c r="A518" s="86"/>
      <c r="B518" s="86"/>
      <c r="C518" s="86"/>
      <c r="D518" s="86"/>
      <c r="E518" s="86"/>
      <c r="F518" s="86"/>
      <c r="G518" s="86"/>
      <c r="H518" s="86"/>
      <c r="I518" s="86"/>
      <c r="J518" s="86"/>
      <c r="K518" s="86"/>
      <c r="L518" s="86"/>
      <c r="M518" s="86"/>
      <c r="N518" s="86"/>
      <c r="O518" s="86"/>
      <c r="P518" s="86"/>
      <c r="Q518" s="86"/>
      <c r="R518" s="86"/>
      <c r="S518" s="86"/>
      <c r="T518" s="86"/>
      <c r="U518" s="86"/>
      <c r="V518" s="86"/>
      <c r="W518" s="86"/>
      <c r="X518" s="86"/>
      <c r="Y518" s="86"/>
      <c r="Z518" s="86"/>
    </row>
    <row r="519" spans="1:26" ht="13.5" customHeight="1" x14ac:dyDescent="0.3">
      <c r="A519" s="86"/>
      <c r="B519" s="86"/>
      <c r="C519" s="86"/>
      <c r="D519" s="86"/>
      <c r="E519" s="86"/>
      <c r="F519" s="86"/>
      <c r="G519" s="86"/>
      <c r="H519" s="86"/>
      <c r="I519" s="86"/>
      <c r="J519" s="86"/>
      <c r="K519" s="86"/>
      <c r="L519" s="86"/>
      <c r="M519" s="86"/>
      <c r="N519" s="86"/>
      <c r="O519" s="86"/>
      <c r="P519" s="86"/>
      <c r="Q519" s="86"/>
      <c r="R519" s="86"/>
      <c r="S519" s="86"/>
      <c r="T519" s="86"/>
      <c r="U519" s="86"/>
      <c r="V519" s="86"/>
      <c r="W519" s="86"/>
      <c r="X519" s="86"/>
      <c r="Y519" s="86"/>
      <c r="Z519" s="86"/>
    </row>
    <row r="520" spans="1:26" ht="13.5" customHeight="1" x14ac:dyDescent="0.3">
      <c r="A520" s="86"/>
      <c r="B520" s="86"/>
      <c r="C520" s="86"/>
      <c r="D520" s="86"/>
      <c r="E520" s="86"/>
      <c r="F520" s="86"/>
      <c r="G520" s="86"/>
      <c r="H520" s="86"/>
      <c r="I520" s="86"/>
      <c r="J520" s="86"/>
      <c r="K520" s="86"/>
      <c r="L520" s="86"/>
      <c r="M520" s="86"/>
      <c r="N520" s="86"/>
      <c r="O520" s="86"/>
      <c r="P520" s="86"/>
      <c r="Q520" s="86"/>
      <c r="R520" s="86"/>
      <c r="S520" s="86"/>
      <c r="T520" s="86"/>
      <c r="U520" s="86"/>
      <c r="V520" s="86"/>
      <c r="W520" s="86"/>
      <c r="X520" s="86"/>
      <c r="Y520" s="86"/>
      <c r="Z520" s="86"/>
    </row>
    <row r="521" spans="1:26" ht="13.5" customHeight="1" x14ac:dyDescent="0.3">
      <c r="A521" s="86"/>
      <c r="B521" s="86"/>
      <c r="C521" s="86"/>
      <c r="D521" s="86"/>
      <c r="E521" s="86"/>
      <c r="F521" s="86"/>
      <c r="G521" s="86"/>
      <c r="H521" s="86"/>
      <c r="I521" s="86"/>
      <c r="J521" s="86"/>
      <c r="K521" s="86"/>
      <c r="L521" s="86"/>
      <c r="M521" s="86"/>
      <c r="N521" s="86"/>
      <c r="O521" s="86"/>
      <c r="P521" s="86"/>
      <c r="Q521" s="86"/>
      <c r="R521" s="86"/>
      <c r="S521" s="86"/>
      <c r="T521" s="86"/>
      <c r="U521" s="86"/>
      <c r="V521" s="86"/>
      <c r="W521" s="86"/>
      <c r="X521" s="86"/>
      <c r="Y521" s="86"/>
      <c r="Z521" s="86"/>
    </row>
    <row r="522" spans="1:26" ht="13.5" customHeight="1" x14ac:dyDescent="0.3">
      <c r="A522" s="86"/>
      <c r="B522" s="86"/>
      <c r="C522" s="86"/>
      <c r="D522" s="86"/>
      <c r="E522" s="86"/>
      <c r="F522" s="86"/>
      <c r="G522" s="86"/>
      <c r="H522" s="86"/>
      <c r="I522" s="86"/>
      <c r="J522" s="86"/>
      <c r="K522" s="86"/>
      <c r="L522" s="86"/>
      <c r="M522" s="86"/>
      <c r="N522" s="86"/>
      <c r="O522" s="86"/>
      <c r="P522" s="86"/>
      <c r="Q522" s="86"/>
      <c r="R522" s="86"/>
      <c r="S522" s="86"/>
      <c r="T522" s="86"/>
      <c r="U522" s="86"/>
      <c r="V522" s="86"/>
      <c r="W522" s="86"/>
      <c r="X522" s="86"/>
      <c r="Y522" s="86"/>
      <c r="Z522" s="86"/>
    </row>
    <row r="523" spans="1:26" ht="13.5" customHeight="1" x14ac:dyDescent="0.3">
      <c r="A523" s="86"/>
      <c r="B523" s="86"/>
      <c r="C523" s="86"/>
      <c r="D523" s="86"/>
      <c r="E523" s="86"/>
      <c r="F523" s="86"/>
      <c r="G523" s="86"/>
      <c r="H523" s="86"/>
      <c r="I523" s="86"/>
      <c r="J523" s="86"/>
      <c r="K523" s="86"/>
      <c r="L523" s="86"/>
      <c r="M523" s="86"/>
      <c r="N523" s="86"/>
      <c r="O523" s="86"/>
      <c r="P523" s="86"/>
      <c r="Q523" s="86"/>
      <c r="R523" s="86"/>
      <c r="S523" s="86"/>
      <c r="T523" s="86"/>
      <c r="U523" s="86"/>
      <c r="V523" s="86"/>
      <c r="W523" s="86"/>
      <c r="X523" s="86"/>
      <c r="Y523" s="86"/>
      <c r="Z523" s="86"/>
    </row>
    <row r="524" spans="1:26" ht="13.5" customHeight="1" x14ac:dyDescent="0.3">
      <c r="A524" s="86"/>
      <c r="B524" s="86"/>
      <c r="C524" s="86"/>
      <c r="D524" s="86"/>
      <c r="E524" s="86"/>
      <c r="F524" s="86"/>
      <c r="G524" s="86"/>
      <c r="H524" s="86"/>
      <c r="I524" s="86"/>
      <c r="J524" s="86"/>
      <c r="K524" s="86"/>
      <c r="L524" s="86"/>
      <c r="M524" s="86"/>
      <c r="N524" s="86"/>
      <c r="O524" s="86"/>
      <c r="P524" s="86"/>
      <c r="Q524" s="86"/>
      <c r="R524" s="86"/>
      <c r="S524" s="86"/>
      <c r="T524" s="86"/>
      <c r="U524" s="86"/>
      <c r="V524" s="86"/>
      <c r="W524" s="86"/>
      <c r="X524" s="86"/>
      <c r="Y524" s="86"/>
      <c r="Z524" s="86"/>
    </row>
    <row r="525" spans="1:26" ht="13.5" customHeight="1" x14ac:dyDescent="0.3">
      <c r="A525" s="86"/>
      <c r="B525" s="86"/>
      <c r="C525" s="86"/>
      <c r="D525" s="86"/>
      <c r="E525" s="86"/>
      <c r="F525" s="86"/>
      <c r="G525" s="86"/>
      <c r="H525" s="86"/>
      <c r="I525" s="86"/>
      <c r="J525" s="86"/>
      <c r="K525" s="86"/>
      <c r="L525" s="86"/>
      <c r="M525" s="86"/>
      <c r="N525" s="86"/>
      <c r="O525" s="86"/>
      <c r="P525" s="86"/>
      <c r="Q525" s="86"/>
      <c r="R525" s="86"/>
      <c r="S525" s="86"/>
      <c r="T525" s="86"/>
      <c r="U525" s="86"/>
      <c r="V525" s="86"/>
      <c r="W525" s="86"/>
      <c r="X525" s="86"/>
      <c r="Y525" s="86"/>
      <c r="Z525" s="86"/>
    </row>
    <row r="526" spans="1:26" ht="13.5" customHeight="1" x14ac:dyDescent="0.3">
      <c r="A526" s="86"/>
      <c r="B526" s="86"/>
      <c r="C526" s="86"/>
      <c r="D526" s="86"/>
      <c r="E526" s="86"/>
      <c r="F526" s="86"/>
      <c r="G526" s="86"/>
      <c r="H526" s="86"/>
      <c r="I526" s="86"/>
      <c r="J526" s="86"/>
      <c r="K526" s="86"/>
      <c r="L526" s="86"/>
      <c r="M526" s="86"/>
      <c r="N526" s="86"/>
      <c r="O526" s="86"/>
      <c r="P526" s="86"/>
      <c r="Q526" s="86"/>
      <c r="R526" s="86"/>
      <c r="S526" s="86"/>
      <c r="T526" s="86"/>
      <c r="U526" s="86"/>
      <c r="V526" s="86"/>
      <c r="W526" s="86"/>
      <c r="X526" s="86"/>
      <c r="Y526" s="86"/>
      <c r="Z526" s="86"/>
    </row>
    <row r="527" spans="1:26" ht="13.5" customHeight="1" x14ac:dyDescent="0.3">
      <c r="A527" s="86"/>
      <c r="B527" s="86"/>
      <c r="C527" s="86"/>
      <c r="D527" s="86"/>
      <c r="E527" s="86"/>
      <c r="F527" s="86"/>
      <c r="G527" s="86"/>
      <c r="H527" s="86"/>
      <c r="I527" s="86"/>
      <c r="J527" s="86"/>
      <c r="K527" s="86"/>
      <c r="L527" s="86"/>
      <c r="M527" s="86"/>
      <c r="N527" s="86"/>
      <c r="O527" s="86"/>
      <c r="P527" s="86"/>
      <c r="Q527" s="86"/>
      <c r="R527" s="86"/>
      <c r="S527" s="86"/>
      <c r="T527" s="86"/>
      <c r="U527" s="86"/>
      <c r="V527" s="86"/>
      <c r="W527" s="86"/>
      <c r="X527" s="86"/>
      <c r="Y527" s="86"/>
      <c r="Z527" s="86"/>
    </row>
    <row r="528" spans="1:26" ht="13.5" customHeight="1" x14ac:dyDescent="0.3">
      <c r="A528" s="86"/>
      <c r="B528" s="86"/>
      <c r="C528" s="86"/>
      <c r="D528" s="86"/>
      <c r="E528" s="86"/>
      <c r="F528" s="86"/>
      <c r="G528" s="86"/>
      <c r="H528" s="86"/>
      <c r="I528" s="86"/>
      <c r="J528" s="86"/>
      <c r="K528" s="86"/>
      <c r="L528" s="86"/>
      <c r="M528" s="86"/>
      <c r="N528" s="86"/>
      <c r="O528" s="86"/>
      <c r="P528" s="86"/>
      <c r="Q528" s="86"/>
      <c r="R528" s="86"/>
      <c r="S528" s="86"/>
      <c r="T528" s="86"/>
      <c r="U528" s="86"/>
      <c r="V528" s="86"/>
      <c r="W528" s="86"/>
      <c r="X528" s="86"/>
      <c r="Y528" s="86"/>
      <c r="Z528" s="86"/>
    </row>
    <row r="529" spans="1:26" ht="13.5" customHeight="1" x14ac:dyDescent="0.3">
      <c r="A529" s="86"/>
      <c r="B529" s="86"/>
      <c r="C529" s="86"/>
      <c r="D529" s="86"/>
      <c r="E529" s="86"/>
      <c r="F529" s="86"/>
      <c r="G529" s="86"/>
      <c r="H529" s="86"/>
      <c r="I529" s="86"/>
      <c r="J529" s="86"/>
      <c r="K529" s="86"/>
      <c r="L529" s="86"/>
      <c r="M529" s="86"/>
      <c r="N529" s="86"/>
      <c r="O529" s="86"/>
      <c r="P529" s="86"/>
      <c r="Q529" s="86"/>
      <c r="R529" s="86"/>
      <c r="S529" s="86"/>
      <c r="T529" s="86"/>
      <c r="U529" s="86"/>
      <c r="V529" s="86"/>
      <c r="W529" s="86"/>
      <c r="X529" s="86"/>
      <c r="Y529" s="86"/>
      <c r="Z529" s="86"/>
    </row>
    <row r="530" spans="1:26" ht="13.5" customHeight="1" x14ac:dyDescent="0.3">
      <c r="A530" s="86"/>
      <c r="B530" s="86"/>
      <c r="C530" s="86"/>
      <c r="D530" s="86"/>
      <c r="E530" s="86"/>
      <c r="F530" s="86"/>
      <c r="G530" s="86"/>
      <c r="H530" s="86"/>
      <c r="I530" s="86"/>
      <c r="J530" s="86"/>
      <c r="K530" s="86"/>
      <c r="L530" s="86"/>
      <c r="M530" s="86"/>
      <c r="N530" s="86"/>
      <c r="O530" s="86"/>
      <c r="P530" s="86"/>
      <c r="Q530" s="86"/>
      <c r="R530" s="86"/>
      <c r="S530" s="86"/>
      <c r="T530" s="86"/>
      <c r="U530" s="86"/>
      <c r="V530" s="86"/>
      <c r="W530" s="86"/>
      <c r="X530" s="86"/>
      <c r="Y530" s="86"/>
      <c r="Z530" s="86"/>
    </row>
    <row r="531" spans="1:26" ht="13.5" customHeight="1" x14ac:dyDescent="0.3">
      <c r="A531" s="86"/>
      <c r="B531" s="86"/>
      <c r="C531" s="86"/>
      <c r="D531" s="86"/>
      <c r="E531" s="86"/>
      <c r="F531" s="86"/>
      <c r="G531" s="86"/>
      <c r="H531" s="86"/>
      <c r="I531" s="86"/>
      <c r="J531" s="86"/>
      <c r="K531" s="86"/>
      <c r="L531" s="86"/>
      <c r="M531" s="86"/>
      <c r="N531" s="86"/>
      <c r="O531" s="86"/>
      <c r="P531" s="86"/>
      <c r="Q531" s="86"/>
      <c r="R531" s="86"/>
      <c r="S531" s="86"/>
      <c r="T531" s="86"/>
      <c r="U531" s="86"/>
      <c r="V531" s="86"/>
      <c r="W531" s="86"/>
      <c r="X531" s="86"/>
      <c r="Y531" s="86"/>
      <c r="Z531" s="86"/>
    </row>
    <row r="532" spans="1:26" ht="13.5" customHeight="1" x14ac:dyDescent="0.3">
      <c r="A532" s="86"/>
      <c r="B532" s="86"/>
      <c r="C532" s="86"/>
      <c r="D532" s="86"/>
      <c r="E532" s="86"/>
      <c r="F532" s="86"/>
      <c r="G532" s="86"/>
      <c r="H532" s="86"/>
      <c r="I532" s="86"/>
      <c r="J532" s="86"/>
      <c r="K532" s="86"/>
      <c r="L532" s="86"/>
      <c r="M532" s="86"/>
      <c r="N532" s="86"/>
      <c r="O532" s="86"/>
      <c r="P532" s="86"/>
      <c r="Q532" s="86"/>
      <c r="R532" s="86"/>
      <c r="S532" s="86"/>
      <c r="T532" s="86"/>
      <c r="U532" s="86"/>
      <c r="V532" s="86"/>
      <c r="W532" s="86"/>
      <c r="X532" s="86"/>
      <c r="Y532" s="86"/>
      <c r="Z532" s="86"/>
    </row>
    <row r="533" spans="1:26" ht="13.5" customHeight="1" x14ac:dyDescent="0.3">
      <c r="A533" s="86"/>
      <c r="B533" s="86"/>
      <c r="C533" s="86"/>
      <c r="D533" s="86"/>
      <c r="E533" s="86"/>
      <c r="F533" s="86"/>
      <c r="G533" s="86"/>
      <c r="H533" s="86"/>
      <c r="I533" s="86"/>
      <c r="J533" s="86"/>
      <c r="K533" s="86"/>
      <c r="L533" s="86"/>
      <c r="M533" s="86"/>
      <c r="N533" s="86"/>
      <c r="O533" s="86"/>
      <c r="P533" s="86"/>
      <c r="Q533" s="86"/>
      <c r="R533" s="86"/>
      <c r="S533" s="86"/>
      <c r="T533" s="86"/>
      <c r="U533" s="86"/>
      <c r="V533" s="86"/>
      <c r="W533" s="86"/>
      <c r="X533" s="86"/>
      <c r="Y533" s="86"/>
      <c r="Z533" s="86"/>
    </row>
    <row r="534" spans="1:26" ht="13.5" customHeight="1" x14ac:dyDescent="0.3">
      <c r="A534" s="86"/>
      <c r="B534" s="86"/>
      <c r="C534" s="86"/>
      <c r="D534" s="86"/>
      <c r="E534" s="86"/>
      <c r="F534" s="86"/>
      <c r="G534" s="86"/>
      <c r="H534" s="86"/>
      <c r="I534" s="86"/>
      <c r="J534" s="86"/>
      <c r="K534" s="86"/>
      <c r="L534" s="86"/>
      <c r="M534" s="86"/>
      <c r="N534" s="86"/>
      <c r="O534" s="86"/>
      <c r="P534" s="86"/>
      <c r="Q534" s="86"/>
      <c r="R534" s="86"/>
      <c r="S534" s="86"/>
      <c r="T534" s="86"/>
      <c r="U534" s="86"/>
      <c r="V534" s="86"/>
      <c r="W534" s="86"/>
      <c r="X534" s="86"/>
      <c r="Y534" s="86"/>
      <c r="Z534" s="86"/>
    </row>
    <row r="535" spans="1:26" ht="13.5" customHeight="1" x14ac:dyDescent="0.3">
      <c r="A535" s="86"/>
      <c r="B535" s="86"/>
      <c r="C535" s="86"/>
      <c r="D535" s="86"/>
      <c r="E535" s="86"/>
      <c r="F535" s="86"/>
      <c r="G535" s="86"/>
      <c r="H535" s="86"/>
      <c r="I535" s="86"/>
      <c r="J535" s="86"/>
      <c r="K535" s="86"/>
      <c r="L535" s="86"/>
      <c r="M535" s="86"/>
      <c r="N535" s="86"/>
      <c r="O535" s="86"/>
      <c r="P535" s="86"/>
      <c r="Q535" s="86"/>
      <c r="R535" s="86"/>
      <c r="S535" s="86"/>
      <c r="T535" s="86"/>
      <c r="U535" s="86"/>
      <c r="V535" s="86"/>
      <c r="W535" s="86"/>
      <c r="X535" s="86"/>
      <c r="Y535" s="86"/>
      <c r="Z535" s="86"/>
    </row>
    <row r="536" spans="1:26" ht="13.5" customHeight="1" x14ac:dyDescent="0.3">
      <c r="A536" s="86"/>
      <c r="B536" s="86"/>
      <c r="C536" s="86"/>
      <c r="D536" s="86"/>
      <c r="E536" s="86"/>
      <c r="F536" s="86"/>
      <c r="G536" s="86"/>
      <c r="H536" s="86"/>
      <c r="I536" s="86"/>
      <c r="J536" s="86"/>
      <c r="K536" s="86"/>
      <c r="L536" s="86"/>
      <c r="M536" s="86"/>
      <c r="N536" s="86"/>
      <c r="O536" s="86"/>
      <c r="P536" s="86"/>
      <c r="Q536" s="86"/>
      <c r="R536" s="86"/>
      <c r="S536" s="86"/>
      <c r="T536" s="86"/>
      <c r="U536" s="86"/>
      <c r="V536" s="86"/>
      <c r="W536" s="86"/>
      <c r="X536" s="86"/>
      <c r="Y536" s="86"/>
      <c r="Z536" s="86"/>
    </row>
    <row r="537" spans="1:26" ht="13.5" customHeight="1" x14ac:dyDescent="0.3">
      <c r="A537" s="86"/>
      <c r="B537" s="86"/>
      <c r="C537" s="86"/>
      <c r="D537" s="86"/>
      <c r="E537" s="86"/>
      <c r="F537" s="86"/>
      <c r="G537" s="86"/>
      <c r="H537" s="86"/>
      <c r="I537" s="86"/>
      <c r="J537" s="86"/>
      <c r="K537" s="86"/>
      <c r="L537" s="86"/>
      <c r="M537" s="86"/>
      <c r="N537" s="86"/>
      <c r="O537" s="86"/>
      <c r="P537" s="86"/>
      <c r="Q537" s="86"/>
      <c r="R537" s="86"/>
      <c r="S537" s="86"/>
      <c r="T537" s="86"/>
      <c r="U537" s="86"/>
      <c r="V537" s="86"/>
      <c r="W537" s="86"/>
      <c r="X537" s="86"/>
      <c r="Y537" s="86"/>
      <c r="Z537" s="86"/>
    </row>
    <row r="538" spans="1:26" ht="13.5" customHeight="1" x14ac:dyDescent="0.3">
      <c r="A538" s="86"/>
      <c r="B538" s="86"/>
      <c r="C538" s="86"/>
      <c r="D538" s="86"/>
      <c r="E538" s="86"/>
      <c r="F538" s="86"/>
      <c r="G538" s="86"/>
      <c r="H538" s="86"/>
      <c r="I538" s="86"/>
      <c r="J538" s="86"/>
      <c r="K538" s="86"/>
      <c r="L538" s="86"/>
      <c r="M538" s="86"/>
      <c r="N538" s="86"/>
      <c r="O538" s="86"/>
      <c r="P538" s="86"/>
      <c r="Q538" s="86"/>
      <c r="R538" s="86"/>
      <c r="S538" s="86"/>
      <c r="T538" s="86"/>
      <c r="U538" s="86"/>
      <c r="V538" s="86"/>
      <c r="W538" s="86"/>
      <c r="X538" s="86"/>
      <c r="Y538" s="86"/>
      <c r="Z538" s="86"/>
    </row>
    <row r="539" spans="1:26" ht="13.5" customHeight="1" x14ac:dyDescent="0.3">
      <c r="A539" s="86"/>
      <c r="B539" s="86"/>
      <c r="C539" s="86"/>
      <c r="D539" s="86"/>
      <c r="E539" s="86"/>
      <c r="F539" s="86"/>
      <c r="G539" s="86"/>
      <c r="H539" s="86"/>
      <c r="I539" s="86"/>
      <c r="J539" s="86"/>
      <c r="K539" s="86"/>
      <c r="L539" s="86"/>
      <c r="M539" s="86"/>
      <c r="N539" s="86"/>
      <c r="O539" s="86"/>
      <c r="P539" s="86"/>
      <c r="Q539" s="86"/>
      <c r="R539" s="86"/>
      <c r="S539" s="86"/>
      <c r="T539" s="86"/>
      <c r="U539" s="86"/>
      <c r="V539" s="86"/>
      <c r="W539" s="86"/>
      <c r="X539" s="86"/>
      <c r="Y539" s="86"/>
      <c r="Z539" s="86"/>
    </row>
    <row r="540" spans="1:26" ht="13.5" customHeight="1" x14ac:dyDescent="0.3">
      <c r="A540" s="86"/>
      <c r="B540" s="86"/>
      <c r="C540" s="86"/>
      <c r="D540" s="86"/>
      <c r="E540" s="86"/>
      <c r="F540" s="86"/>
      <c r="G540" s="86"/>
      <c r="H540" s="86"/>
      <c r="I540" s="86"/>
      <c r="J540" s="86"/>
      <c r="K540" s="86"/>
      <c r="L540" s="86"/>
      <c r="M540" s="86"/>
      <c r="N540" s="86"/>
      <c r="O540" s="86"/>
      <c r="P540" s="86"/>
      <c r="Q540" s="86"/>
      <c r="R540" s="86"/>
      <c r="S540" s="86"/>
      <c r="T540" s="86"/>
      <c r="U540" s="86"/>
      <c r="V540" s="86"/>
      <c r="W540" s="86"/>
      <c r="X540" s="86"/>
      <c r="Y540" s="86"/>
      <c r="Z540" s="86"/>
    </row>
    <row r="541" spans="1:26" ht="13.5" customHeight="1" x14ac:dyDescent="0.3">
      <c r="A541" s="86"/>
      <c r="B541" s="86"/>
      <c r="C541" s="86"/>
      <c r="D541" s="86"/>
      <c r="E541" s="86"/>
      <c r="F541" s="86"/>
      <c r="G541" s="86"/>
      <c r="H541" s="86"/>
      <c r="I541" s="86"/>
      <c r="J541" s="86"/>
      <c r="K541" s="86"/>
      <c r="L541" s="86"/>
      <c r="M541" s="86"/>
      <c r="N541" s="86"/>
      <c r="O541" s="86"/>
      <c r="P541" s="86"/>
      <c r="Q541" s="86"/>
      <c r="R541" s="86"/>
      <c r="S541" s="86"/>
      <c r="T541" s="86"/>
      <c r="U541" s="86"/>
      <c r="V541" s="86"/>
      <c r="W541" s="86"/>
      <c r="X541" s="86"/>
      <c r="Y541" s="86"/>
      <c r="Z541" s="86"/>
    </row>
    <row r="542" spans="1:26" ht="13.5" customHeight="1" x14ac:dyDescent="0.3">
      <c r="A542" s="86"/>
      <c r="B542" s="86"/>
      <c r="C542" s="86"/>
      <c r="D542" s="86"/>
      <c r="E542" s="86"/>
      <c r="F542" s="86"/>
      <c r="G542" s="86"/>
      <c r="H542" s="86"/>
      <c r="I542" s="86"/>
      <c r="J542" s="86"/>
      <c r="K542" s="86"/>
      <c r="L542" s="86"/>
      <c r="M542" s="86"/>
      <c r="N542" s="86"/>
      <c r="O542" s="86"/>
      <c r="P542" s="86"/>
      <c r="Q542" s="86"/>
      <c r="R542" s="86"/>
      <c r="S542" s="86"/>
      <c r="T542" s="86"/>
      <c r="U542" s="86"/>
      <c r="V542" s="86"/>
      <c r="W542" s="86"/>
      <c r="X542" s="86"/>
      <c r="Y542" s="86"/>
      <c r="Z542" s="86"/>
    </row>
    <row r="543" spans="1:26" ht="13.5" customHeight="1" x14ac:dyDescent="0.3">
      <c r="A543" s="86"/>
      <c r="B543" s="86"/>
      <c r="C543" s="86"/>
      <c r="D543" s="86"/>
      <c r="E543" s="86"/>
      <c r="F543" s="86"/>
      <c r="G543" s="86"/>
      <c r="H543" s="86"/>
      <c r="I543" s="86"/>
      <c r="J543" s="86"/>
      <c r="K543" s="86"/>
      <c r="L543" s="86"/>
      <c r="M543" s="86"/>
      <c r="N543" s="86"/>
      <c r="O543" s="86"/>
      <c r="P543" s="86"/>
      <c r="Q543" s="86"/>
      <c r="R543" s="86"/>
      <c r="S543" s="86"/>
      <c r="T543" s="86"/>
      <c r="U543" s="86"/>
      <c r="V543" s="86"/>
      <c r="W543" s="86"/>
      <c r="X543" s="86"/>
      <c r="Y543" s="86"/>
      <c r="Z543" s="86"/>
    </row>
    <row r="544" spans="1:26" ht="13.5" customHeight="1" x14ac:dyDescent="0.3">
      <c r="A544" s="86"/>
      <c r="B544" s="86"/>
      <c r="C544" s="86"/>
      <c r="D544" s="86"/>
      <c r="E544" s="86"/>
      <c r="F544" s="86"/>
      <c r="G544" s="86"/>
      <c r="H544" s="86"/>
      <c r="I544" s="86"/>
      <c r="J544" s="86"/>
      <c r="K544" s="86"/>
      <c r="L544" s="86"/>
      <c r="M544" s="86"/>
      <c r="N544" s="86"/>
      <c r="O544" s="86"/>
      <c r="P544" s="86"/>
      <c r="Q544" s="86"/>
      <c r="R544" s="86"/>
      <c r="S544" s="86"/>
      <c r="T544" s="86"/>
      <c r="U544" s="86"/>
      <c r="V544" s="86"/>
      <c r="W544" s="86"/>
      <c r="X544" s="86"/>
      <c r="Y544" s="86"/>
      <c r="Z544" s="86"/>
    </row>
    <row r="545" spans="1:26" ht="13.5" customHeight="1" x14ac:dyDescent="0.3">
      <c r="A545" s="86"/>
      <c r="B545" s="86"/>
      <c r="C545" s="86"/>
      <c r="D545" s="86"/>
      <c r="E545" s="86"/>
      <c r="F545" s="86"/>
      <c r="G545" s="86"/>
      <c r="H545" s="86"/>
      <c r="I545" s="86"/>
      <c r="J545" s="86"/>
      <c r="K545" s="86"/>
      <c r="L545" s="86"/>
      <c r="M545" s="86"/>
      <c r="N545" s="86"/>
      <c r="O545" s="86"/>
      <c r="P545" s="86"/>
      <c r="Q545" s="86"/>
      <c r="R545" s="86"/>
      <c r="S545" s="86"/>
      <c r="T545" s="86"/>
      <c r="U545" s="86"/>
      <c r="V545" s="86"/>
      <c r="W545" s="86"/>
      <c r="X545" s="86"/>
      <c r="Y545" s="86"/>
      <c r="Z545" s="86"/>
    </row>
    <row r="546" spans="1:26" ht="13.5" customHeight="1" x14ac:dyDescent="0.3">
      <c r="A546" s="86"/>
      <c r="B546" s="86"/>
      <c r="C546" s="86"/>
      <c r="D546" s="86"/>
      <c r="E546" s="86"/>
      <c r="F546" s="86"/>
      <c r="G546" s="86"/>
      <c r="H546" s="86"/>
      <c r="I546" s="86"/>
      <c r="J546" s="86"/>
      <c r="K546" s="86"/>
      <c r="L546" s="86"/>
      <c r="M546" s="86"/>
      <c r="N546" s="86"/>
      <c r="O546" s="86"/>
      <c r="P546" s="86"/>
      <c r="Q546" s="86"/>
      <c r="R546" s="86"/>
      <c r="S546" s="86"/>
      <c r="T546" s="86"/>
      <c r="U546" s="86"/>
      <c r="V546" s="86"/>
      <c r="W546" s="86"/>
      <c r="X546" s="86"/>
      <c r="Y546" s="86"/>
      <c r="Z546" s="86"/>
    </row>
    <row r="547" spans="1:26" ht="13.5" customHeight="1" x14ac:dyDescent="0.3">
      <c r="A547" s="86"/>
      <c r="B547" s="86"/>
      <c r="C547" s="86"/>
      <c r="D547" s="86"/>
      <c r="E547" s="86"/>
      <c r="F547" s="86"/>
      <c r="G547" s="86"/>
      <c r="H547" s="86"/>
      <c r="I547" s="86"/>
      <c r="J547" s="86"/>
      <c r="K547" s="86"/>
      <c r="L547" s="86"/>
      <c r="M547" s="86"/>
      <c r="N547" s="86"/>
      <c r="O547" s="86"/>
      <c r="P547" s="86"/>
      <c r="Q547" s="86"/>
      <c r="R547" s="86"/>
      <c r="S547" s="86"/>
      <c r="T547" s="86"/>
      <c r="U547" s="86"/>
      <c r="V547" s="86"/>
      <c r="W547" s="86"/>
      <c r="X547" s="86"/>
      <c r="Y547" s="86"/>
      <c r="Z547" s="86"/>
    </row>
    <row r="548" spans="1:26" ht="13.5" customHeight="1" x14ac:dyDescent="0.3">
      <c r="A548" s="86"/>
      <c r="B548" s="86"/>
      <c r="C548" s="86"/>
      <c r="D548" s="86"/>
      <c r="E548" s="86"/>
      <c r="F548" s="86"/>
      <c r="G548" s="86"/>
      <c r="H548" s="86"/>
      <c r="I548" s="86"/>
      <c r="J548" s="86"/>
      <c r="K548" s="86"/>
      <c r="L548" s="86"/>
      <c r="M548" s="86"/>
      <c r="N548" s="86"/>
      <c r="O548" s="86"/>
      <c r="P548" s="86"/>
      <c r="Q548" s="86"/>
      <c r="R548" s="86"/>
      <c r="S548" s="86"/>
      <c r="T548" s="86"/>
      <c r="U548" s="86"/>
      <c r="V548" s="86"/>
      <c r="W548" s="86"/>
      <c r="X548" s="86"/>
      <c r="Y548" s="86"/>
      <c r="Z548" s="86"/>
    </row>
    <row r="549" spans="1:26" ht="13.5" customHeight="1" x14ac:dyDescent="0.3">
      <c r="A549" s="86"/>
      <c r="B549" s="86"/>
      <c r="C549" s="86"/>
      <c r="D549" s="86"/>
      <c r="E549" s="86"/>
      <c r="F549" s="86"/>
      <c r="G549" s="86"/>
      <c r="H549" s="86"/>
      <c r="I549" s="86"/>
      <c r="J549" s="86"/>
      <c r="K549" s="86"/>
      <c r="L549" s="86"/>
      <c r="M549" s="86"/>
      <c r="N549" s="86"/>
      <c r="O549" s="86"/>
      <c r="P549" s="86"/>
      <c r="Q549" s="86"/>
      <c r="R549" s="86"/>
      <c r="S549" s="86"/>
      <c r="T549" s="86"/>
      <c r="U549" s="86"/>
      <c r="V549" s="86"/>
      <c r="W549" s="86"/>
      <c r="X549" s="86"/>
      <c r="Y549" s="86"/>
      <c r="Z549" s="86"/>
    </row>
    <row r="550" spans="1:26" ht="13.5" customHeight="1" x14ac:dyDescent="0.3">
      <c r="A550" s="86"/>
      <c r="B550" s="86"/>
      <c r="C550" s="86"/>
      <c r="D550" s="86"/>
      <c r="E550" s="86"/>
      <c r="F550" s="86"/>
      <c r="G550" s="86"/>
      <c r="H550" s="86"/>
      <c r="I550" s="86"/>
      <c r="J550" s="86"/>
      <c r="K550" s="86"/>
      <c r="L550" s="86"/>
      <c r="M550" s="86"/>
      <c r="N550" s="86"/>
      <c r="O550" s="86"/>
      <c r="P550" s="86"/>
      <c r="Q550" s="86"/>
      <c r="R550" s="86"/>
      <c r="S550" s="86"/>
      <c r="T550" s="86"/>
      <c r="U550" s="86"/>
      <c r="V550" s="86"/>
      <c r="W550" s="86"/>
      <c r="X550" s="86"/>
      <c r="Y550" s="86"/>
      <c r="Z550" s="86"/>
    </row>
    <row r="551" spans="1:26" ht="13.5" customHeight="1" x14ac:dyDescent="0.3">
      <c r="A551" s="86"/>
      <c r="B551" s="86"/>
      <c r="C551" s="86"/>
      <c r="D551" s="86"/>
      <c r="E551" s="86"/>
      <c r="F551" s="86"/>
      <c r="G551" s="86"/>
      <c r="H551" s="86"/>
      <c r="I551" s="86"/>
      <c r="J551" s="86"/>
      <c r="K551" s="86"/>
      <c r="L551" s="86"/>
      <c r="M551" s="86"/>
      <c r="N551" s="86"/>
      <c r="O551" s="86"/>
      <c r="P551" s="86"/>
      <c r="Q551" s="86"/>
      <c r="R551" s="86"/>
      <c r="S551" s="86"/>
      <c r="T551" s="86"/>
      <c r="U551" s="86"/>
      <c r="V551" s="86"/>
      <c r="W551" s="86"/>
      <c r="X551" s="86"/>
      <c r="Y551" s="86"/>
      <c r="Z551" s="86"/>
    </row>
    <row r="552" spans="1:26" ht="13.5" customHeight="1" x14ac:dyDescent="0.3">
      <c r="A552" s="86"/>
      <c r="B552" s="86"/>
      <c r="C552" s="86"/>
      <c r="D552" s="86"/>
      <c r="E552" s="86"/>
      <c r="F552" s="86"/>
      <c r="G552" s="86"/>
      <c r="H552" s="86"/>
      <c r="I552" s="86"/>
      <c r="J552" s="86"/>
      <c r="K552" s="86"/>
      <c r="L552" s="86"/>
      <c r="M552" s="86"/>
      <c r="N552" s="86"/>
      <c r="O552" s="86"/>
      <c r="P552" s="86"/>
      <c r="Q552" s="86"/>
      <c r="R552" s="86"/>
      <c r="S552" s="86"/>
      <c r="T552" s="86"/>
      <c r="U552" s="86"/>
      <c r="V552" s="86"/>
      <c r="W552" s="86"/>
      <c r="X552" s="86"/>
      <c r="Y552" s="86"/>
      <c r="Z552" s="86"/>
    </row>
    <row r="553" spans="1:26" ht="13.5" customHeight="1" x14ac:dyDescent="0.3">
      <c r="A553" s="86"/>
      <c r="B553" s="86"/>
      <c r="C553" s="86"/>
      <c r="D553" s="86"/>
      <c r="E553" s="86"/>
      <c r="F553" s="86"/>
      <c r="G553" s="86"/>
      <c r="H553" s="86"/>
      <c r="I553" s="86"/>
      <c r="J553" s="86"/>
      <c r="K553" s="86"/>
      <c r="L553" s="86"/>
      <c r="M553" s="86"/>
      <c r="N553" s="86"/>
      <c r="O553" s="86"/>
      <c r="P553" s="86"/>
      <c r="Q553" s="86"/>
      <c r="R553" s="86"/>
      <c r="S553" s="86"/>
      <c r="T553" s="86"/>
      <c r="U553" s="86"/>
      <c r="V553" s="86"/>
      <c r="W553" s="86"/>
      <c r="X553" s="86"/>
      <c r="Y553" s="86"/>
      <c r="Z553" s="86"/>
    </row>
    <row r="554" spans="1:26" ht="13.5" customHeight="1" x14ac:dyDescent="0.3">
      <c r="A554" s="86"/>
      <c r="B554" s="86"/>
      <c r="C554" s="86"/>
      <c r="D554" s="86"/>
      <c r="E554" s="86"/>
      <c r="F554" s="86"/>
      <c r="G554" s="86"/>
      <c r="H554" s="86"/>
      <c r="I554" s="86"/>
      <c r="J554" s="86"/>
      <c r="K554" s="86"/>
      <c r="L554" s="86"/>
      <c r="M554" s="86"/>
      <c r="N554" s="86"/>
      <c r="O554" s="86"/>
      <c r="P554" s="86"/>
      <c r="Q554" s="86"/>
      <c r="R554" s="86"/>
      <c r="S554" s="86"/>
      <c r="T554" s="86"/>
      <c r="U554" s="86"/>
      <c r="V554" s="86"/>
      <c r="W554" s="86"/>
      <c r="X554" s="86"/>
      <c r="Y554" s="86"/>
      <c r="Z554" s="86"/>
    </row>
    <row r="555" spans="1:26" ht="13.5" customHeight="1" x14ac:dyDescent="0.3">
      <c r="A555" s="86"/>
      <c r="B555" s="86"/>
      <c r="C555" s="86"/>
      <c r="D555" s="86"/>
      <c r="E555" s="86"/>
      <c r="F555" s="86"/>
      <c r="G555" s="86"/>
      <c r="H555" s="86"/>
      <c r="I555" s="86"/>
      <c r="J555" s="86"/>
      <c r="K555" s="86"/>
      <c r="L555" s="86"/>
      <c r="M555" s="86"/>
      <c r="N555" s="86"/>
      <c r="O555" s="86"/>
      <c r="P555" s="86"/>
      <c r="Q555" s="86"/>
      <c r="R555" s="86"/>
      <c r="S555" s="86"/>
      <c r="T555" s="86"/>
      <c r="U555" s="86"/>
      <c r="V555" s="86"/>
      <c r="W555" s="86"/>
      <c r="X555" s="86"/>
      <c r="Y555" s="86"/>
      <c r="Z555" s="86"/>
    </row>
    <row r="556" spans="1:26" ht="13.5" customHeight="1" x14ac:dyDescent="0.3">
      <c r="A556" s="86"/>
      <c r="B556" s="86"/>
      <c r="C556" s="86"/>
      <c r="D556" s="86"/>
      <c r="E556" s="86"/>
      <c r="F556" s="86"/>
      <c r="G556" s="86"/>
      <c r="H556" s="86"/>
      <c r="I556" s="86"/>
      <c r="J556" s="86"/>
      <c r="K556" s="86"/>
      <c r="L556" s="86"/>
      <c r="M556" s="86"/>
      <c r="N556" s="86"/>
      <c r="O556" s="86"/>
      <c r="P556" s="86"/>
      <c r="Q556" s="86"/>
      <c r="R556" s="86"/>
      <c r="S556" s="86"/>
      <c r="T556" s="86"/>
      <c r="U556" s="86"/>
      <c r="V556" s="86"/>
      <c r="W556" s="86"/>
      <c r="X556" s="86"/>
      <c r="Y556" s="86"/>
      <c r="Z556" s="86"/>
    </row>
    <row r="557" spans="1:26" ht="13.5" customHeight="1" x14ac:dyDescent="0.3">
      <c r="A557" s="86"/>
      <c r="B557" s="86"/>
      <c r="C557" s="86"/>
      <c r="D557" s="86"/>
      <c r="E557" s="86"/>
      <c r="F557" s="86"/>
      <c r="G557" s="86"/>
      <c r="H557" s="86"/>
      <c r="I557" s="86"/>
      <c r="J557" s="86"/>
      <c r="K557" s="86"/>
      <c r="L557" s="86"/>
      <c r="M557" s="86"/>
      <c r="N557" s="86"/>
      <c r="O557" s="86"/>
      <c r="P557" s="86"/>
      <c r="Q557" s="86"/>
      <c r="R557" s="86"/>
      <c r="S557" s="86"/>
      <c r="T557" s="86"/>
      <c r="U557" s="86"/>
      <c r="V557" s="86"/>
      <c r="W557" s="86"/>
      <c r="X557" s="86"/>
      <c r="Y557" s="86"/>
      <c r="Z557" s="86"/>
    </row>
    <row r="558" spans="1:26" ht="13.5" customHeight="1" x14ac:dyDescent="0.3">
      <c r="A558" s="86"/>
      <c r="B558" s="86"/>
      <c r="C558" s="86"/>
      <c r="D558" s="86"/>
      <c r="E558" s="86"/>
      <c r="F558" s="86"/>
      <c r="G558" s="86"/>
      <c r="H558" s="86"/>
      <c r="I558" s="86"/>
      <c r="J558" s="86"/>
      <c r="K558" s="86"/>
      <c r="L558" s="86"/>
      <c r="M558" s="86"/>
      <c r="N558" s="86"/>
      <c r="O558" s="86"/>
      <c r="P558" s="86"/>
      <c r="Q558" s="86"/>
      <c r="R558" s="86"/>
      <c r="S558" s="86"/>
      <c r="T558" s="86"/>
      <c r="U558" s="86"/>
      <c r="V558" s="86"/>
      <c r="W558" s="86"/>
      <c r="X558" s="86"/>
      <c r="Y558" s="86"/>
      <c r="Z558" s="86"/>
    </row>
    <row r="559" spans="1:26" ht="13.5" customHeight="1" x14ac:dyDescent="0.3">
      <c r="A559" s="86"/>
      <c r="B559" s="86"/>
      <c r="C559" s="86"/>
      <c r="D559" s="86"/>
      <c r="E559" s="86"/>
      <c r="F559" s="86"/>
      <c r="G559" s="86"/>
      <c r="H559" s="86"/>
      <c r="I559" s="86"/>
      <c r="J559" s="86"/>
      <c r="K559" s="86"/>
      <c r="L559" s="86"/>
      <c r="M559" s="86"/>
      <c r="N559" s="86"/>
      <c r="O559" s="86"/>
      <c r="P559" s="86"/>
      <c r="Q559" s="86"/>
      <c r="R559" s="86"/>
      <c r="S559" s="86"/>
      <c r="T559" s="86"/>
      <c r="U559" s="86"/>
      <c r="V559" s="86"/>
      <c r="W559" s="86"/>
      <c r="X559" s="86"/>
      <c r="Y559" s="86"/>
      <c r="Z559" s="86"/>
    </row>
    <row r="560" spans="1:26" ht="13.5" customHeight="1" x14ac:dyDescent="0.3">
      <c r="A560" s="86"/>
      <c r="B560" s="86"/>
      <c r="C560" s="86"/>
      <c r="D560" s="86"/>
      <c r="E560" s="86"/>
      <c r="F560" s="86"/>
      <c r="G560" s="86"/>
      <c r="H560" s="86"/>
      <c r="I560" s="86"/>
      <c r="J560" s="86"/>
      <c r="K560" s="86"/>
      <c r="L560" s="86"/>
      <c r="M560" s="86"/>
      <c r="N560" s="86"/>
      <c r="O560" s="86"/>
      <c r="P560" s="86"/>
      <c r="Q560" s="86"/>
      <c r="R560" s="86"/>
      <c r="S560" s="86"/>
      <c r="T560" s="86"/>
      <c r="U560" s="86"/>
      <c r="V560" s="86"/>
      <c r="W560" s="86"/>
      <c r="X560" s="86"/>
      <c r="Y560" s="86"/>
      <c r="Z560" s="86"/>
    </row>
    <row r="561" spans="1:26" ht="13.5" customHeight="1" x14ac:dyDescent="0.3">
      <c r="A561" s="86"/>
      <c r="B561" s="86"/>
      <c r="C561" s="86"/>
      <c r="D561" s="86"/>
      <c r="E561" s="86"/>
      <c r="F561" s="86"/>
      <c r="G561" s="86"/>
      <c r="H561" s="86"/>
      <c r="I561" s="86"/>
      <c r="J561" s="86"/>
      <c r="K561" s="86"/>
      <c r="L561" s="86"/>
      <c r="M561" s="86"/>
      <c r="N561" s="86"/>
      <c r="O561" s="86"/>
      <c r="P561" s="86"/>
      <c r="Q561" s="86"/>
      <c r="R561" s="86"/>
      <c r="S561" s="86"/>
      <c r="T561" s="86"/>
      <c r="U561" s="86"/>
      <c r="V561" s="86"/>
      <c r="W561" s="86"/>
      <c r="X561" s="86"/>
      <c r="Y561" s="86"/>
      <c r="Z561" s="86"/>
    </row>
    <row r="562" spans="1:26" ht="13.5" customHeight="1" x14ac:dyDescent="0.3">
      <c r="A562" s="86"/>
      <c r="B562" s="86"/>
      <c r="C562" s="86"/>
      <c r="D562" s="86"/>
      <c r="E562" s="86"/>
      <c r="F562" s="86"/>
      <c r="G562" s="86"/>
      <c r="H562" s="86"/>
      <c r="I562" s="86"/>
      <c r="J562" s="86"/>
      <c r="K562" s="86"/>
      <c r="L562" s="86"/>
      <c r="M562" s="86"/>
      <c r="N562" s="86"/>
      <c r="O562" s="86"/>
      <c r="P562" s="86"/>
      <c r="Q562" s="86"/>
      <c r="R562" s="86"/>
      <c r="S562" s="86"/>
      <c r="T562" s="86"/>
      <c r="U562" s="86"/>
      <c r="V562" s="86"/>
      <c r="W562" s="86"/>
      <c r="X562" s="86"/>
      <c r="Y562" s="86"/>
      <c r="Z562" s="86"/>
    </row>
    <row r="563" spans="1:26" ht="13.5" customHeight="1" x14ac:dyDescent="0.3">
      <c r="A563" s="86"/>
      <c r="B563" s="86"/>
      <c r="C563" s="86"/>
      <c r="D563" s="86"/>
      <c r="E563" s="86"/>
      <c r="F563" s="86"/>
      <c r="G563" s="86"/>
      <c r="H563" s="86"/>
      <c r="I563" s="86"/>
      <c r="J563" s="86"/>
      <c r="K563" s="86"/>
      <c r="L563" s="86"/>
      <c r="M563" s="86"/>
      <c r="N563" s="86"/>
      <c r="O563" s="86"/>
      <c r="P563" s="86"/>
      <c r="Q563" s="86"/>
      <c r="R563" s="86"/>
      <c r="S563" s="86"/>
      <c r="T563" s="86"/>
      <c r="U563" s="86"/>
      <c r="V563" s="86"/>
      <c r="W563" s="86"/>
      <c r="X563" s="86"/>
      <c r="Y563" s="86"/>
      <c r="Z563" s="86"/>
    </row>
    <row r="564" spans="1:26" ht="13.5" customHeight="1" x14ac:dyDescent="0.3">
      <c r="A564" s="86"/>
      <c r="B564" s="86"/>
      <c r="C564" s="86"/>
      <c r="D564" s="86"/>
      <c r="E564" s="86"/>
      <c r="F564" s="86"/>
      <c r="G564" s="86"/>
      <c r="H564" s="86"/>
      <c r="I564" s="86"/>
      <c r="J564" s="86"/>
      <c r="K564" s="86"/>
      <c r="L564" s="86"/>
      <c r="M564" s="86"/>
      <c r="N564" s="86"/>
      <c r="O564" s="86"/>
      <c r="P564" s="86"/>
      <c r="Q564" s="86"/>
      <c r="R564" s="86"/>
      <c r="S564" s="86"/>
      <c r="T564" s="86"/>
      <c r="U564" s="86"/>
      <c r="V564" s="86"/>
      <c r="W564" s="86"/>
      <c r="X564" s="86"/>
      <c r="Y564" s="86"/>
      <c r="Z564" s="86"/>
    </row>
    <row r="565" spans="1:26" ht="13.5" customHeight="1" x14ac:dyDescent="0.3">
      <c r="A565" s="86"/>
      <c r="B565" s="86"/>
      <c r="C565" s="86"/>
      <c r="D565" s="86"/>
      <c r="E565" s="86"/>
      <c r="F565" s="86"/>
      <c r="G565" s="86"/>
      <c r="H565" s="86"/>
      <c r="I565" s="86"/>
      <c r="J565" s="86"/>
      <c r="K565" s="86"/>
      <c r="L565" s="86"/>
      <c r="M565" s="86"/>
      <c r="N565" s="86"/>
      <c r="O565" s="86"/>
      <c r="P565" s="86"/>
      <c r="Q565" s="86"/>
      <c r="R565" s="86"/>
      <c r="S565" s="86"/>
      <c r="T565" s="86"/>
      <c r="U565" s="86"/>
      <c r="V565" s="86"/>
      <c r="W565" s="86"/>
      <c r="X565" s="86"/>
      <c r="Y565" s="86"/>
      <c r="Z565" s="86"/>
    </row>
    <row r="566" spans="1:26" ht="13.5" customHeight="1" x14ac:dyDescent="0.3">
      <c r="A566" s="86"/>
      <c r="B566" s="86"/>
      <c r="C566" s="86"/>
      <c r="D566" s="86"/>
      <c r="E566" s="86"/>
      <c r="F566" s="86"/>
      <c r="G566" s="86"/>
      <c r="H566" s="86"/>
      <c r="I566" s="86"/>
      <c r="J566" s="86"/>
      <c r="K566" s="86"/>
      <c r="L566" s="86"/>
      <c r="M566" s="86"/>
      <c r="N566" s="86"/>
      <c r="O566" s="86"/>
      <c r="P566" s="86"/>
      <c r="Q566" s="86"/>
      <c r="R566" s="86"/>
      <c r="S566" s="86"/>
      <c r="T566" s="86"/>
      <c r="U566" s="86"/>
      <c r="V566" s="86"/>
      <c r="W566" s="86"/>
      <c r="X566" s="86"/>
      <c r="Y566" s="86"/>
      <c r="Z566" s="86"/>
    </row>
    <row r="567" spans="1:26" ht="13.5" customHeight="1" x14ac:dyDescent="0.3">
      <c r="A567" s="86"/>
      <c r="B567" s="86"/>
      <c r="C567" s="86"/>
      <c r="D567" s="86"/>
      <c r="E567" s="86"/>
      <c r="F567" s="86"/>
      <c r="G567" s="86"/>
      <c r="H567" s="86"/>
      <c r="I567" s="86"/>
      <c r="J567" s="86"/>
      <c r="K567" s="86"/>
      <c r="L567" s="86"/>
      <c r="M567" s="86"/>
      <c r="N567" s="86"/>
      <c r="O567" s="86"/>
      <c r="P567" s="86"/>
      <c r="Q567" s="86"/>
      <c r="R567" s="86"/>
      <c r="S567" s="86"/>
      <c r="T567" s="86"/>
      <c r="U567" s="86"/>
      <c r="V567" s="86"/>
      <c r="W567" s="86"/>
      <c r="X567" s="86"/>
      <c r="Y567" s="86"/>
      <c r="Z567" s="86"/>
    </row>
    <row r="568" spans="1:26" ht="13.5" customHeight="1" x14ac:dyDescent="0.3">
      <c r="A568" s="86"/>
      <c r="B568" s="86"/>
      <c r="C568" s="86"/>
      <c r="D568" s="86"/>
      <c r="E568" s="86"/>
      <c r="F568" s="86"/>
      <c r="G568" s="86"/>
      <c r="H568" s="86"/>
      <c r="I568" s="86"/>
      <c r="J568" s="86"/>
      <c r="K568" s="86"/>
      <c r="L568" s="86"/>
      <c r="M568" s="86"/>
      <c r="N568" s="86"/>
      <c r="O568" s="86"/>
      <c r="P568" s="86"/>
      <c r="Q568" s="86"/>
      <c r="R568" s="86"/>
      <c r="S568" s="86"/>
      <c r="T568" s="86"/>
      <c r="U568" s="86"/>
      <c r="V568" s="86"/>
      <c r="W568" s="86"/>
      <c r="X568" s="86"/>
      <c r="Y568" s="86"/>
      <c r="Z568" s="86"/>
    </row>
    <row r="569" spans="1:26" ht="13.5" customHeight="1" x14ac:dyDescent="0.3">
      <c r="A569" s="86"/>
      <c r="B569" s="86"/>
      <c r="C569" s="86"/>
      <c r="D569" s="86"/>
      <c r="E569" s="86"/>
      <c r="F569" s="86"/>
      <c r="G569" s="86"/>
      <c r="H569" s="86"/>
      <c r="I569" s="86"/>
      <c r="J569" s="86"/>
      <c r="K569" s="86"/>
      <c r="L569" s="86"/>
      <c r="M569" s="86"/>
      <c r="N569" s="86"/>
      <c r="O569" s="86"/>
      <c r="P569" s="86"/>
      <c r="Q569" s="86"/>
      <c r="R569" s="86"/>
      <c r="S569" s="86"/>
      <c r="T569" s="86"/>
      <c r="U569" s="86"/>
      <c r="V569" s="86"/>
      <c r="W569" s="86"/>
      <c r="X569" s="86"/>
      <c r="Y569" s="86"/>
      <c r="Z569" s="86"/>
    </row>
    <row r="570" spans="1:26" ht="13.5" customHeight="1" x14ac:dyDescent="0.3">
      <c r="A570" s="86"/>
      <c r="B570" s="86"/>
      <c r="C570" s="86"/>
      <c r="D570" s="86"/>
      <c r="E570" s="86"/>
      <c r="F570" s="86"/>
      <c r="G570" s="86"/>
      <c r="H570" s="86"/>
      <c r="I570" s="86"/>
      <c r="J570" s="86"/>
      <c r="K570" s="86"/>
      <c r="L570" s="86"/>
      <c r="M570" s="86"/>
      <c r="N570" s="86"/>
      <c r="O570" s="86"/>
      <c r="P570" s="86"/>
      <c r="Q570" s="86"/>
      <c r="R570" s="86"/>
      <c r="S570" s="86"/>
      <c r="T570" s="86"/>
      <c r="U570" s="86"/>
      <c r="V570" s="86"/>
      <c r="W570" s="86"/>
      <c r="X570" s="86"/>
      <c r="Y570" s="86"/>
      <c r="Z570" s="86"/>
    </row>
    <row r="571" spans="1:26" ht="13.5" customHeight="1" x14ac:dyDescent="0.3">
      <c r="A571" s="86"/>
      <c r="B571" s="86"/>
      <c r="C571" s="86"/>
      <c r="D571" s="86"/>
      <c r="E571" s="86"/>
      <c r="F571" s="86"/>
      <c r="G571" s="86"/>
      <c r="H571" s="86"/>
      <c r="I571" s="86"/>
      <c r="J571" s="86"/>
      <c r="K571" s="86"/>
      <c r="L571" s="86"/>
      <c r="M571" s="86"/>
      <c r="N571" s="86"/>
      <c r="O571" s="86"/>
      <c r="P571" s="86"/>
      <c r="Q571" s="86"/>
      <c r="R571" s="86"/>
      <c r="S571" s="86"/>
      <c r="T571" s="86"/>
      <c r="U571" s="86"/>
      <c r="V571" s="86"/>
      <c r="W571" s="86"/>
      <c r="X571" s="86"/>
      <c r="Y571" s="86"/>
      <c r="Z571" s="86"/>
    </row>
    <row r="572" spans="1:26" ht="13.5" customHeight="1" x14ac:dyDescent="0.3">
      <c r="A572" s="86"/>
      <c r="B572" s="86"/>
      <c r="C572" s="86"/>
      <c r="D572" s="86"/>
      <c r="E572" s="86"/>
      <c r="F572" s="86"/>
      <c r="G572" s="86"/>
      <c r="H572" s="86"/>
      <c r="I572" s="86"/>
      <c r="J572" s="86"/>
      <c r="K572" s="86"/>
      <c r="L572" s="86"/>
      <c r="M572" s="86"/>
      <c r="N572" s="86"/>
      <c r="O572" s="86"/>
      <c r="P572" s="86"/>
      <c r="Q572" s="86"/>
      <c r="R572" s="86"/>
      <c r="S572" s="86"/>
      <c r="T572" s="86"/>
      <c r="U572" s="86"/>
      <c r="V572" s="86"/>
      <c r="W572" s="86"/>
      <c r="X572" s="86"/>
      <c r="Y572" s="86"/>
      <c r="Z572" s="86"/>
    </row>
    <row r="573" spans="1:26" ht="13.5" customHeight="1" x14ac:dyDescent="0.3">
      <c r="A573" s="86"/>
      <c r="B573" s="86"/>
      <c r="C573" s="86"/>
      <c r="D573" s="86"/>
      <c r="E573" s="86"/>
      <c r="F573" s="86"/>
      <c r="G573" s="86"/>
      <c r="H573" s="86"/>
      <c r="I573" s="86"/>
      <c r="J573" s="86"/>
      <c r="K573" s="86"/>
      <c r="L573" s="86"/>
      <c r="M573" s="86"/>
      <c r="N573" s="86"/>
      <c r="O573" s="86"/>
      <c r="P573" s="86"/>
      <c r="Q573" s="86"/>
      <c r="R573" s="86"/>
      <c r="S573" s="86"/>
      <c r="T573" s="86"/>
      <c r="U573" s="86"/>
      <c r="V573" s="86"/>
      <c r="W573" s="86"/>
      <c r="X573" s="86"/>
      <c r="Y573" s="86"/>
      <c r="Z573" s="86"/>
    </row>
    <row r="574" spans="1:26" ht="13.5" customHeight="1" x14ac:dyDescent="0.3">
      <c r="A574" s="86"/>
      <c r="B574" s="86"/>
      <c r="C574" s="86"/>
      <c r="D574" s="86"/>
      <c r="E574" s="86"/>
      <c r="F574" s="86"/>
      <c r="G574" s="86"/>
      <c r="H574" s="86"/>
      <c r="I574" s="86"/>
      <c r="J574" s="86"/>
      <c r="K574" s="86"/>
      <c r="L574" s="86"/>
      <c r="M574" s="86"/>
      <c r="N574" s="86"/>
      <c r="O574" s="86"/>
      <c r="P574" s="86"/>
      <c r="Q574" s="86"/>
      <c r="R574" s="86"/>
      <c r="S574" s="86"/>
      <c r="T574" s="86"/>
      <c r="U574" s="86"/>
      <c r="V574" s="86"/>
      <c r="W574" s="86"/>
      <c r="X574" s="86"/>
      <c r="Y574" s="86"/>
      <c r="Z574" s="86"/>
    </row>
    <row r="575" spans="1:26" ht="13.5" customHeight="1" x14ac:dyDescent="0.3">
      <c r="A575" s="86"/>
      <c r="B575" s="86"/>
      <c r="C575" s="86"/>
      <c r="D575" s="86"/>
      <c r="E575" s="86"/>
      <c r="F575" s="86"/>
      <c r="G575" s="86"/>
      <c r="H575" s="86"/>
      <c r="I575" s="86"/>
      <c r="J575" s="86"/>
      <c r="K575" s="86"/>
      <c r="L575" s="86"/>
      <c r="M575" s="86"/>
      <c r="N575" s="86"/>
      <c r="O575" s="86"/>
      <c r="P575" s="86"/>
      <c r="Q575" s="86"/>
      <c r="R575" s="86"/>
      <c r="S575" s="86"/>
      <c r="T575" s="86"/>
      <c r="U575" s="86"/>
      <c r="V575" s="86"/>
      <c r="W575" s="86"/>
      <c r="X575" s="86"/>
      <c r="Y575" s="86"/>
      <c r="Z575" s="86"/>
    </row>
    <row r="576" spans="1:26" ht="13.5" customHeight="1" x14ac:dyDescent="0.3">
      <c r="A576" s="86"/>
      <c r="B576" s="86"/>
      <c r="C576" s="86"/>
      <c r="D576" s="86"/>
      <c r="E576" s="86"/>
      <c r="F576" s="86"/>
      <c r="G576" s="86"/>
      <c r="H576" s="86"/>
      <c r="I576" s="86"/>
      <c r="J576" s="86"/>
      <c r="K576" s="86"/>
      <c r="L576" s="86"/>
      <c r="M576" s="86"/>
      <c r="N576" s="86"/>
      <c r="O576" s="86"/>
      <c r="P576" s="86"/>
      <c r="Q576" s="86"/>
      <c r="R576" s="86"/>
      <c r="S576" s="86"/>
      <c r="T576" s="86"/>
      <c r="U576" s="86"/>
      <c r="V576" s="86"/>
      <c r="W576" s="86"/>
      <c r="X576" s="86"/>
      <c r="Y576" s="86"/>
      <c r="Z576" s="86"/>
    </row>
    <row r="577" spans="1:26" ht="13.5" customHeight="1" x14ac:dyDescent="0.3">
      <c r="A577" s="86"/>
      <c r="B577" s="86"/>
      <c r="C577" s="86"/>
      <c r="D577" s="86"/>
      <c r="E577" s="86"/>
      <c r="F577" s="86"/>
      <c r="G577" s="86"/>
      <c r="H577" s="86"/>
      <c r="I577" s="86"/>
      <c r="J577" s="86"/>
      <c r="K577" s="86"/>
      <c r="L577" s="86"/>
      <c r="M577" s="86"/>
      <c r="N577" s="86"/>
      <c r="O577" s="86"/>
      <c r="P577" s="86"/>
      <c r="Q577" s="86"/>
      <c r="R577" s="86"/>
      <c r="S577" s="86"/>
      <c r="T577" s="86"/>
      <c r="U577" s="86"/>
      <c r="V577" s="86"/>
      <c r="W577" s="86"/>
      <c r="X577" s="86"/>
      <c r="Y577" s="86"/>
      <c r="Z577" s="86"/>
    </row>
    <row r="578" spans="1:26" ht="13.5" customHeight="1" x14ac:dyDescent="0.3">
      <c r="A578" s="86"/>
      <c r="B578" s="86"/>
      <c r="C578" s="86"/>
      <c r="D578" s="86"/>
      <c r="E578" s="86"/>
      <c r="F578" s="86"/>
      <c r="G578" s="86"/>
      <c r="H578" s="86"/>
      <c r="I578" s="86"/>
      <c r="J578" s="86"/>
      <c r="K578" s="86"/>
      <c r="L578" s="86"/>
      <c r="M578" s="86"/>
      <c r="N578" s="86"/>
      <c r="O578" s="86"/>
      <c r="P578" s="86"/>
      <c r="Q578" s="86"/>
      <c r="R578" s="86"/>
      <c r="S578" s="86"/>
      <c r="T578" s="86"/>
      <c r="U578" s="86"/>
      <c r="V578" s="86"/>
      <c r="W578" s="86"/>
      <c r="X578" s="86"/>
      <c r="Y578" s="86"/>
      <c r="Z578" s="86"/>
    </row>
    <row r="579" spans="1:26" ht="13.5" customHeight="1" x14ac:dyDescent="0.3">
      <c r="A579" s="86"/>
      <c r="B579" s="86"/>
      <c r="C579" s="86"/>
      <c r="D579" s="86"/>
      <c r="E579" s="86"/>
      <c r="F579" s="86"/>
      <c r="G579" s="86"/>
      <c r="H579" s="86"/>
      <c r="I579" s="86"/>
      <c r="J579" s="86"/>
      <c r="K579" s="86"/>
      <c r="L579" s="86"/>
      <c r="M579" s="86"/>
      <c r="N579" s="86"/>
      <c r="O579" s="86"/>
      <c r="P579" s="86"/>
      <c r="Q579" s="86"/>
      <c r="R579" s="86"/>
      <c r="S579" s="86"/>
      <c r="T579" s="86"/>
      <c r="U579" s="86"/>
      <c r="V579" s="86"/>
      <c r="W579" s="86"/>
      <c r="X579" s="86"/>
      <c r="Y579" s="86"/>
      <c r="Z579" s="86"/>
    </row>
    <row r="580" spans="1:26" ht="13.5" customHeight="1" x14ac:dyDescent="0.3">
      <c r="A580" s="86"/>
      <c r="B580" s="86"/>
      <c r="C580" s="86"/>
      <c r="D580" s="86"/>
      <c r="E580" s="86"/>
      <c r="F580" s="86"/>
      <c r="G580" s="86"/>
      <c r="H580" s="86"/>
      <c r="I580" s="86"/>
      <c r="J580" s="86"/>
      <c r="K580" s="86"/>
      <c r="L580" s="86"/>
      <c r="M580" s="86"/>
      <c r="N580" s="86"/>
      <c r="O580" s="86"/>
      <c r="P580" s="86"/>
      <c r="Q580" s="86"/>
      <c r="R580" s="86"/>
      <c r="S580" s="86"/>
      <c r="T580" s="86"/>
      <c r="U580" s="86"/>
      <c r="V580" s="86"/>
      <c r="W580" s="86"/>
      <c r="X580" s="86"/>
      <c r="Y580" s="86"/>
      <c r="Z580" s="86"/>
    </row>
    <row r="581" spans="1:26" ht="13.5" customHeight="1" x14ac:dyDescent="0.3">
      <c r="A581" s="86"/>
      <c r="B581" s="86"/>
      <c r="C581" s="86"/>
      <c r="D581" s="86"/>
      <c r="E581" s="86"/>
      <c r="F581" s="86"/>
      <c r="G581" s="86"/>
      <c r="H581" s="86"/>
      <c r="I581" s="86"/>
      <c r="J581" s="86"/>
      <c r="K581" s="86"/>
      <c r="L581" s="86"/>
      <c r="M581" s="86"/>
      <c r="N581" s="86"/>
      <c r="O581" s="86"/>
      <c r="P581" s="86"/>
      <c r="Q581" s="86"/>
      <c r="R581" s="86"/>
      <c r="S581" s="86"/>
      <c r="T581" s="86"/>
      <c r="U581" s="86"/>
      <c r="V581" s="86"/>
      <c r="W581" s="86"/>
      <c r="X581" s="86"/>
      <c r="Y581" s="86"/>
      <c r="Z581" s="86"/>
    </row>
    <row r="582" spans="1:26" ht="13.5" customHeight="1" x14ac:dyDescent="0.3">
      <c r="A582" s="86"/>
      <c r="B582" s="86"/>
      <c r="C582" s="86"/>
      <c r="D582" s="86"/>
      <c r="E582" s="86"/>
      <c r="F582" s="86"/>
      <c r="G582" s="86"/>
      <c r="H582" s="86"/>
      <c r="I582" s="86"/>
      <c r="J582" s="86"/>
      <c r="K582" s="86"/>
      <c r="L582" s="86"/>
      <c r="M582" s="86"/>
      <c r="N582" s="86"/>
      <c r="O582" s="86"/>
      <c r="P582" s="86"/>
      <c r="Q582" s="86"/>
      <c r="R582" s="86"/>
      <c r="S582" s="86"/>
      <c r="T582" s="86"/>
      <c r="U582" s="86"/>
      <c r="V582" s="86"/>
      <c r="W582" s="86"/>
      <c r="X582" s="86"/>
      <c r="Y582" s="86"/>
      <c r="Z582" s="86"/>
    </row>
    <row r="583" spans="1:26" ht="13.5" customHeight="1" x14ac:dyDescent="0.3">
      <c r="A583" s="86"/>
      <c r="B583" s="86"/>
      <c r="C583" s="86"/>
      <c r="D583" s="86"/>
      <c r="E583" s="86"/>
      <c r="F583" s="86"/>
      <c r="G583" s="86"/>
      <c r="H583" s="86"/>
      <c r="I583" s="86"/>
      <c r="J583" s="86"/>
      <c r="K583" s="86"/>
      <c r="L583" s="86"/>
      <c r="M583" s="86"/>
      <c r="N583" s="86"/>
      <c r="O583" s="86"/>
      <c r="P583" s="86"/>
      <c r="Q583" s="86"/>
      <c r="R583" s="86"/>
      <c r="S583" s="86"/>
      <c r="T583" s="86"/>
      <c r="U583" s="86"/>
      <c r="V583" s="86"/>
      <c r="W583" s="86"/>
      <c r="X583" s="86"/>
      <c r="Y583" s="86"/>
      <c r="Z583" s="86"/>
    </row>
    <row r="584" spans="1:26" ht="13.5" customHeight="1" x14ac:dyDescent="0.3">
      <c r="A584" s="86"/>
      <c r="B584" s="86"/>
      <c r="C584" s="86"/>
      <c r="D584" s="86"/>
      <c r="E584" s="86"/>
      <c r="F584" s="86"/>
      <c r="G584" s="86"/>
      <c r="H584" s="86"/>
      <c r="I584" s="86"/>
      <c r="J584" s="86"/>
      <c r="K584" s="86"/>
      <c r="L584" s="86"/>
      <c r="M584" s="86"/>
      <c r="N584" s="86"/>
      <c r="O584" s="86"/>
      <c r="P584" s="86"/>
      <c r="Q584" s="86"/>
      <c r="R584" s="86"/>
      <c r="S584" s="86"/>
      <c r="T584" s="86"/>
      <c r="U584" s="86"/>
      <c r="V584" s="86"/>
      <c r="W584" s="86"/>
      <c r="X584" s="86"/>
      <c r="Y584" s="86"/>
      <c r="Z584" s="86"/>
    </row>
    <row r="585" spans="1:26" ht="13.5" customHeight="1" x14ac:dyDescent="0.3">
      <c r="A585" s="86"/>
      <c r="B585" s="86"/>
      <c r="C585" s="86"/>
      <c r="D585" s="86"/>
      <c r="E585" s="86"/>
      <c r="F585" s="86"/>
      <c r="G585" s="86"/>
      <c r="H585" s="86"/>
      <c r="I585" s="86"/>
      <c r="J585" s="86"/>
      <c r="K585" s="86"/>
      <c r="L585" s="86"/>
      <c r="M585" s="86"/>
      <c r="N585" s="86"/>
      <c r="O585" s="86"/>
      <c r="P585" s="86"/>
      <c r="Q585" s="86"/>
      <c r="R585" s="86"/>
      <c r="S585" s="86"/>
      <c r="T585" s="86"/>
      <c r="U585" s="86"/>
      <c r="V585" s="86"/>
      <c r="W585" s="86"/>
      <c r="X585" s="86"/>
      <c r="Y585" s="86"/>
      <c r="Z585" s="86"/>
    </row>
    <row r="586" spans="1:26" ht="13.5" customHeight="1" x14ac:dyDescent="0.3">
      <c r="A586" s="86"/>
      <c r="B586" s="86"/>
      <c r="C586" s="86"/>
      <c r="D586" s="86"/>
      <c r="E586" s="86"/>
      <c r="F586" s="86"/>
      <c r="G586" s="86"/>
      <c r="H586" s="86"/>
      <c r="I586" s="86"/>
      <c r="J586" s="86"/>
      <c r="K586" s="86"/>
      <c r="L586" s="86"/>
      <c r="M586" s="86"/>
      <c r="N586" s="86"/>
      <c r="O586" s="86"/>
      <c r="P586" s="86"/>
      <c r="Q586" s="86"/>
      <c r="R586" s="86"/>
      <c r="S586" s="86"/>
      <c r="T586" s="86"/>
      <c r="U586" s="86"/>
      <c r="V586" s="86"/>
      <c r="W586" s="86"/>
      <c r="X586" s="86"/>
      <c r="Y586" s="86"/>
      <c r="Z586" s="86"/>
    </row>
    <row r="587" spans="1:26" ht="13.5" customHeight="1" x14ac:dyDescent="0.3">
      <c r="A587" s="86"/>
      <c r="B587" s="86"/>
      <c r="C587" s="86"/>
      <c r="D587" s="86"/>
      <c r="E587" s="86"/>
      <c r="F587" s="86"/>
      <c r="G587" s="86"/>
      <c r="H587" s="86"/>
      <c r="I587" s="86"/>
      <c r="J587" s="86"/>
      <c r="K587" s="86"/>
      <c r="L587" s="86"/>
      <c r="M587" s="86"/>
      <c r="N587" s="86"/>
      <c r="O587" s="86"/>
      <c r="P587" s="86"/>
      <c r="Q587" s="86"/>
      <c r="R587" s="86"/>
      <c r="S587" s="86"/>
      <c r="T587" s="86"/>
      <c r="U587" s="86"/>
      <c r="V587" s="86"/>
      <c r="W587" s="86"/>
      <c r="X587" s="86"/>
      <c r="Y587" s="86"/>
      <c r="Z587" s="86"/>
    </row>
    <row r="588" spans="1:26" ht="13.5" customHeight="1" x14ac:dyDescent="0.3">
      <c r="A588" s="86"/>
      <c r="B588" s="86"/>
      <c r="C588" s="86"/>
      <c r="D588" s="86"/>
      <c r="E588" s="86"/>
      <c r="F588" s="86"/>
      <c r="G588" s="86"/>
      <c r="H588" s="86"/>
      <c r="I588" s="86"/>
      <c r="J588" s="86"/>
      <c r="K588" s="86"/>
      <c r="L588" s="86"/>
      <c r="M588" s="86"/>
      <c r="N588" s="86"/>
      <c r="O588" s="86"/>
      <c r="P588" s="86"/>
      <c r="Q588" s="86"/>
      <c r="R588" s="86"/>
      <c r="S588" s="86"/>
      <c r="T588" s="86"/>
      <c r="U588" s="86"/>
      <c r="V588" s="86"/>
      <c r="W588" s="86"/>
      <c r="X588" s="86"/>
      <c r="Y588" s="86"/>
      <c r="Z588" s="86"/>
    </row>
    <row r="589" spans="1:26" ht="13.5" customHeight="1" x14ac:dyDescent="0.3">
      <c r="A589" s="86"/>
      <c r="B589" s="86"/>
      <c r="C589" s="86"/>
      <c r="D589" s="86"/>
      <c r="E589" s="86"/>
      <c r="F589" s="86"/>
      <c r="G589" s="86"/>
      <c r="H589" s="86"/>
      <c r="I589" s="86"/>
      <c r="J589" s="86"/>
      <c r="K589" s="86"/>
      <c r="L589" s="86"/>
      <c r="M589" s="86"/>
      <c r="N589" s="86"/>
      <c r="O589" s="86"/>
      <c r="P589" s="86"/>
      <c r="Q589" s="86"/>
      <c r="R589" s="86"/>
      <c r="S589" s="86"/>
      <c r="T589" s="86"/>
      <c r="U589" s="86"/>
      <c r="V589" s="86"/>
      <c r="W589" s="86"/>
      <c r="X589" s="86"/>
      <c r="Y589" s="86"/>
      <c r="Z589" s="86"/>
    </row>
    <row r="590" spans="1:26" ht="13.5" customHeight="1" x14ac:dyDescent="0.3">
      <c r="A590" s="86"/>
      <c r="B590" s="86"/>
      <c r="C590" s="86"/>
      <c r="D590" s="86"/>
      <c r="E590" s="86"/>
      <c r="F590" s="86"/>
      <c r="G590" s="86"/>
      <c r="H590" s="86"/>
      <c r="I590" s="86"/>
      <c r="J590" s="86"/>
      <c r="K590" s="86"/>
      <c r="L590" s="86"/>
      <c r="M590" s="86"/>
      <c r="N590" s="86"/>
      <c r="O590" s="86"/>
      <c r="P590" s="86"/>
      <c r="Q590" s="86"/>
      <c r="R590" s="86"/>
      <c r="S590" s="86"/>
      <c r="T590" s="86"/>
      <c r="U590" s="86"/>
      <c r="V590" s="86"/>
      <c r="W590" s="86"/>
      <c r="X590" s="86"/>
      <c r="Y590" s="86"/>
      <c r="Z590" s="86"/>
    </row>
    <row r="591" spans="1:26" ht="13.5" customHeight="1" x14ac:dyDescent="0.3">
      <c r="A591" s="86"/>
      <c r="B591" s="86"/>
      <c r="C591" s="86"/>
      <c r="D591" s="86"/>
      <c r="E591" s="86"/>
      <c r="F591" s="86"/>
      <c r="G591" s="86"/>
      <c r="H591" s="86"/>
      <c r="I591" s="86"/>
      <c r="J591" s="86"/>
      <c r="K591" s="86"/>
      <c r="L591" s="86"/>
      <c r="M591" s="86"/>
      <c r="N591" s="86"/>
      <c r="O591" s="86"/>
      <c r="P591" s="86"/>
      <c r="Q591" s="86"/>
      <c r="R591" s="86"/>
      <c r="S591" s="86"/>
      <c r="T591" s="86"/>
      <c r="U591" s="86"/>
      <c r="V591" s="86"/>
      <c r="W591" s="86"/>
      <c r="X591" s="86"/>
      <c r="Y591" s="86"/>
      <c r="Z591" s="86"/>
    </row>
    <row r="592" spans="1:26" ht="13.5" customHeight="1" x14ac:dyDescent="0.3">
      <c r="A592" s="86"/>
      <c r="B592" s="86"/>
      <c r="C592" s="86"/>
      <c r="D592" s="86"/>
      <c r="E592" s="86"/>
      <c r="F592" s="86"/>
      <c r="G592" s="86"/>
      <c r="H592" s="86"/>
      <c r="I592" s="86"/>
      <c r="J592" s="86"/>
      <c r="K592" s="86"/>
      <c r="L592" s="86"/>
      <c r="M592" s="86"/>
      <c r="N592" s="86"/>
      <c r="O592" s="86"/>
      <c r="P592" s="86"/>
      <c r="Q592" s="86"/>
      <c r="R592" s="86"/>
      <c r="S592" s="86"/>
      <c r="T592" s="86"/>
      <c r="U592" s="86"/>
      <c r="V592" s="86"/>
      <c r="W592" s="86"/>
      <c r="X592" s="86"/>
      <c r="Y592" s="86"/>
      <c r="Z592" s="86"/>
    </row>
    <row r="593" spans="1:26" ht="13.5" customHeight="1" x14ac:dyDescent="0.3">
      <c r="A593" s="86"/>
      <c r="B593" s="86"/>
      <c r="C593" s="86"/>
      <c r="D593" s="86"/>
      <c r="E593" s="86"/>
      <c r="F593" s="86"/>
      <c r="G593" s="86"/>
      <c r="H593" s="86"/>
      <c r="I593" s="86"/>
      <c r="J593" s="86"/>
      <c r="K593" s="86"/>
      <c r="L593" s="86"/>
      <c r="M593" s="86"/>
      <c r="N593" s="86"/>
      <c r="O593" s="86"/>
      <c r="P593" s="86"/>
      <c r="Q593" s="86"/>
      <c r="R593" s="86"/>
      <c r="S593" s="86"/>
      <c r="T593" s="86"/>
      <c r="U593" s="86"/>
      <c r="V593" s="86"/>
      <c r="W593" s="86"/>
      <c r="X593" s="86"/>
      <c r="Y593" s="86"/>
      <c r="Z593" s="86"/>
    </row>
    <row r="594" spans="1:26" ht="13.5" customHeight="1" x14ac:dyDescent="0.3">
      <c r="A594" s="86"/>
      <c r="B594" s="86"/>
      <c r="C594" s="86"/>
      <c r="D594" s="86"/>
      <c r="E594" s="86"/>
      <c r="F594" s="86"/>
      <c r="G594" s="86"/>
      <c r="H594" s="86"/>
      <c r="I594" s="86"/>
      <c r="J594" s="86"/>
      <c r="K594" s="86"/>
      <c r="L594" s="86"/>
      <c r="M594" s="86"/>
      <c r="N594" s="86"/>
      <c r="O594" s="86"/>
      <c r="P594" s="86"/>
      <c r="Q594" s="86"/>
      <c r="R594" s="86"/>
      <c r="S594" s="86"/>
      <c r="T594" s="86"/>
      <c r="U594" s="86"/>
      <c r="V594" s="86"/>
      <c r="W594" s="86"/>
      <c r="X594" s="86"/>
      <c r="Y594" s="86"/>
      <c r="Z594" s="86"/>
    </row>
    <row r="595" spans="1:26" ht="13.5" customHeight="1" x14ac:dyDescent="0.3">
      <c r="A595" s="86"/>
      <c r="B595" s="86"/>
      <c r="C595" s="86"/>
      <c r="D595" s="86"/>
      <c r="E595" s="86"/>
      <c r="F595" s="86"/>
      <c r="G595" s="86"/>
      <c r="H595" s="86"/>
      <c r="I595" s="86"/>
      <c r="J595" s="86"/>
      <c r="K595" s="86"/>
      <c r="L595" s="86"/>
      <c r="M595" s="86"/>
      <c r="N595" s="86"/>
      <c r="O595" s="86"/>
      <c r="P595" s="86"/>
      <c r="Q595" s="86"/>
      <c r="R595" s="86"/>
      <c r="S595" s="86"/>
      <c r="T595" s="86"/>
      <c r="U595" s="86"/>
      <c r="V595" s="86"/>
      <c r="W595" s="86"/>
      <c r="X595" s="86"/>
      <c r="Y595" s="86"/>
      <c r="Z595" s="86"/>
    </row>
    <row r="596" spans="1:26" ht="13.5" customHeight="1" x14ac:dyDescent="0.3">
      <c r="A596" s="86"/>
      <c r="B596" s="86"/>
      <c r="C596" s="86"/>
      <c r="D596" s="86"/>
      <c r="E596" s="86"/>
      <c r="F596" s="86"/>
      <c r="G596" s="86"/>
      <c r="H596" s="86"/>
      <c r="I596" s="86"/>
      <c r="J596" s="86"/>
      <c r="K596" s="86"/>
      <c r="L596" s="86"/>
      <c r="M596" s="86"/>
      <c r="N596" s="86"/>
      <c r="O596" s="86"/>
      <c r="P596" s="86"/>
      <c r="Q596" s="86"/>
      <c r="R596" s="86"/>
      <c r="S596" s="86"/>
      <c r="T596" s="86"/>
      <c r="U596" s="86"/>
      <c r="V596" s="86"/>
      <c r="W596" s="86"/>
      <c r="X596" s="86"/>
      <c r="Y596" s="86"/>
      <c r="Z596" s="86"/>
    </row>
    <row r="597" spans="1:26" ht="13.5" customHeight="1" x14ac:dyDescent="0.3">
      <c r="A597" s="86"/>
      <c r="B597" s="86"/>
      <c r="C597" s="86"/>
      <c r="D597" s="86"/>
      <c r="E597" s="86"/>
      <c r="F597" s="86"/>
      <c r="G597" s="86"/>
      <c r="H597" s="86"/>
      <c r="I597" s="86"/>
      <c r="J597" s="86"/>
      <c r="K597" s="86"/>
      <c r="L597" s="86"/>
      <c r="M597" s="86"/>
      <c r="N597" s="86"/>
      <c r="O597" s="86"/>
      <c r="P597" s="86"/>
      <c r="Q597" s="86"/>
      <c r="R597" s="86"/>
      <c r="S597" s="86"/>
      <c r="T597" s="86"/>
      <c r="U597" s="86"/>
      <c r="V597" s="86"/>
      <c r="W597" s="86"/>
      <c r="X597" s="86"/>
      <c r="Y597" s="86"/>
      <c r="Z597" s="86"/>
    </row>
    <row r="598" spans="1:26" ht="13.5" customHeight="1" x14ac:dyDescent="0.3">
      <c r="A598" s="86"/>
      <c r="B598" s="86"/>
      <c r="C598" s="86"/>
      <c r="D598" s="86"/>
      <c r="E598" s="86"/>
      <c r="F598" s="86"/>
      <c r="G598" s="86"/>
      <c r="H598" s="86"/>
      <c r="I598" s="86"/>
      <c r="J598" s="86"/>
      <c r="K598" s="86"/>
      <c r="L598" s="86"/>
      <c r="M598" s="86"/>
      <c r="N598" s="86"/>
      <c r="O598" s="86"/>
      <c r="P598" s="86"/>
      <c r="Q598" s="86"/>
      <c r="R598" s="86"/>
      <c r="S598" s="86"/>
      <c r="T598" s="86"/>
      <c r="U598" s="86"/>
      <c r="V598" s="86"/>
      <c r="W598" s="86"/>
      <c r="X598" s="86"/>
      <c r="Y598" s="86"/>
      <c r="Z598" s="86"/>
    </row>
    <row r="599" spans="1:26" ht="13.5" customHeight="1" x14ac:dyDescent="0.3">
      <c r="A599" s="86"/>
      <c r="B599" s="86"/>
      <c r="C599" s="86"/>
      <c r="D599" s="86"/>
      <c r="E599" s="86"/>
      <c r="F599" s="86"/>
      <c r="G599" s="86"/>
      <c r="H599" s="86"/>
      <c r="I599" s="86"/>
      <c r="J599" s="86"/>
      <c r="K599" s="86"/>
      <c r="L599" s="86"/>
      <c r="M599" s="86"/>
      <c r="N599" s="86"/>
      <c r="O599" s="86"/>
      <c r="P599" s="86"/>
      <c r="Q599" s="86"/>
      <c r="R599" s="86"/>
      <c r="S599" s="86"/>
      <c r="T599" s="86"/>
      <c r="U599" s="86"/>
      <c r="V599" s="86"/>
      <c r="W599" s="86"/>
      <c r="X599" s="86"/>
      <c r="Y599" s="86"/>
      <c r="Z599" s="86"/>
    </row>
    <row r="600" spans="1:26" ht="13.5" customHeight="1" x14ac:dyDescent="0.3">
      <c r="A600" s="86"/>
      <c r="B600" s="86"/>
      <c r="C600" s="86"/>
      <c r="D600" s="86"/>
      <c r="E600" s="86"/>
      <c r="F600" s="86"/>
      <c r="G600" s="86"/>
      <c r="H600" s="86"/>
      <c r="I600" s="86"/>
      <c r="J600" s="86"/>
      <c r="K600" s="86"/>
      <c r="L600" s="86"/>
      <c r="M600" s="86"/>
      <c r="N600" s="86"/>
      <c r="O600" s="86"/>
      <c r="P600" s="86"/>
      <c r="Q600" s="86"/>
      <c r="R600" s="86"/>
      <c r="S600" s="86"/>
      <c r="T600" s="86"/>
      <c r="U600" s="86"/>
      <c r="V600" s="86"/>
      <c r="W600" s="86"/>
      <c r="X600" s="86"/>
      <c r="Y600" s="86"/>
      <c r="Z600" s="86"/>
    </row>
    <row r="601" spans="1:26" ht="13.5" customHeight="1" x14ac:dyDescent="0.3">
      <c r="A601" s="86"/>
      <c r="B601" s="86"/>
      <c r="C601" s="86"/>
      <c r="D601" s="86"/>
      <c r="E601" s="86"/>
      <c r="F601" s="86"/>
      <c r="G601" s="86"/>
      <c r="H601" s="86"/>
      <c r="I601" s="86"/>
      <c r="J601" s="86"/>
      <c r="K601" s="86"/>
      <c r="L601" s="86"/>
      <c r="M601" s="86"/>
      <c r="N601" s="86"/>
      <c r="O601" s="86"/>
      <c r="P601" s="86"/>
      <c r="Q601" s="86"/>
      <c r="R601" s="86"/>
      <c r="S601" s="86"/>
      <c r="T601" s="86"/>
      <c r="U601" s="86"/>
      <c r="V601" s="86"/>
      <c r="W601" s="86"/>
      <c r="X601" s="86"/>
      <c r="Y601" s="86"/>
      <c r="Z601" s="86"/>
    </row>
    <row r="602" spans="1:26" ht="13.5" customHeight="1" x14ac:dyDescent="0.3">
      <c r="A602" s="86"/>
      <c r="B602" s="86"/>
      <c r="C602" s="86"/>
      <c r="D602" s="86"/>
      <c r="E602" s="86"/>
      <c r="F602" s="86"/>
      <c r="G602" s="86"/>
      <c r="H602" s="86"/>
      <c r="I602" s="86"/>
      <c r="J602" s="86"/>
      <c r="K602" s="86"/>
      <c r="L602" s="86"/>
      <c r="M602" s="86"/>
      <c r="N602" s="86"/>
      <c r="O602" s="86"/>
      <c r="P602" s="86"/>
      <c r="Q602" s="86"/>
      <c r="R602" s="86"/>
      <c r="S602" s="86"/>
      <c r="T602" s="86"/>
      <c r="U602" s="86"/>
      <c r="V602" s="86"/>
      <c r="W602" s="86"/>
      <c r="X602" s="86"/>
      <c r="Y602" s="86"/>
      <c r="Z602" s="86"/>
    </row>
    <row r="603" spans="1:26" ht="13.5" customHeight="1" x14ac:dyDescent="0.3">
      <c r="A603" s="86"/>
      <c r="B603" s="86"/>
      <c r="C603" s="86"/>
      <c r="D603" s="86"/>
      <c r="E603" s="86"/>
      <c r="F603" s="86"/>
      <c r="G603" s="86"/>
      <c r="H603" s="86"/>
      <c r="I603" s="86"/>
      <c r="J603" s="86"/>
      <c r="K603" s="86"/>
      <c r="L603" s="86"/>
      <c r="M603" s="86"/>
      <c r="N603" s="86"/>
      <c r="O603" s="86"/>
      <c r="P603" s="86"/>
      <c r="Q603" s="86"/>
      <c r="R603" s="86"/>
      <c r="S603" s="86"/>
      <c r="T603" s="86"/>
      <c r="U603" s="86"/>
      <c r="V603" s="86"/>
      <c r="W603" s="86"/>
      <c r="X603" s="86"/>
      <c r="Y603" s="86"/>
      <c r="Z603" s="86"/>
    </row>
    <row r="604" spans="1:26" ht="13.5" customHeight="1" x14ac:dyDescent="0.3">
      <c r="A604" s="86"/>
      <c r="B604" s="86"/>
      <c r="C604" s="86"/>
      <c r="D604" s="86"/>
      <c r="E604" s="86"/>
      <c r="F604" s="86"/>
      <c r="G604" s="86"/>
      <c r="H604" s="86"/>
      <c r="I604" s="86"/>
      <c r="J604" s="86"/>
      <c r="K604" s="86"/>
      <c r="L604" s="86"/>
      <c r="M604" s="86"/>
      <c r="N604" s="86"/>
      <c r="O604" s="86"/>
      <c r="P604" s="86"/>
      <c r="Q604" s="86"/>
      <c r="R604" s="86"/>
      <c r="S604" s="86"/>
      <c r="T604" s="86"/>
      <c r="U604" s="86"/>
      <c r="V604" s="86"/>
      <c r="W604" s="86"/>
      <c r="X604" s="86"/>
      <c r="Y604" s="86"/>
      <c r="Z604" s="86"/>
    </row>
    <row r="605" spans="1:26" ht="13.5" customHeight="1" x14ac:dyDescent="0.3">
      <c r="A605" s="86"/>
      <c r="B605" s="86"/>
      <c r="C605" s="86"/>
      <c r="D605" s="86"/>
      <c r="E605" s="86"/>
      <c r="F605" s="86"/>
      <c r="G605" s="86"/>
      <c r="H605" s="86"/>
      <c r="I605" s="86"/>
      <c r="J605" s="86"/>
      <c r="K605" s="86"/>
      <c r="L605" s="86"/>
      <c r="M605" s="86"/>
      <c r="N605" s="86"/>
      <c r="O605" s="86"/>
      <c r="P605" s="86"/>
      <c r="Q605" s="86"/>
      <c r="R605" s="86"/>
      <c r="S605" s="86"/>
      <c r="T605" s="86"/>
      <c r="U605" s="86"/>
      <c r="V605" s="86"/>
      <c r="W605" s="86"/>
      <c r="X605" s="86"/>
      <c r="Y605" s="86"/>
      <c r="Z605" s="86"/>
    </row>
    <row r="606" spans="1:26" ht="13.5" customHeight="1" x14ac:dyDescent="0.3">
      <c r="A606" s="86"/>
      <c r="B606" s="86"/>
      <c r="C606" s="86"/>
      <c r="D606" s="86"/>
      <c r="E606" s="86"/>
      <c r="F606" s="86"/>
      <c r="G606" s="86"/>
      <c r="H606" s="86"/>
      <c r="I606" s="86"/>
      <c r="J606" s="86"/>
      <c r="K606" s="86"/>
      <c r="L606" s="86"/>
      <c r="M606" s="86"/>
      <c r="N606" s="86"/>
      <c r="O606" s="86"/>
      <c r="P606" s="86"/>
      <c r="Q606" s="86"/>
      <c r="R606" s="86"/>
      <c r="S606" s="86"/>
      <c r="T606" s="86"/>
      <c r="U606" s="86"/>
      <c r="V606" s="86"/>
      <c r="W606" s="86"/>
      <c r="X606" s="86"/>
      <c r="Y606" s="86"/>
      <c r="Z606" s="86"/>
    </row>
    <row r="607" spans="1:26" ht="13.5" customHeight="1" x14ac:dyDescent="0.3">
      <c r="A607" s="86"/>
      <c r="B607" s="86"/>
      <c r="C607" s="86"/>
      <c r="D607" s="86"/>
      <c r="E607" s="86"/>
      <c r="F607" s="86"/>
      <c r="G607" s="86"/>
      <c r="H607" s="86"/>
      <c r="I607" s="86"/>
      <c r="J607" s="86"/>
      <c r="K607" s="86"/>
      <c r="L607" s="86"/>
      <c r="M607" s="86"/>
      <c r="N607" s="86"/>
      <c r="O607" s="86"/>
      <c r="P607" s="86"/>
      <c r="Q607" s="86"/>
      <c r="R607" s="86"/>
      <c r="S607" s="86"/>
      <c r="T607" s="86"/>
      <c r="U607" s="86"/>
      <c r="V607" s="86"/>
      <c r="W607" s="86"/>
      <c r="X607" s="86"/>
      <c r="Y607" s="86"/>
      <c r="Z607" s="86"/>
    </row>
    <row r="608" spans="1:26" ht="13.5" customHeight="1" x14ac:dyDescent="0.3">
      <c r="A608" s="86"/>
      <c r="B608" s="86"/>
      <c r="C608" s="86"/>
      <c r="D608" s="86"/>
      <c r="E608" s="86"/>
      <c r="F608" s="86"/>
      <c r="G608" s="86"/>
      <c r="H608" s="86"/>
      <c r="I608" s="86"/>
      <c r="J608" s="86"/>
      <c r="K608" s="86"/>
      <c r="L608" s="86"/>
      <c r="M608" s="86"/>
      <c r="N608" s="86"/>
      <c r="O608" s="86"/>
      <c r="P608" s="86"/>
      <c r="Q608" s="86"/>
      <c r="R608" s="86"/>
      <c r="S608" s="86"/>
      <c r="T608" s="86"/>
      <c r="U608" s="86"/>
      <c r="V608" s="86"/>
      <c r="W608" s="86"/>
      <c r="X608" s="86"/>
      <c r="Y608" s="86"/>
      <c r="Z608" s="86"/>
    </row>
    <row r="609" spans="1:26" ht="13.5" customHeight="1" x14ac:dyDescent="0.3">
      <c r="A609" s="86"/>
      <c r="B609" s="86"/>
      <c r="C609" s="86"/>
      <c r="D609" s="86"/>
      <c r="E609" s="86"/>
      <c r="F609" s="86"/>
      <c r="G609" s="86"/>
      <c r="H609" s="86"/>
      <c r="I609" s="86"/>
      <c r="J609" s="86"/>
      <c r="K609" s="86"/>
      <c r="L609" s="86"/>
      <c r="M609" s="86"/>
      <c r="N609" s="86"/>
      <c r="O609" s="86"/>
      <c r="P609" s="86"/>
      <c r="Q609" s="86"/>
      <c r="R609" s="86"/>
      <c r="S609" s="86"/>
      <c r="T609" s="86"/>
      <c r="U609" s="86"/>
      <c r="V609" s="86"/>
      <c r="W609" s="86"/>
      <c r="X609" s="86"/>
      <c r="Y609" s="86"/>
      <c r="Z609" s="86"/>
    </row>
    <row r="610" spans="1:26" ht="13.5" customHeight="1" x14ac:dyDescent="0.3">
      <c r="A610" s="86"/>
      <c r="B610" s="86"/>
      <c r="C610" s="86"/>
      <c r="D610" s="86"/>
      <c r="E610" s="86"/>
      <c r="F610" s="86"/>
      <c r="G610" s="86"/>
      <c r="H610" s="86"/>
      <c r="I610" s="86"/>
      <c r="J610" s="86"/>
      <c r="K610" s="86"/>
      <c r="L610" s="86"/>
      <c r="M610" s="86"/>
      <c r="N610" s="86"/>
      <c r="O610" s="86"/>
      <c r="P610" s="86"/>
      <c r="Q610" s="86"/>
      <c r="R610" s="86"/>
      <c r="S610" s="86"/>
      <c r="T610" s="86"/>
      <c r="U610" s="86"/>
      <c r="V610" s="86"/>
      <c r="W610" s="86"/>
      <c r="X610" s="86"/>
      <c r="Y610" s="86"/>
      <c r="Z610" s="86"/>
    </row>
    <row r="611" spans="1:26" ht="13.5" customHeight="1" x14ac:dyDescent="0.3">
      <c r="A611" s="86"/>
      <c r="B611" s="86"/>
      <c r="C611" s="86"/>
      <c r="D611" s="86"/>
      <c r="E611" s="86"/>
      <c r="F611" s="86"/>
      <c r="G611" s="86"/>
      <c r="H611" s="86"/>
      <c r="I611" s="86"/>
      <c r="J611" s="86"/>
      <c r="K611" s="86"/>
      <c r="L611" s="86"/>
      <c r="M611" s="86"/>
      <c r="N611" s="86"/>
      <c r="O611" s="86"/>
      <c r="P611" s="86"/>
      <c r="Q611" s="86"/>
      <c r="R611" s="86"/>
      <c r="S611" s="86"/>
      <c r="T611" s="86"/>
      <c r="U611" s="86"/>
      <c r="V611" s="86"/>
      <c r="W611" s="86"/>
      <c r="X611" s="86"/>
      <c r="Y611" s="86"/>
      <c r="Z611" s="86"/>
    </row>
    <row r="612" spans="1:26" ht="13.5" customHeight="1" x14ac:dyDescent="0.3">
      <c r="A612" s="86"/>
      <c r="B612" s="86"/>
      <c r="C612" s="86"/>
      <c r="D612" s="86"/>
      <c r="E612" s="86"/>
      <c r="F612" s="86"/>
      <c r="G612" s="86"/>
      <c r="H612" s="86"/>
      <c r="I612" s="86"/>
      <c r="J612" s="86"/>
      <c r="K612" s="86"/>
      <c r="L612" s="86"/>
      <c r="M612" s="86"/>
      <c r="N612" s="86"/>
      <c r="O612" s="86"/>
      <c r="P612" s="86"/>
      <c r="Q612" s="86"/>
      <c r="R612" s="86"/>
      <c r="S612" s="86"/>
      <c r="T612" s="86"/>
      <c r="U612" s="86"/>
      <c r="V612" s="86"/>
      <c r="W612" s="86"/>
      <c r="X612" s="86"/>
      <c r="Y612" s="86"/>
      <c r="Z612" s="86"/>
    </row>
    <row r="613" spans="1:26" ht="13.5" customHeight="1" x14ac:dyDescent="0.3">
      <c r="A613" s="86"/>
      <c r="B613" s="86"/>
      <c r="C613" s="86"/>
      <c r="D613" s="86"/>
      <c r="E613" s="86"/>
      <c r="F613" s="86"/>
      <c r="G613" s="86"/>
      <c r="H613" s="86"/>
      <c r="I613" s="86"/>
      <c r="J613" s="86"/>
      <c r="K613" s="86"/>
      <c r="L613" s="86"/>
      <c r="M613" s="86"/>
      <c r="N613" s="86"/>
      <c r="O613" s="86"/>
      <c r="P613" s="86"/>
      <c r="Q613" s="86"/>
      <c r="R613" s="86"/>
      <c r="S613" s="86"/>
      <c r="T613" s="86"/>
      <c r="U613" s="86"/>
      <c r="V613" s="86"/>
      <c r="W613" s="86"/>
      <c r="X613" s="86"/>
      <c r="Y613" s="86"/>
      <c r="Z613" s="86"/>
    </row>
    <row r="614" spans="1:26" ht="13.5" customHeight="1" x14ac:dyDescent="0.3">
      <c r="A614" s="86"/>
      <c r="B614" s="86"/>
      <c r="C614" s="86"/>
      <c r="D614" s="86"/>
      <c r="E614" s="86"/>
      <c r="F614" s="86"/>
      <c r="G614" s="86"/>
      <c r="H614" s="86"/>
      <c r="I614" s="86"/>
      <c r="J614" s="86"/>
      <c r="K614" s="86"/>
      <c r="L614" s="86"/>
      <c r="M614" s="86"/>
      <c r="N614" s="86"/>
      <c r="O614" s="86"/>
      <c r="P614" s="86"/>
      <c r="Q614" s="86"/>
      <c r="R614" s="86"/>
      <c r="S614" s="86"/>
      <c r="T614" s="86"/>
      <c r="U614" s="86"/>
      <c r="V614" s="86"/>
      <c r="W614" s="86"/>
      <c r="X614" s="86"/>
      <c r="Y614" s="86"/>
      <c r="Z614" s="86"/>
    </row>
    <row r="615" spans="1:26" ht="13.5" customHeight="1" x14ac:dyDescent="0.3">
      <c r="A615" s="86"/>
      <c r="B615" s="86"/>
      <c r="C615" s="86"/>
      <c r="D615" s="86"/>
      <c r="E615" s="86"/>
      <c r="F615" s="86"/>
      <c r="G615" s="86"/>
      <c r="H615" s="86"/>
      <c r="I615" s="86"/>
      <c r="J615" s="86"/>
      <c r="K615" s="86"/>
      <c r="L615" s="86"/>
      <c r="M615" s="86"/>
      <c r="N615" s="86"/>
      <c r="O615" s="86"/>
      <c r="P615" s="86"/>
      <c r="Q615" s="86"/>
      <c r="R615" s="86"/>
      <c r="S615" s="86"/>
      <c r="T615" s="86"/>
      <c r="U615" s="86"/>
      <c r="V615" s="86"/>
      <c r="W615" s="86"/>
      <c r="X615" s="86"/>
      <c r="Y615" s="86"/>
      <c r="Z615" s="86"/>
    </row>
    <row r="616" spans="1:26" ht="13.5" customHeight="1" x14ac:dyDescent="0.3">
      <c r="A616" s="86"/>
      <c r="B616" s="86"/>
      <c r="C616" s="86"/>
      <c r="D616" s="86"/>
      <c r="E616" s="86"/>
      <c r="F616" s="86"/>
      <c r="G616" s="86"/>
      <c r="H616" s="86"/>
      <c r="I616" s="86"/>
      <c r="J616" s="86"/>
      <c r="K616" s="86"/>
      <c r="L616" s="86"/>
      <c r="M616" s="86"/>
      <c r="N616" s="86"/>
      <c r="O616" s="86"/>
      <c r="P616" s="86"/>
      <c r="Q616" s="86"/>
      <c r="R616" s="86"/>
      <c r="S616" s="86"/>
      <c r="T616" s="86"/>
      <c r="U616" s="86"/>
      <c r="V616" s="86"/>
      <c r="W616" s="86"/>
      <c r="X616" s="86"/>
      <c r="Y616" s="86"/>
      <c r="Z616" s="86"/>
    </row>
    <row r="617" spans="1:26" ht="13.5" customHeight="1" x14ac:dyDescent="0.3">
      <c r="A617" s="86"/>
      <c r="B617" s="86"/>
      <c r="C617" s="86"/>
      <c r="D617" s="86"/>
      <c r="E617" s="86"/>
      <c r="F617" s="86"/>
      <c r="G617" s="86"/>
      <c r="H617" s="86"/>
      <c r="I617" s="86"/>
      <c r="J617" s="86"/>
      <c r="K617" s="86"/>
      <c r="L617" s="86"/>
      <c r="M617" s="86"/>
      <c r="N617" s="86"/>
      <c r="O617" s="86"/>
      <c r="P617" s="86"/>
      <c r="Q617" s="86"/>
      <c r="R617" s="86"/>
      <c r="S617" s="86"/>
      <c r="T617" s="86"/>
      <c r="U617" s="86"/>
      <c r="V617" s="86"/>
      <c r="W617" s="86"/>
      <c r="X617" s="86"/>
      <c r="Y617" s="86"/>
      <c r="Z617" s="86"/>
    </row>
    <row r="618" spans="1:26" ht="13.5" customHeight="1" x14ac:dyDescent="0.3">
      <c r="A618" s="86"/>
      <c r="B618" s="86"/>
      <c r="C618" s="86"/>
      <c r="D618" s="86"/>
      <c r="E618" s="86"/>
      <c r="F618" s="86"/>
      <c r="G618" s="86"/>
      <c r="H618" s="86"/>
      <c r="I618" s="86"/>
      <c r="J618" s="86"/>
      <c r="K618" s="86"/>
      <c r="L618" s="86"/>
      <c r="M618" s="86"/>
      <c r="N618" s="86"/>
      <c r="O618" s="86"/>
      <c r="P618" s="86"/>
      <c r="Q618" s="86"/>
      <c r="R618" s="86"/>
      <c r="S618" s="86"/>
      <c r="T618" s="86"/>
      <c r="U618" s="86"/>
      <c r="V618" s="86"/>
      <c r="W618" s="86"/>
      <c r="X618" s="86"/>
      <c r="Y618" s="86"/>
      <c r="Z618" s="86"/>
    </row>
    <row r="619" spans="1:26" ht="13.5" customHeight="1" x14ac:dyDescent="0.3">
      <c r="A619" s="86"/>
      <c r="B619" s="86"/>
      <c r="C619" s="86"/>
      <c r="D619" s="86"/>
      <c r="E619" s="86"/>
      <c r="F619" s="86"/>
      <c r="G619" s="86"/>
      <c r="H619" s="86"/>
      <c r="I619" s="86"/>
      <c r="J619" s="86"/>
      <c r="K619" s="86"/>
      <c r="L619" s="86"/>
      <c r="M619" s="86"/>
      <c r="N619" s="86"/>
      <c r="O619" s="86"/>
      <c r="P619" s="86"/>
      <c r="Q619" s="86"/>
      <c r="R619" s="86"/>
      <c r="S619" s="86"/>
      <c r="T619" s="86"/>
      <c r="U619" s="86"/>
      <c r="V619" s="86"/>
      <c r="W619" s="86"/>
      <c r="X619" s="86"/>
      <c r="Y619" s="86"/>
      <c r="Z619" s="86"/>
    </row>
    <row r="620" spans="1:26" ht="13.5" customHeight="1" x14ac:dyDescent="0.3">
      <c r="A620" s="86"/>
      <c r="B620" s="86"/>
      <c r="C620" s="86"/>
      <c r="D620" s="86"/>
      <c r="E620" s="86"/>
      <c r="F620" s="86"/>
      <c r="G620" s="86"/>
      <c r="H620" s="86"/>
      <c r="I620" s="86"/>
      <c r="J620" s="86"/>
      <c r="K620" s="86"/>
      <c r="L620" s="86"/>
      <c r="M620" s="86"/>
      <c r="N620" s="86"/>
      <c r="O620" s="86"/>
      <c r="P620" s="86"/>
      <c r="Q620" s="86"/>
      <c r="R620" s="86"/>
      <c r="S620" s="86"/>
      <c r="T620" s="86"/>
      <c r="U620" s="86"/>
      <c r="V620" s="86"/>
      <c r="W620" s="86"/>
      <c r="X620" s="86"/>
      <c r="Y620" s="86"/>
      <c r="Z620" s="86"/>
    </row>
    <row r="621" spans="1:26" ht="13.5" customHeight="1" x14ac:dyDescent="0.3">
      <c r="A621" s="86"/>
      <c r="B621" s="86"/>
      <c r="C621" s="86"/>
      <c r="D621" s="86"/>
      <c r="E621" s="86"/>
      <c r="F621" s="86"/>
      <c r="G621" s="86"/>
      <c r="H621" s="86"/>
      <c r="I621" s="86"/>
      <c r="J621" s="86"/>
      <c r="K621" s="86"/>
      <c r="L621" s="86"/>
      <c r="M621" s="86"/>
      <c r="N621" s="86"/>
      <c r="O621" s="86"/>
      <c r="P621" s="86"/>
      <c r="Q621" s="86"/>
      <c r="R621" s="86"/>
      <c r="S621" s="86"/>
      <c r="T621" s="86"/>
      <c r="U621" s="86"/>
      <c r="V621" s="86"/>
      <c r="W621" s="86"/>
      <c r="X621" s="86"/>
      <c r="Y621" s="86"/>
      <c r="Z621" s="86"/>
    </row>
    <row r="622" spans="1:26" ht="13.5" customHeight="1" x14ac:dyDescent="0.3">
      <c r="A622" s="86"/>
      <c r="B622" s="86"/>
      <c r="C622" s="86"/>
      <c r="D622" s="86"/>
      <c r="E622" s="86"/>
      <c r="F622" s="86"/>
      <c r="G622" s="86"/>
      <c r="H622" s="86"/>
      <c r="I622" s="86"/>
      <c r="J622" s="86"/>
      <c r="K622" s="86"/>
      <c r="L622" s="86"/>
      <c r="M622" s="86"/>
      <c r="N622" s="86"/>
      <c r="O622" s="86"/>
      <c r="P622" s="86"/>
      <c r="Q622" s="86"/>
      <c r="R622" s="86"/>
      <c r="S622" s="86"/>
      <c r="T622" s="86"/>
      <c r="U622" s="86"/>
      <c r="V622" s="86"/>
      <c r="W622" s="86"/>
      <c r="X622" s="86"/>
      <c r="Y622" s="86"/>
      <c r="Z622" s="86"/>
    </row>
    <row r="623" spans="1:26" ht="13.5" customHeight="1" x14ac:dyDescent="0.3">
      <c r="A623" s="86"/>
      <c r="B623" s="86"/>
      <c r="C623" s="86"/>
      <c r="D623" s="86"/>
      <c r="E623" s="86"/>
      <c r="F623" s="86"/>
      <c r="G623" s="86"/>
      <c r="H623" s="86"/>
      <c r="I623" s="86"/>
      <c r="J623" s="86"/>
      <c r="K623" s="86"/>
      <c r="L623" s="86"/>
      <c r="M623" s="86"/>
      <c r="N623" s="86"/>
      <c r="O623" s="86"/>
      <c r="P623" s="86"/>
      <c r="Q623" s="86"/>
      <c r="R623" s="86"/>
      <c r="S623" s="86"/>
      <c r="T623" s="86"/>
      <c r="U623" s="86"/>
      <c r="V623" s="86"/>
      <c r="W623" s="86"/>
      <c r="X623" s="86"/>
      <c r="Y623" s="86"/>
      <c r="Z623" s="86"/>
    </row>
    <row r="624" spans="1:26" ht="13.5" customHeight="1" x14ac:dyDescent="0.3">
      <c r="A624" s="86"/>
      <c r="B624" s="86"/>
      <c r="C624" s="86"/>
      <c r="D624" s="86"/>
      <c r="E624" s="86"/>
      <c r="F624" s="86"/>
      <c r="G624" s="86"/>
      <c r="H624" s="86"/>
      <c r="I624" s="86"/>
      <c r="J624" s="86"/>
      <c r="K624" s="86"/>
      <c r="L624" s="86"/>
      <c r="M624" s="86"/>
      <c r="N624" s="86"/>
      <c r="O624" s="86"/>
      <c r="P624" s="86"/>
      <c r="Q624" s="86"/>
      <c r="R624" s="86"/>
      <c r="S624" s="86"/>
      <c r="T624" s="86"/>
      <c r="U624" s="86"/>
      <c r="V624" s="86"/>
      <c r="W624" s="86"/>
      <c r="X624" s="86"/>
      <c r="Y624" s="86"/>
      <c r="Z624" s="86"/>
    </row>
    <row r="625" spans="1:26" ht="13.5" customHeight="1" x14ac:dyDescent="0.3">
      <c r="A625" s="86"/>
      <c r="B625" s="86"/>
      <c r="C625" s="86"/>
      <c r="D625" s="86"/>
      <c r="E625" s="86"/>
      <c r="F625" s="86"/>
      <c r="G625" s="86"/>
      <c r="H625" s="86"/>
      <c r="I625" s="86"/>
      <c r="J625" s="86"/>
      <c r="K625" s="86"/>
      <c r="L625" s="86"/>
      <c r="M625" s="86"/>
      <c r="N625" s="86"/>
      <c r="O625" s="86"/>
      <c r="P625" s="86"/>
      <c r="Q625" s="86"/>
      <c r="R625" s="86"/>
      <c r="S625" s="86"/>
      <c r="T625" s="86"/>
      <c r="U625" s="86"/>
      <c r="V625" s="86"/>
      <c r="W625" s="86"/>
      <c r="X625" s="86"/>
      <c r="Y625" s="86"/>
      <c r="Z625" s="86"/>
    </row>
    <row r="626" spans="1:26" ht="13.5" customHeight="1" x14ac:dyDescent="0.3">
      <c r="A626" s="86"/>
      <c r="B626" s="86"/>
      <c r="C626" s="86"/>
      <c r="D626" s="86"/>
      <c r="E626" s="86"/>
      <c r="F626" s="86"/>
      <c r="G626" s="86"/>
      <c r="H626" s="86"/>
      <c r="I626" s="86"/>
      <c r="J626" s="86"/>
      <c r="K626" s="86"/>
      <c r="L626" s="86"/>
      <c r="M626" s="86"/>
      <c r="N626" s="86"/>
      <c r="O626" s="86"/>
      <c r="P626" s="86"/>
      <c r="Q626" s="86"/>
      <c r="R626" s="86"/>
      <c r="S626" s="86"/>
      <c r="T626" s="86"/>
      <c r="U626" s="86"/>
      <c r="V626" s="86"/>
      <c r="W626" s="86"/>
      <c r="X626" s="86"/>
      <c r="Y626" s="86"/>
      <c r="Z626" s="86"/>
    </row>
    <row r="627" spans="1:26" ht="13.5" customHeight="1" x14ac:dyDescent="0.3">
      <c r="A627" s="86"/>
      <c r="B627" s="86"/>
      <c r="C627" s="86"/>
      <c r="D627" s="86"/>
      <c r="E627" s="86"/>
      <c r="F627" s="86"/>
      <c r="G627" s="86"/>
      <c r="H627" s="86"/>
      <c r="I627" s="86"/>
      <c r="J627" s="86"/>
      <c r="K627" s="86"/>
      <c r="L627" s="86"/>
      <c r="M627" s="86"/>
      <c r="N627" s="86"/>
      <c r="O627" s="86"/>
      <c r="P627" s="86"/>
      <c r="Q627" s="86"/>
      <c r="R627" s="86"/>
      <c r="S627" s="86"/>
      <c r="T627" s="86"/>
      <c r="U627" s="86"/>
      <c r="V627" s="86"/>
      <c r="W627" s="86"/>
      <c r="X627" s="86"/>
      <c r="Y627" s="86"/>
      <c r="Z627" s="86"/>
    </row>
    <row r="628" spans="1:26" ht="13.5" customHeight="1" x14ac:dyDescent="0.3">
      <c r="A628" s="86"/>
      <c r="B628" s="86"/>
      <c r="C628" s="86"/>
      <c r="D628" s="86"/>
      <c r="E628" s="86"/>
      <c r="F628" s="86"/>
      <c r="G628" s="86"/>
      <c r="H628" s="86"/>
      <c r="I628" s="86"/>
      <c r="J628" s="86"/>
      <c r="K628" s="86"/>
      <c r="L628" s="86"/>
      <c r="M628" s="86"/>
      <c r="N628" s="86"/>
      <c r="O628" s="86"/>
      <c r="P628" s="86"/>
      <c r="Q628" s="86"/>
      <c r="R628" s="86"/>
      <c r="S628" s="86"/>
      <c r="T628" s="86"/>
      <c r="U628" s="86"/>
      <c r="V628" s="86"/>
      <c r="W628" s="86"/>
      <c r="X628" s="86"/>
      <c r="Y628" s="86"/>
      <c r="Z628" s="86"/>
    </row>
    <row r="629" spans="1:26" ht="13.5" customHeight="1" x14ac:dyDescent="0.3">
      <c r="A629" s="86"/>
      <c r="B629" s="86"/>
      <c r="C629" s="86"/>
      <c r="D629" s="86"/>
      <c r="E629" s="86"/>
      <c r="F629" s="86"/>
      <c r="G629" s="86"/>
      <c r="H629" s="86"/>
      <c r="I629" s="86"/>
      <c r="J629" s="86"/>
      <c r="K629" s="86"/>
      <c r="L629" s="86"/>
      <c r="M629" s="86"/>
      <c r="N629" s="86"/>
      <c r="O629" s="86"/>
      <c r="P629" s="86"/>
      <c r="Q629" s="86"/>
      <c r="R629" s="86"/>
      <c r="S629" s="86"/>
      <c r="T629" s="86"/>
      <c r="U629" s="86"/>
      <c r="V629" s="86"/>
      <c r="W629" s="86"/>
      <c r="X629" s="86"/>
      <c r="Y629" s="86"/>
      <c r="Z629" s="86"/>
    </row>
    <row r="630" spans="1:26" ht="13.5" customHeight="1" x14ac:dyDescent="0.3">
      <c r="A630" s="86"/>
      <c r="B630" s="86"/>
      <c r="C630" s="86"/>
      <c r="D630" s="86"/>
      <c r="E630" s="86"/>
      <c r="F630" s="86"/>
      <c r="G630" s="86"/>
      <c r="H630" s="86"/>
      <c r="I630" s="86"/>
      <c r="J630" s="86"/>
      <c r="K630" s="86"/>
      <c r="L630" s="86"/>
      <c r="M630" s="86"/>
      <c r="N630" s="86"/>
      <c r="O630" s="86"/>
      <c r="P630" s="86"/>
      <c r="Q630" s="86"/>
      <c r="R630" s="86"/>
      <c r="S630" s="86"/>
      <c r="T630" s="86"/>
      <c r="U630" s="86"/>
      <c r="V630" s="86"/>
      <c r="W630" s="86"/>
      <c r="X630" s="86"/>
      <c r="Y630" s="86"/>
      <c r="Z630" s="86"/>
    </row>
    <row r="631" spans="1:26" ht="13.5" customHeight="1" x14ac:dyDescent="0.3">
      <c r="A631" s="86"/>
      <c r="B631" s="86"/>
      <c r="C631" s="86"/>
      <c r="D631" s="86"/>
      <c r="E631" s="86"/>
      <c r="F631" s="86"/>
      <c r="G631" s="86"/>
      <c r="H631" s="86"/>
      <c r="I631" s="86"/>
      <c r="J631" s="86"/>
      <c r="K631" s="86"/>
      <c r="L631" s="86"/>
      <c r="M631" s="86"/>
      <c r="N631" s="86"/>
      <c r="O631" s="86"/>
      <c r="P631" s="86"/>
      <c r="Q631" s="86"/>
      <c r="R631" s="86"/>
      <c r="S631" s="86"/>
      <c r="T631" s="86"/>
      <c r="U631" s="86"/>
      <c r="V631" s="86"/>
      <c r="W631" s="86"/>
      <c r="X631" s="86"/>
      <c r="Y631" s="86"/>
      <c r="Z631" s="86"/>
    </row>
    <row r="632" spans="1:26" ht="13.5" customHeight="1" x14ac:dyDescent="0.3">
      <c r="A632" s="86"/>
      <c r="B632" s="86"/>
      <c r="C632" s="86"/>
      <c r="D632" s="86"/>
      <c r="E632" s="86"/>
      <c r="F632" s="86"/>
      <c r="G632" s="86"/>
      <c r="H632" s="86"/>
      <c r="I632" s="86"/>
      <c r="J632" s="86"/>
      <c r="K632" s="86"/>
      <c r="L632" s="86"/>
      <c r="M632" s="86"/>
      <c r="N632" s="86"/>
      <c r="O632" s="86"/>
      <c r="P632" s="86"/>
      <c r="Q632" s="86"/>
      <c r="R632" s="86"/>
      <c r="S632" s="86"/>
      <c r="T632" s="86"/>
      <c r="U632" s="86"/>
      <c r="V632" s="86"/>
      <c r="W632" s="86"/>
      <c r="X632" s="86"/>
      <c r="Y632" s="86"/>
      <c r="Z632" s="86"/>
    </row>
    <row r="633" spans="1:26" ht="13.5" customHeight="1" x14ac:dyDescent="0.3">
      <c r="A633" s="86"/>
      <c r="B633" s="86"/>
      <c r="C633" s="86"/>
      <c r="D633" s="86"/>
      <c r="E633" s="86"/>
      <c r="F633" s="86"/>
      <c r="G633" s="86"/>
      <c r="H633" s="86"/>
      <c r="I633" s="86"/>
      <c r="J633" s="86"/>
      <c r="K633" s="86"/>
      <c r="L633" s="86"/>
      <c r="M633" s="86"/>
      <c r="N633" s="86"/>
      <c r="O633" s="86"/>
      <c r="P633" s="86"/>
      <c r="Q633" s="86"/>
      <c r="R633" s="86"/>
      <c r="S633" s="86"/>
      <c r="T633" s="86"/>
      <c r="U633" s="86"/>
      <c r="V633" s="86"/>
      <c r="W633" s="86"/>
      <c r="X633" s="86"/>
      <c r="Y633" s="86"/>
      <c r="Z633" s="86"/>
    </row>
    <row r="634" spans="1:26" ht="13.5" customHeight="1" x14ac:dyDescent="0.3">
      <c r="A634" s="86"/>
      <c r="B634" s="86"/>
      <c r="C634" s="86"/>
      <c r="D634" s="86"/>
      <c r="E634" s="86"/>
      <c r="F634" s="86"/>
      <c r="G634" s="86"/>
      <c r="H634" s="86"/>
      <c r="I634" s="86"/>
      <c r="J634" s="86"/>
      <c r="K634" s="86"/>
      <c r="L634" s="86"/>
      <c r="M634" s="86"/>
      <c r="N634" s="86"/>
      <c r="O634" s="86"/>
      <c r="P634" s="86"/>
      <c r="Q634" s="86"/>
      <c r="R634" s="86"/>
      <c r="S634" s="86"/>
      <c r="T634" s="86"/>
      <c r="U634" s="86"/>
      <c r="V634" s="86"/>
      <c r="W634" s="86"/>
      <c r="X634" s="86"/>
      <c r="Y634" s="86"/>
      <c r="Z634" s="86"/>
    </row>
    <row r="635" spans="1:26" ht="13.5" customHeight="1" x14ac:dyDescent="0.3">
      <c r="A635" s="86"/>
      <c r="B635" s="86"/>
      <c r="C635" s="86"/>
      <c r="D635" s="86"/>
      <c r="E635" s="86"/>
      <c r="F635" s="86"/>
      <c r="G635" s="86"/>
      <c r="H635" s="86"/>
      <c r="I635" s="86"/>
      <c r="J635" s="86"/>
      <c r="K635" s="86"/>
      <c r="L635" s="86"/>
      <c r="M635" s="86"/>
      <c r="N635" s="86"/>
      <c r="O635" s="86"/>
      <c r="P635" s="86"/>
      <c r="Q635" s="86"/>
      <c r="R635" s="86"/>
      <c r="S635" s="86"/>
      <c r="T635" s="86"/>
      <c r="U635" s="86"/>
      <c r="V635" s="86"/>
      <c r="W635" s="86"/>
      <c r="X635" s="86"/>
      <c r="Y635" s="86"/>
      <c r="Z635" s="86"/>
    </row>
    <row r="636" spans="1:26" ht="13.5" customHeight="1" x14ac:dyDescent="0.3">
      <c r="A636" s="86"/>
      <c r="B636" s="86"/>
      <c r="C636" s="86"/>
      <c r="D636" s="86"/>
      <c r="E636" s="86"/>
      <c r="F636" s="86"/>
      <c r="G636" s="86"/>
      <c r="H636" s="86"/>
      <c r="I636" s="86"/>
      <c r="J636" s="86"/>
      <c r="K636" s="86"/>
      <c r="L636" s="86"/>
      <c r="M636" s="86"/>
      <c r="N636" s="86"/>
      <c r="O636" s="86"/>
      <c r="P636" s="86"/>
      <c r="Q636" s="86"/>
      <c r="R636" s="86"/>
      <c r="S636" s="86"/>
      <c r="T636" s="86"/>
      <c r="U636" s="86"/>
      <c r="V636" s="86"/>
      <c r="W636" s="86"/>
      <c r="X636" s="86"/>
      <c r="Y636" s="86"/>
      <c r="Z636" s="86"/>
    </row>
    <row r="637" spans="1:26" ht="13.5" customHeight="1" x14ac:dyDescent="0.3">
      <c r="A637" s="86"/>
      <c r="B637" s="86"/>
      <c r="C637" s="86"/>
      <c r="D637" s="86"/>
      <c r="E637" s="86"/>
      <c r="F637" s="86"/>
      <c r="G637" s="86"/>
      <c r="H637" s="86"/>
      <c r="I637" s="86"/>
      <c r="J637" s="86"/>
      <c r="K637" s="86"/>
      <c r="L637" s="86"/>
      <c r="M637" s="86"/>
      <c r="N637" s="86"/>
      <c r="O637" s="86"/>
      <c r="P637" s="86"/>
      <c r="Q637" s="86"/>
      <c r="R637" s="86"/>
      <c r="S637" s="86"/>
      <c r="T637" s="86"/>
      <c r="U637" s="86"/>
      <c r="V637" s="86"/>
      <c r="W637" s="86"/>
      <c r="X637" s="86"/>
      <c r="Y637" s="86"/>
      <c r="Z637" s="86"/>
    </row>
    <row r="638" spans="1:26" ht="13.5" customHeight="1" x14ac:dyDescent="0.3">
      <c r="A638" s="86"/>
      <c r="B638" s="86"/>
      <c r="C638" s="86"/>
      <c r="D638" s="86"/>
      <c r="E638" s="86"/>
      <c r="F638" s="86"/>
      <c r="G638" s="86"/>
      <c r="H638" s="86"/>
      <c r="I638" s="86"/>
      <c r="J638" s="86"/>
      <c r="K638" s="86"/>
      <c r="L638" s="86"/>
      <c r="M638" s="86"/>
      <c r="N638" s="86"/>
      <c r="O638" s="86"/>
      <c r="P638" s="86"/>
      <c r="Q638" s="86"/>
      <c r="R638" s="86"/>
      <c r="S638" s="86"/>
      <c r="T638" s="86"/>
      <c r="U638" s="86"/>
      <c r="V638" s="86"/>
      <c r="W638" s="86"/>
      <c r="X638" s="86"/>
      <c r="Y638" s="86"/>
      <c r="Z638" s="86"/>
    </row>
    <row r="639" spans="1:26" ht="13.5" customHeight="1" x14ac:dyDescent="0.3">
      <c r="A639" s="86"/>
      <c r="B639" s="86"/>
      <c r="C639" s="86"/>
      <c r="D639" s="86"/>
      <c r="E639" s="86"/>
      <c r="F639" s="86"/>
      <c r="G639" s="86"/>
      <c r="H639" s="86"/>
      <c r="I639" s="86"/>
      <c r="J639" s="86"/>
      <c r="K639" s="86"/>
      <c r="L639" s="86"/>
      <c r="M639" s="86"/>
      <c r="N639" s="86"/>
      <c r="O639" s="86"/>
      <c r="P639" s="86"/>
      <c r="Q639" s="86"/>
      <c r="R639" s="86"/>
      <c r="S639" s="86"/>
      <c r="T639" s="86"/>
      <c r="U639" s="86"/>
      <c r="V639" s="86"/>
      <c r="W639" s="86"/>
      <c r="X639" s="86"/>
      <c r="Y639" s="86"/>
      <c r="Z639" s="86"/>
    </row>
    <row r="640" spans="1:26" ht="13.5" customHeight="1" x14ac:dyDescent="0.3">
      <c r="A640" s="86"/>
      <c r="B640" s="86"/>
      <c r="C640" s="86"/>
      <c r="D640" s="86"/>
      <c r="E640" s="86"/>
      <c r="F640" s="86"/>
      <c r="G640" s="86"/>
      <c r="H640" s="86"/>
      <c r="I640" s="86"/>
      <c r="J640" s="86"/>
      <c r="K640" s="86"/>
      <c r="L640" s="86"/>
      <c r="M640" s="86"/>
      <c r="N640" s="86"/>
      <c r="O640" s="86"/>
      <c r="P640" s="86"/>
      <c r="Q640" s="86"/>
      <c r="R640" s="86"/>
      <c r="S640" s="86"/>
      <c r="T640" s="86"/>
      <c r="U640" s="86"/>
      <c r="V640" s="86"/>
      <c r="W640" s="86"/>
      <c r="X640" s="86"/>
      <c r="Y640" s="86"/>
      <c r="Z640" s="86"/>
    </row>
    <row r="641" spans="1:26" ht="13.5" customHeight="1" x14ac:dyDescent="0.3">
      <c r="A641" s="86"/>
      <c r="B641" s="86"/>
      <c r="C641" s="86"/>
      <c r="D641" s="86"/>
      <c r="E641" s="86"/>
      <c r="F641" s="86"/>
      <c r="G641" s="86"/>
      <c r="H641" s="86"/>
      <c r="I641" s="86"/>
      <c r="J641" s="86"/>
      <c r="K641" s="86"/>
      <c r="L641" s="86"/>
      <c r="M641" s="86"/>
      <c r="N641" s="86"/>
      <c r="O641" s="86"/>
      <c r="P641" s="86"/>
      <c r="Q641" s="86"/>
      <c r="R641" s="86"/>
      <c r="S641" s="86"/>
      <c r="T641" s="86"/>
      <c r="U641" s="86"/>
      <c r="V641" s="86"/>
      <c r="W641" s="86"/>
      <c r="X641" s="86"/>
      <c r="Y641" s="86"/>
      <c r="Z641" s="86"/>
    </row>
    <row r="642" spans="1:26" ht="13.5" customHeight="1" x14ac:dyDescent="0.3">
      <c r="A642" s="86"/>
      <c r="B642" s="86"/>
      <c r="C642" s="86"/>
      <c r="D642" s="86"/>
      <c r="E642" s="86"/>
      <c r="F642" s="86"/>
      <c r="G642" s="86"/>
      <c r="H642" s="86"/>
      <c r="I642" s="86"/>
      <c r="J642" s="86"/>
      <c r="K642" s="86"/>
      <c r="L642" s="86"/>
      <c r="M642" s="86"/>
      <c r="N642" s="86"/>
      <c r="O642" s="86"/>
      <c r="P642" s="86"/>
      <c r="Q642" s="86"/>
      <c r="R642" s="86"/>
      <c r="S642" s="86"/>
      <c r="T642" s="86"/>
      <c r="U642" s="86"/>
      <c r="V642" s="86"/>
      <c r="W642" s="86"/>
      <c r="X642" s="86"/>
      <c r="Y642" s="86"/>
      <c r="Z642" s="86"/>
    </row>
    <row r="643" spans="1:26" ht="13.5" customHeight="1" x14ac:dyDescent="0.3">
      <c r="A643" s="86"/>
      <c r="B643" s="86"/>
      <c r="C643" s="86"/>
      <c r="D643" s="86"/>
      <c r="E643" s="86"/>
      <c r="F643" s="86"/>
      <c r="G643" s="86"/>
      <c r="H643" s="86"/>
      <c r="I643" s="86"/>
      <c r="J643" s="86"/>
      <c r="K643" s="86"/>
      <c r="L643" s="86"/>
      <c r="M643" s="86"/>
      <c r="N643" s="86"/>
      <c r="O643" s="86"/>
      <c r="P643" s="86"/>
      <c r="Q643" s="86"/>
      <c r="R643" s="86"/>
      <c r="S643" s="86"/>
      <c r="T643" s="86"/>
      <c r="U643" s="86"/>
      <c r="V643" s="86"/>
      <c r="W643" s="86"/>
      <c r="X643" s="86"/>
      <c r="Y643" s="86"/>
      <c r="Z643" s="86"/>
    </row>
    <row r="644" spans="1:26" ht="13.5" customHeight="1" x14ac:dyDescent="0.3">
      <c r="A644" s="86"/>
      <c r="B644" s="86"/>
      <c r="C644" s="86"/>
      <c r="D644" s="86"/>
      <c r="E644" s="86"/>
      <c r="F644" s="86"/>
      <c r="G644" s="86"/>
      <c r="H644" s="86"/>
      <c r="I644" s="86"/>
      <c r="J644" s="86"/>
      <c r="K644" s="86"/>
      <c r="L644" s="86"/>
      <c r="M644" s="86"/>
      <c r="N644" s="86"/>
      <c r="O644" s="86"/>
      <c r="P644" s="86"/>
      <c r="Q644" s="86"/>
      <c r="R644" s="86"/>
      <c r="S644" s="86"/>
      <c r="T644" s="86"/>
      <c r="U644" s="86"/>
      <c r="V644" s="86"/>
      <c r="W644" s="86"/>
      <c r="X644" s="86"/>
      <c r="Y644" s="86"/>
      <c r="Z644" s="86"/>
    </row>
    <row r="645" spans="1:26" ht="13.5" customHeight="1" x14ac:dyDescent="0.3">
      <c r="A645" s="86"/>
      <c r="B645" s="86"/>
      <c r="C645" s="86"/>
      <c r="D645" s="86"/>
      <c r="E645" s="86"/>
      <c r="F645" s="86"/>
      <c r="G645" s="86"/>
      <c r="H645" s="86"/>
      <c r="I645" s="86"/>
      <c r="J645" s="86"/>
      <c r="K645" s="86"/>
      <c r="L645" s="86"/>
      <c r="M645" s="86"/>
      <c r="N645" s="86"/>
      <c r="O645" s="86"/>
      <c r="P645" s="86"/>
      <c r="Q645" s="86"/>
      <c r="R645" s="86"/>
      <c r="S645" s="86"/>
      <c r="T645" s="86"/>
      <c r="U645" s="86"/>
      <c r="V645" s="86"/>
      <c r="W645" s="86"/>
      <c r="X645" s="86"/>
      <c r="Y645" s="86"/>
      <c r="Z645" s="86"/>
    </row>
    <row r="646" spans="1:26" ht="13.5" customHeight="1" x14ac:dyDescent="0.3">
      <c r="A646" s="86"/>
      <c r="B646" s="86"/>
      <c r="C646" s="86"/>
      <c r="D646" s="86"/>
      <c r="E646" s="86"/>
      <c r="F646" s="86"/>
      <c r="G646" s="86"/>
      <c r="H646" s="86"/>
      <c r="I646" s="86"/>
      <c r="J646" s="86"/>
      <c r="K646" s="86"/>
      <c r="L646" s="86"/>
      <c r="M646" s="86"/>
      <c r="N646" s="86"/>
      <c r="O646" s="86"/>
      <c r="P646" s="86"/>
      <c r="Q646" s="86"/>
      <c r="R646" s="86"/>
      <c r="S646" s="86"/>
      <c r="T646" s="86"/>
      <c r="U646" s="86"/>
      <c r="V646" s="86"/>
      <c r="W646" s="86"/>
      <c r="X646" s="86"/>
      <c r="Y646" s="86"/>
      <c r="Z646" s="86"/>
    </row>
    <row r="647" spans="1:26" ht="13.5" customHeight="1" x14ac:dyDescent="0.3">
      <c r="A647" s="86"/>
      <c r="B647" s="86"/>
      <c r="C647" s="86"/>
      <c r="D647" s="86"/>
      <c r="E647" s="86"/>
      <c r="F647" s="86"/>
      <c r="G647" s="86"/>
      <c r="H647" s="86"/>
      <c r="I647" s="86"/>
      <c r="J647" s="86"/>
      <c r="K647" s="86"/>
      <c r="L647" s="86"/>
      <c r="M647" s="86"/>
      <c r="N647" s="86"/>
      <c r="O647" s="86"/>
      <c r="P647" s="86"/>
      <c r="Q647" s="86"/>
      <c r="R647" s="86"/>
      <c r="S647" s="86"/>
      <c r="T647" s="86"/>
      <c r="U647" s="86"/>
      <c r="V647" s="86"/>
      <c r="W647" s="86"/>
      <c r="X647" s="86"/>
      <c r="Y647" s="86"/>
      <c r="Z647" s="86"/>
    </row>
    <row r="648" spans="1:26" ht="13.5" customHeight="1" x14ac:dyDescent="0.3">
      <c r="A648" s="86"/>
      <c r="B648" s="86"/>
      <c r="C648" s="86"/>
      <c r="D648" s="86"/>
      <c r="E648" s="86"/>
      <c r="F648" s="86"/>
      <c r="G648" s="86"/>
      <c r="H648" s="86"/>
      <c r="I648" s="86"/>
      <c r="J648" s="86"/>
      <c r="K648" s="86"/>
      <c r="L648" s="86"/>
      <c r="M648" s="86"/>
      <c r="N648" s="86"/>
      <c r="O648" s="86"/>
      <c r="P648" s="86"/>
      <c r="Q648" s="86"/>
      <c r="R648" s="86"/>
      <c r="S648" s="86"/>
      <c r="T648" s="86"/>
      <c r="U648" s="86"/>
      <c r="V648" s="86"/>
      <c r="W648" s="86"/>
      <c r="X648" s="86"/>
      <c r="Y648" s="86"/>
      <c r="Z648" s="86"/>
    </row>
    <row r="649" spans="1:26" ht="13.5" customHeight="1" x14ac:dyDescent="0.3">
      <c r="A649" s="86"/>
      <c r="B649" s="86"/>
      <c r="C649" s="86"/>
      <c r="D649" s="86"/>
      <c r="E649" s="86"/>
      <c r="F649" s="86"/>
      <c r="G649" s="86"/>
      <c r="H649" s="86"/>
      <c r="I649" s="86"/>
      <c r="J649" s="86"/>
      <c r="K649" s="86"/>
      <c r="L649" s="86"/>
      <c r="M649" s="86"/>
      <c r="N649" s="86"/>
      <c r="O649" s="86"/>
      <c r="P649" s="86"/>
      <c r="Q649" s="86"/>
      <c r="R649" s="86"/>
      <c r="S649" s="86"/>
      <c r="T649" s="86"/>
      <c r="U649" s="86"/>
      <c r="V649" s="86"/>
      <c r="W649" s="86"/>
      <c r="X649" s="86"/>
      <c r="Y649" s="86"/>
      <c r="Z649" s="86"/>
    </row>
    <row r="650" spans="1:26" ht="13.5" customHeight="1" x14ac:dyDescent="0.3">
      <c r="A650" s="86"/>
      <c r="B650" s="86"/>
      <c r="C650" s="86"/>
      <c r="D650" s="86"/>
      <c r="E650" s="86"/>
      <c r="F650" s="86"/>
      <c r="G650" s="86"/>
      <c r="H650" s="86"/>
      <c r="I650" s="86"/>
      <c r="J650" s="86"/>
      <c r="K650" s="86"/>
      <c r="L650" s="86"/>
      <c r="M650" s="86"/>
      <c r="N650" s="86"/>
      <c r="O650" s="86"/>
      <c r="P650" s="86"/>
      <c r="Q650" s="86"/>
      <c r="R650" s="86"/>
      <c r="S650" s="86"/>
      <c r="T650" s="86"/>
      <c r="U650" s="86"/>
      <c r="V650" s="86"/>
      <c r="W650" s="86"/>
      <c r="X650" s="86"/>
      <c r="Y650" s="86"/>
      <c r="Z650" s="86"/>
    </row>
    <row r="651" spans="1:26" ht="13.5" customHeight="1" x14ac:dyDescent="0.3">
      <c r="A651" s="86"/>
      <c r="B651" s="86"/>
      <c r="C651" s="86"/>
      <c r="D651" s="86"/>
      <c r="E651" s="86"/>
      <c r="F651" s="86"/>
      <c r="G651" s="86"/>
      <c r="H651" s="86"/>
      <c r="I651" s="86"/>
      <c r="J651" s="86"/>
      <c r="K651" s="86"/>
      <c r="L651" s="86"/>
      <c r="M651" s="86"/>
      <c r="N651" s="86"/>
      <c r="O651" s="86"/>
      <c r="P651" s="86"/>
      <c r="Q651" s="86"/>
      <c r="R651" s="86"/>
      <c r="S651" s="86"/>
      <c r="T651" s="86"/>
      <c r="U651" s="86"/>
      <c r="V651" s="86"/>
      <c r="W651" s="86"/>
      <c r="X651" s="86"/>
      <c r="Y651" s="86"/>
      <c r="Z651" s="86"/>
    </row>
    <row r="652" spans="1:26" ht="13.5" customHeight="1" x14ac:dyDescent="0.3">
      <c r="A652" s="86"/>
      <c r="B652" s="86"/>
      <c r="C652" s="86"/>
      <c r="D652" s="86"/>
      <c r="E652" s="86"/>
      <c r="F652" s="86"/>
      <c r="G652" s="86"/>
      <c r="H652" s="86"/>
      <c r="I652" s="86"/>
      <c r="J652" s="86"/>
      <c r="K652" s="86"/>
      <c r="L652" s="86"/>
      <c r="M652" s="86"/>
      <c r="N652" s="86"/>
      <c r="O652" s="86"/>
      <c r="P652" s="86"/>
      <c r="Q652" s="86"/>
      <c r="R652" s="86"/>
      <c r="S652" s="86"/>
      <c r="T652" s="86"/>
      <c r="U652" s="86"/>
      <c r="V652" s="86"/>
      <c r="W652" s="86"/>
      <c r="X652" s="86"/>
      <c r="Y652" s="86"/>
      <c r="Z652" s="86"/>
    </row>
    <row r="653" spans="1:26" ht="13.5" customHeight="1" x14ac:dyDescent="0.3">
      <c r="A653" s="86"/>
      <c r="B653" s="86"/>
      <c r="C653" s="86"/>
      <c r="D653" s="86"/>
      <c r="E653" s="86"/>
      <c r="F653" s="86"/>
      <c r="G653" s="86"/>
      <c r="H653" s="86"/>
      <c r="I653" s="86"/>
      <c r="J653" s="86"/>
      <c r="K653" s="86"/>
      <c r="L653" s="86"/>
      <c r="M653" s="86"/>
      <c r="N653" s="86"/>
      <c r="O653" s="86"/>
      <c r="P653" s="86"/>
      <c r="Q653" s="86"/>
      <c r="R653" s="86"/>
      <c r="S653" s="86"/>
      <c r="T653" s="86"/>
      <c r="U653" s="86"/>
      <c r="V653" s="86"/>
      <c r="W653" s="86"/>
      <c r="X653" s="86"/>
      <c r="Y653" s="86"/>
      <c r="Z653" s="86"/>
    </row>
    <row r="654" spans="1:26" ht="13.5" customHeight="1" x14ac:dyDescent="0.3">
      <c r="A654" s="86"/>
      <c r="B654" s="86"/>
      <c r="C654" s="86"/>
      <c r="D654" s="86"/>
      <c r="E654" s="86"/>
      <c r="F654" s="86"/>
      <c r="G654" s="86"/>
      <c r="H654" s="86"/>
      <c r="I654" s="86"/>
      <c r="J654" s="86"/>
      <c r="K654" s="86"/>
      <c r="L654" s="86"/>
      <c r="M654" s="86"/>
      <c r="N654" s="86"/>
      <c r="O654" s="86"/>
      <c r="P654" s="86"/>
      <c r="Q654" s="86"/>
      <c r="R654" s="86"/>
      <c r="S654" s="86"/>
      <c r="T654" s="86"/>
      <c r="U654" s="86"/>
      <c r="V654" s="86"/>
      <c r="W654" s="86"/>
      <c r="X654" s="86"/>
      <c r="Y654" s="86"/>
      <c r="Z654" s="86"/>
    </row>
    <row r="655" spans="1:26" ht="13.5" customHeight="1" x14ac:dyDescent="0.3">
      <c r="A655" s="86"/>
      <c r="B655" s="86"/>
      <c r="C655" s="86"/>
      <c r="D655" s="86"/>
      <c r="E655" s="86"/>
      <c r="F655" s="86"/>
      <c r="G655" s="86"/>
      <c r="H655" s="86"/>
      <c r="I655" s="86"/>
      <c r="J655" s="86"/>
      <c r="K655" s="86"/>
      <c r="L655" s="86"/>
      <c r="M655" s="86"/>
      <c r="N655" s="86"/>
      <c r="O655" s="86"/>
      <c r="P655" s="86"/>
      <c r="Q655" s="86"/>
      <c r="R655" s="86"/>
      <c r="S655" s="86"/>
      <c r="T655" s="86"/>
      <c r="U655" s="86"/>
      <c r="V655" s="86"/>
      <c r="W655" s="86"/>
      <c r="X655" s="86"/>
      <c r="Y655" s="86"/>
      <c r="Z655" s="86"/>
    </row>
    <row r="656" spans="1:26" ht="13.5" customHeight="1" x14ac:dyDescent="0.3">
      <c r="A656" s="86"/>
      <c r="B656" s="86"/>
      <c r="C656" s="86"/>
      <c r="D656" s="86"/>
      <c r="E656" s="86"/>
      <c r="F656" s="86"/>
      <c r="G656" s="86"/>
      <c r="H656" s="86"/>
      <c r="I656" s="86"/>
      <c r="J656" s="86"/>
      <c r="K656" s="86"/>
      <c r="L656" s="86"/>
      <c r="M656" s="86"/>
      <c r="N656" s="86"/>
      <c r="O656" s="86"/>
      <c r="P656" s="86"/>
      <c r="Q656" s="86"/>
      <c r="R656" s="86"/>
      <c r="S656" s="86"/>
      <c r="T656" s="86"/>
      <c r="U656" s="86"/>
      <c r="V656" s="86"/>
      <c r="W656" s="86"/>
      <c r="X656" s="86"/>
      <c r="Y656" s="86"/>
      <c r="Z656" s="86"/>
    </row>
    <row r="657" spans="1:26" ht="13.5" customHeight="1" x14ac:dyDescent="0.3">
      <c r="A657" s="86"/>
      <c r="B657" s="86"/>
      <c r="C657" s="86"/>
      <c r="D657" s="86"/>
      <c r="E657" s="86"/>
      <c r="F657" s="86"/>
      <c r="G657" s="86"/>
      <c r="H657" s="86"/>
      <c r="I657" s="86"/>
      <c r="J657" s="86"/>
      <c r="K657" s="86"/>
      <c r="L657" s="86"/>
      <c r="M657" s="86"/>
      <c r="N657" s="86"/>
      <c r="O657" s="86"/>
      <c r="P657" s="86"/>
      <c r="Q657" s="86"/>
      <c r="R657" s="86"/>
      <c r="S657" s="86"/>
      <c r="T657" s="86"/>
      <c r="U657" s="86"/>
      <c r="V657" s="86"/>
      <c r="W657" s="86"/>
      <c r="X657" s="86"/>
      <c r="Y657" s="86"/>
      <c r="Z657" s="86"/>
    </row>
    <row r="658" spans="1:26" ht="13.5" customHeight="1" x14ac:dyDescent="0.3">
      <c r="A658" s="86"/>
      <c r="B658" s="86"/>
      <c r="C658" s="86"/>
      <c r="D658" s="86"/>
      <c r="E658" s="86"/>
      <c r="F658" s="86"/>
      <c r="G658" s="86"/>
      <c r="H658" s="86"/>
      <c r="I658" s="86"/>
      <c r="J658" s="86"/>
      <c r="K658" s="86"/>
      <c r="L658" s="86"/>
      <c r="M658" s="86"/>
      <c r="N658" s="86"/>
      <c r="O658" s="86"/>
      <c r="P658" s="86"/>
      <c r="Q658" s="86"/>
      <c r="R658" s="86"/>
      <c r="S658" s="86"/>
      <c r="T658" s="86"/>
      <c r="U658" s="86"/>
      <c r="V658" s="86"/>
      <c r="W658" s="86"/>
      <c r="X658" s="86"/>
      <c r="Y658" s="86"/>
      <c r="Z658" s="86"/>
    </row>
    <row r="659" spans="1:26" ht="13.5" customHeight="1" x14ac:dyDescent="0.3">
      <c r="A659" s="86"/>
      <c r="B659" s="86"/>
      <c r="C659" s="86"/>
      <c r="D659" s="86"/>
      <c r="E659" s="86"/>
      <c r="F659" s="86"/>
      <c r="G659" s="86"/>
      <c r="H659" s="86"/>
      <c r="I659" s="86"/>
      <c r="J659" s="86"/>
      <c r="K659" s="86"/>
      <c r="L659" s="86"/>
      <c r="M659" s="86"/>
      <c r="N659" s="86"/>
      <c r="O659" s="86"/>
      <c r="P659" s="86"/>
      <c r="Q659" s="86"/>
      <c r="R659" s="86"/>
      <c r="S659" s="86"/>
      <c r="T659" s="86"/>
      <c r="U659" s="86"/>
      <c r="V659" s="86"/>
      <c r="W659" s="86"/>
      <c r="X659" s="86"/>
      <c r="Y659" s="86"/>
      <c r="Z659" s="86"/>
    </row>
    <row r="660" spans="1:26" ht="13.5" customHeight="1" x14ac:dyDescent="0.3">
      <c r="A660" s="86"/>
      <c r="B660" s="86"/>
      <c r="C660" s="86"/>
      <c r="D660" s="86"/>
      <c r="E660" s="86"/>
      <c r="F660" s="86"/>
      <c r="G660" s="86"/>
      <c r="H660" s="86"/>
      <c r="I660" s="86"/>
      <c r="J660" s="86"/>
      <c r="K660" s="86"/>
      <c r="L660" s="86"/>
      <c r="M660" s="86"/>
      <c r="N660" s="86"/>
      <c r="O660" s="86"/>
      <c r="P660" s="86"/>
      <c r="Q660" s="86"/>
      <c r="R660" s="86"/>
      <c r="S660" s="86"/>
      <c r="T660" s="86"/>
      <c r="U660" s="86"/>
      <c r="V660" s="86"/>
      <c r="W660" s="86"/>
      <c r="X660" s="86"/>
      <c r="Y660" s="86"/>
      <c r="Z660" s="86"/>
    </row>
    <row r="661" spans="1:26" ht="13.5" customHeight="1" x14ac:dyDescent="0.3">
      <c r="A661" s="86"/>
      <c r="B661" s="86"/>
      <c r="C661" s="86"/>
      <c r="D661" s="86"/>
      <c r="E661" s="86"/>
      <c r="F661" s="86"/>
      <c r="G661" s="86"/>
      <c r="H661" s="86"/>
      <c r="I661" s="86"/>
      <c r="J661" s="86"/>
      <c r="K661" s="86"/>
      <c r="L661" s="86"/>
      <c r="M661" s="86"/>
      <c r="N661" s="86"/>
      <c r="O661" s="86"/>
      <c r="P661" s="86"/>
      <c r="Q661" s="86"/>
      <c r="R661" s="86"/>
      <c r="S661" s="86"/>
      <c r="T661" s="86"/>
      <c r="U661" s="86"/>
      <c r="V661" s="86"/>
      <c r="W661" s="86"/>
      <c r="X661" s="86"/>
      <c r="Y661" s="86"/>
      <c r="Z661" s="86"/>
    </row>
    <row r="662" spans="1:26" ht="13.5" customHeight="1" x14ac:dyDescent="0.3">
      <c r="A662" s="86"/>
      <c r="B662" s="86"/>
      <c r="C662" s="86"/>
      <c r="D662" s="86"/>
      <c r="E662" s="86"/>
      <c r="F662" s="86"/>
      <c r="G662" s="86"/>
      <c r="H662" s="86"/>
      <c r="I662" s="86"/>
      <c r="J662" s="86"/>
      <c r="K662" s="86"/>
      <c r="L662" s="86"/>
      <c r="M662" s="86"/>
      <c r="N662" s="86"/>
      <c r="O662" s="86"/>
      <c r="P662" s="86"/>
      <c r="Q662" s="86"/>
      <c r="R662" s="86"/>
      <c r="S662" s="86"/>
      <c r="T662" s="86"/>
      <c r="U662" s="86"/>
      <c r="V662" s="86"/>
      <c r="W662" s="86"/>
      <c r="X662" s="86"/>
      <c r="Y662" s="86"/>
      <c r="Z662" s="86"/>
    </row>
    <row r="663" spans="1:26" ht="13.5" customHeight="1" x14ac:dyDescent="0.3">
      <c r="A663" s="86"/>
      <c r="B663" s="86"/>
      <c r="C663" s="86"/>
      <c r="D663" s="86"/>
      <c r="E663" s="86"/>
      <c r="F663" s="86"/>
      <c r="G663" s="86"/>
      <c r="H663" s="86"/>
      <c r="I663" s="86"/>
      <c r="J663" s="86"/>
      <c r="K663" s="86"/>
      <c r="L663" s="86"/>
      <c r="M663" s="86"/>
      <c r="N663" s="86"/>
      <c r="O663" s="86"/>
      <c r="P663" s="86"/>
      <c r="Q663" s="86"/>
      <c r="R663" s="86"/>
      <c r="S663" s="86"/>
      <c r="T663" s="86"/>
      <c r="U663" s="86"/>
      <c r="V663" s="86"/>
      <c r="W663" s="86"/>
      <c r="X663" s="86"/>
      <c r="Y663" s="86"/>
      <c r="Z663" s="86"/>
    </row>
    <row r="664" spans="1:26" ht="13.5" customHeight="1" x14ac:dyDescent="0.3">
      <c r="A664" s="86"/>
      <c r="B664" s="86"/>
      <c r="C664" s="86"/>
      <c r="D664" s="86"/>
      <c r="E664" s="86"/>
      <c r="F664" s="86"/>
      <c r="G664" s="86"/>
      <c r="H664" s="86"/>
      <c r="I664" s="86"/>
      <c r="J664" s="86"/>
      <c r="K664" s="86"/>
      <c r="L664" s="86"/>
      <c r="M664" s="86"/>
      <c r="N664" s="86"/>
      <c r="O664" s="86"/>
      <c r="P664" s="86"/>
      <c r="Q664" s="86"/>
      <c r="R664" s="86"/>
      <c r="S664" s="86"/>
      <c r="T664" s="86"/>
      <c r="U664" s="86"/>
      <c r="V664" s="86"/>
      <c r="W664" s="86"/>
      <c r="X664" s="86"/>
      <c r="Y664" s="86"/>
      <c r="Z664" s="86"/>
    </row>
    <row r="665" spans="1:26" ht="13.5" customHeight="1" x14ac:dyDescent="0.3">
      <c r="A665" s="86"/>
      <c r="B665" s="86"/>
      <c r="C665" s="86"/>
      <c r="D665" s="86"/>
      <c r="E665" s="86"/>
      <c r="F665" s="86"/>
      <c r="G665" s="86"/>
      <c r="H665" s="86"/>
      <c r="I665" s="86"/>
      <c r="J665" s="86"/>
      <c r="K665" s="86"/>
      <c r="L665" s="86"/>
      <c r="M665" s="86"/>
      <c r="N665" s="86"/>
      <c r="O665" s="86"/>
      <c r="P665" s="86"/>
      <c r="Q665" s="86"/>
      <c r="R665" s="86"/>
      <c r="S665" s="86"/>
      <c r="T665" s="86"/>
      <c r="U665" s="86"/>
      <c r="V665" s="86"/>
      <c r="W665" s="86"/>
      <c r="X665" s="86"/>
      <c r="Y665" s="86"/>
      <c r="Z665" s="86"/>
    </row>
    <row r="666" spans="1:26" ht="13.5" customHeight="1" x14ac:dyDescent="0.3">
      <c r="A666" s="86"/>
      <c r="B666" s="86"/>
      <c r="C666" s="86"/>
      <c r="D666" s="86"/>
      <c r="E666" s="86"/>
      <c r="F666" s="86"/>
      <c r="G666" s="86"/>
      <c r="H666" s="86"/>
      <c r="I666" s="86"/>
      <c r="J666" s="86"/>
      <c r="K666" s="86"/>
      <c r="L666" s="86"/>
      <c r="M666" s="86"/>
      <c r="N666" s="86"/>
      <c r="O666" s="86"/>
      <c r="P666" s="86"/>
      <c r="Q666" s="86"/>
      <c r="R666" s="86"/>
      <c r="S666" s="86"/>
      <c r="T666" s="86"/>
      <c r="U666" s="86"/>
      <c r="V666" s="86"/>
      <c r="W666" s="86"/>
      <c r="X666" s="86"/>
      <c r="Y666" s="86"/>
      <c r="Z666" s="86"/>
    </row>
    <row r="667" spans="1:26" ht="13.5" customHeight="1" x14ac:dyDescent="0.3">
      <c r="A667" s="86"/>
      <c r="B667" s="86"/>
      <c r="C667" s="86"/>
      <c r="D667" s="86"/>
      <c r="E667" s="86"/>
      <c r="F667" s="86"/>
      <c r="G667" s="86"/>
      <c r="H667" s="86"/>
      <c r="I667" s="86"/>
      <c r="J667" s="86"/>
      <c r="K667" s="86"/>
      <c r="L667" s="86"/>
      <c r="M667" s="86"/>
      <c r="N667" s="86"/>
      <c r="O667" s="86"/>
      <c r="P667" s="86"/>
      <c r="Q667" s="86"/>
      <c r="R667" s="86"/>
      <c r="S667" s="86"/>
      <c r="T667" s="86"/>
      <c r="U667" s="86"/>
      <c r="V667" s="86"/>
      <c r="W667" s="86"/>
      <c r="X667" s="86"/>
      <c r="Y667" s="86"/>
      <c r="Z667" s="86"/>
    </row>
    <row r="668" spans="1:26" ht="13.5" customHeight="1" x14ac:dyDescent="0.3">
      <c r="A668" s="86"/>
      <c r="B668" s="86"/>
      <c r="C668" s="86"/>
      <c r="D668" s="86"/>
      <c r="E668" s="86"/>
      <c r="F668" s="86"/>
      <c r="G668" s="86"/>
      <c r="H668" s="86"/>
      <c r="I668" s="86"/>
      <c r="J668" s="86"/>
      <c r="K668" s="86"/>
      <c r="L668" s="86"/>
      <c r="M668" s="86"/>
      <c r="N668" s="86"/>
      <c r="O668" s="86"/>
      <c r="P668" s="86"/>
      <c r="Q668" s="86"/>
      <c r="R668" s="86"/>
      <c r="S668" s="86"/>
      <c r="T668" s="86"/>
      <c r="U668" s="86"/>
      <c r="V668" s="86"/>
      <c r="W668" s="86"/>
      <c r="X668" s="86"/>
      <c r="Y668" s="86"/>
      <c r="Z668" s="86"/>
    </row>
    <row r="669" spans="1:26" ht="13.5" customHeight="1" x14ac:dyDescent="0.3">
      <c r="A669" s="86"/>
      <c r="B669" s="86"/>
      <c r="C669" s="86"/>
      <c r="D669" s="86"/>
      <c r="E669" s="86"/>
      <c r="F669" s="86"/>
      <c r="G669" s="86"/>
      <c r="H669" s="86"/>
      <c r="I669" s="86"/>
      <c r="J669" s="86"/>
      <c r="K669" s="86"/>
      <c r="L669" s="86"/>
      <c r="M669" s="86"/>
      <c r="N669" s="86"/>
      <c r="O669" s="86"/>
      <c r="P669" s="86"/>
      <c r="Q669" s="86"/>
      <c r="R669" s="86"/>
      <c r="S669" s="86"/>
      <c r="T669" s="86"/>
      <c r="U669" s="86"/>
      <c r="V669" s="86"/>
      <c r="W669" s="86"/>
      <c r="X669" s="86"/>
      <c r="Y669" s="86"/>
      <c r="Z669" s="86"/>
    </row>
    <row r="670" spans="1:26" ht="13.5" customHeight="1" x14ac:dyDescent="0.3">
      <c r="A670" s="86"/>
      <c r="B670" s="86"/>
      <c r="C670" s="86"/>
      <c r="D670" s="86"/>
      <c r="E670" s="86"/>
      <c r="F670" s="86"/>
      <c r="G670" s="86"/>
      <c r="H670" s="86"/>
      <c r="I670" s="86"/>
      <c r="J670" s="86"/>
      <c r="K670" s="86"/>
      <c r="L670" s="86"/>
      <c r="M670" s="86"/>
      <c r="N670" s="86"/>
      <c r="O670" s="86"/>
      <c r="P670" s="86"/>
      <c r="Q670" s="86"/>
      <c r="R670" s="86"/>
      <c r="S670" s="86"/>
      <c r="T670" s="86"/>
      <c r="U670" s="86"/>
      <c r="V670" s="86"/>
      <c r="W670" s="86"/>
      <c r="X670" s="86"/>
      <c r="Y670" s="86"/>
      <c r="Z670" s="86"/>
    </row>
    <row r="671" spans="1:26" ht="13.5" customHeight="1" x14ac:dyDescent="0.3">
      <c r="A671" s="86"/>
      <c r="B671" s="86"/>
      <c r="C671" s="86"/>
      <c r="D671" s="86"/>
      <c r="E671" s="86"/>
      <c r="F671" s="86"/>
      <c r="G671" s="86"/>
      <c r="H671" s="86"/>
      <c r="I671" s="86"/>
      <c r="J671" s="86"/>
      <c r="K671" s="86"/>
      <c r="L671" s="86"/>
      <c r="M671" s="86"/>
      <c r="N671" s="86"/>
      <c r="O671" s="86"/>
      <c r="P671" s="86"/>
      <c r="Q671" s="86"/>
      <c r="R671" s="86"/>
      <c r="S671" s="86"/>
      <c r="T671" s="86"/>
      <c r="U671" s="86"/>
      <c r="V671" s="86"/>
      <c r="W671" s="86"/>
      <c r="X671" s="86"/>
      <c r="Y671" s="86"/>
      <c r="Z671" s="86"/>
    </row>
    <row r="672" spans="1:26" ht="13.5" customHeight="1" x14ac:dyDescent="0.3">
      <c r="A672" s="86"/>
      <c r="B672" s="86"/>
      <c r="C672" s="86"/>
      <c r="D672" s="86"/>
      <c r="E672" s="86"/>
      <c r="F672" s="86"/>
      <c r="G672" s="86"/>
      <c r="H672" s="86"/>
      <c r="I672" s="86"/>
      <c r="J672" s="86"/>
      <c r="K672" s="86"/>
      <c r="L672" s="86"/>
      <c r="M672" s="86"/>
      <c r="N672" s="86"/>
      <c r="O672" s="86"/>
      <c r="P672" s="86"/>
      <c r="Q672" s="86"/>
      <c r="R672" s="86"/>
      <c r="S672" s="86"/>
      <c r="T672" s="86"/>
      <c r="U672" s="86"/>
      <c r="V672" s="86"/>
      <c r="W672" s="86"/>
      <c r="X672" s="86"/>
      <c r="Y672" s="86"/>
      <c r="Z672" s="86"/>
    </row>
    <row r="673" spans="1:26" ht="13.5" customHeight="1" x14ac:dyDescent="0.3">
      <c r="A673" s="86"/>
      <c r="B673" s="86"/>
      <c r="C673" s="86"/>
      <c r="D673" s="86"/>
      <c r="E673" s="86"/>
      <c r="F673" s="86"/>
      <c r="G673" s="86"/>
      <c r="H673" s="86"/>
      <c r="I673" s="86"/>
      <c r="J673" s="86"/>
      <c r="K673" s="86"/>
      <c r="L673" s="86"/>
      <c r="M673" s="86"/>
      <c r="N673" s="86"/>
      <c r="O673" s="86"/>
      <c r="P673" s="86"/>
      <c r="Q673" s="86"/>
      <c r="R673" s="86"/>
      <c r="S673" s="86"/>
      <c r="T673" s="86"/>
      <c r="U673" s="86"/>
      <c r="V673" s="86"/>
      <c r="W673" s="86"/>
      <c r="X673" s="86"/>
      <c r="Y673" s="86"/>
      <c r="Z673" s="86"/>
    </row>
    <row r="674" spans="1:26" ht="13.5" customHeight="1" x14ac:dyDescent="0.3">
      <c r="A674" s="86"/>
      <c r="B674" s="86"/>
      <c r="C674" s="86"/>
      <c r="D674" s="86"/>
      <c r="E674" s="86"/>
      <c r="F674" s="86"/>
      <c r="G674" s="86"/>
      <c r="H674" s="86"/>
      <c r="I674" s="86"/>
      <c r="J674" s="86"/>
      <c r="K674" s="86"/>
      <c r="L674" s="86"/>
      <c r="M674" s="86"/>
      <c r="N674" s="86"/>
      <c r="O674" s="86"/>
      <c r="P674" s="86"/>
      <c r="Q674" s="86"/>
      <c r="R674" s="86"/>
      <c r="S674" s="86"/>
      <c r="T674" s="86"/>
      <c r="U674" s="86"/>
      <c r="V674" s="86"/>
      <c r="W674" s="86"/>
      <c r="X674" s="86"/>
      <c r="Y674" s="86"/>
      <c r="Z674" s="86"/>
    </row>
    <row r="675" spans="1:26" ht="13.5" customHeight="1" x14ac:dyDescent="0.3">
      <c r="A675" s="86"/>
      <c r="B675" s="86"/>
      <c r="C675" s="86"/>
      <c r="D675" s="86"/>
      <c r="E675" s="86"/>
      <c r="F675" s="86"/>
      <c r="G675" s="86"/>
      <c r="H675" s="86"/>
      <c r="I675" s="86"/>
      <c r="J675" s="86"/>
      <c r="K675" s="86"/>
      <c r="L675" s="86"/>
      <c r="M675" s="86"/>
      <c r="N675" s="86"/>
      <c r="O675" s="86"/>
      <c r="P675" s="86"/>
      <c r="Q675" s="86"/>
      <c r="R675" s="86"/>
      <c r="S675" s="86"/>
      <c r="T675" s="86"/>
      <c r="U675" s="86"/>
      <c r="V675" s="86"/>
      <c r="W675" s="86"/>
      <c r="X675" s="86"/>
      <c r="Y675" s="86"/>
      <c r="Z675" s="86"/>
    </row>
    <row r="676" spans="1:26" ht="13.5" customHeight="1" x14ac:dyDescent="0.3">
      <c r="A676" s="86"/>
      <c r="B676" s="86"/>
      <c r="C676" s="86"/>
      <c r="D676" s="86"/>
      <c r="E676" s="86"/>
      <c r="F676" s="86"/>
      <c r="G676" s="86"/>
      <c r="H676" s="86"/>
      <c r="I676" s="86"/>
      <c r="J676" s="86"/>
      <c r="K676" s="86"/>
      <c r="L676" s="86"/>
      <c r="M676" s="86"/>
      <c r="N676" s="86"/>
      <c r="O676" s="86"/>
      <c r="P676" s="86"/>
      <c r="Q676" s="86"/>
      <c r="R676" s="86"/>
      <c r="S676" s="86"/>
      <c r="T676" s="86"/>
      <c r="U676" s="86"/>
      <c r="V676" s="86"/>
      <c r="W676" s="86"/>
      <c r="X676" s="86"/>
      <c r="Y676" s="86"/>
      <c r="Z676" s="86"/>
    </row>
    <row r="677" spans="1:26" ht="13.5" customHeight="1" x14ac:dyDescent="0.3">
      <c r="A677" s="86"/>
      <c r="B677" s="86"/>
      <c r="C677" s="86"/>
      <c r="D677" s="86"/>
      <c r="E677" s="86"/>
      <c r="F677" s="86"/>
      <c r="G677" s="86"/>
      <c r="H677" s="86"/>
      <c r="I677" s="86"/>
      <c r="J677" s="86"/>
      <c r="K677" s="86"/>
      <c r="L677" s="86"/>
      <c r="M677" s="86"/>
      <c r="N677" s="86"/>
      <c r="O677" s="86"/>
      <c r="P677" s="86"/>
      <c r="Q677" s="86"/>
      <c r="R677" s="86"/>
      <c r="S677" s="86"/>
      <c r="T677" s="86"/>
      <c r="U677" s="86"/>
      <c r="V677" s="86"/>
      <c r="W677" s="86"/>
      <c r="X677" s="86"/>
      <c r="Y677" s="86"/>
      <c r="Z677" s="86"/>
    </row>
    <row r="678" spans="1:26" ht="13.5" customHeight="1" x14ac:dyDescent="0.3">
      <c r="A678" s="86"/>
      <c r="B678" s="86"/>
      <c r="C678" s="86"/>
      <c r="D678" s="86"/>
      <c r="E678" s="86"/>
      <c r="F678" s="86"/>
      <c r="G678" s="86"/>
      <c r="H678" s="86"/>
      <c r="I678" s="86"/>
      <c r="J678" s="86"/>
      <c r="K678" s="86"/>
      <c r="L678" s="86"/>
      <c r="M678" s="86"/>
      <c r="N678" s="86"/>
      <c r="O678" s="86"/>
      <c r="P678" s="86"/>
      <c r="Q678" s="86"/>
      <c r="R678" s="86"/>
      <c r="S678" s="86"/>
      <c r="T678" s="86"/>
      <c r="U678" s="86"/>
      <c r="V678" s="86"/>
      <c r="W678" s="86"/>
      <c r="X678" s="86"/>
      <c r="Y678" s="86"/>
      <c r="Z678" s="86"/>
    </row>
    <row r="679" spans="1:26" ht="13.5" customHeight="1" x14ac:dyDescent="0.3">
      <c r="A679" s="86"/>
      <c r="B679" s="86"/>
      <c r="C679" s="86"/>
      <c r="D679" s="86"/>
      <c r="E679" s="86"/>
      <c r="F679" s="86"/>
      <c r="G679" s="86"/>
      <c r="H679" s="86"/>
      <c r="I679" s="86"/>
      <c r="J679" s="86"/>
      <c r="K679" s="86"/>
      <c r="L679" s="86"/>
      <c r="M679" s="86"/>
      <c r="N679" s="86"/>
      <c r="O679" s="86"/>
      <c r="P679" s="86"/>
      <c r="Q679" s="86"/>
      <c r="R679" s="86"/>
      <c r="S679" s="86"/>
      <c r="T679" s="86"/>
      <c r="U679" s="86"/>
      <c r="V679" s="86"/>
      <c r="W679" s="86"/>
      <c r="X679" s="86"/>
      <c r="Y679" s="86"/>
      <c r="Z679" s="86"/>
    </row>
    <row r="680" spans="1:26" ht="13.5" customHeight="1" x14ac:dyDescent="0.3">
      <c r="A680" s="86"/>
      <c r="B680" s="86"/>
      <c r="C680" s="86"/>
      <c r="D680" s="86"/>
      <c r="E680" s="86"/>
      <c r="F680" s="86"/>
      <c r="G680" s="86"/>
      <c r="H680" s="86"/>
      <c r="I680" s="86"/>
      <c r="J680" s="86"/>
      <c r="K680" s="86"/>
      <c r="L680" s="86"/>
      <c r="M680" s="86"/>
      <c r="N680" s="86"/>
      <c r="O680" s="86"/>
      <c r="P680" s="86"/>
      <c r="Q680" s="86"/>
      <c r="R680" s="86"/>
      <c r="S680" s="86"/>
      <c r="T680" s="86"/>
      <c r="U680" s="86"/>
      <c r="V680" s="86"/>
      <c r="W680" s="86"/>
      <c r="X680" s="86"/>
      <c r="Y680" s="86"/>
      <c r="Z680" s="86"/>
    </row>
    <row r="681" spans="1:26" ht="13.5" customHeight="1" x14ac:dyDescent="0.3">
      <c r="A681" s="86"/>
      <c r="B681" s="86"/>
      <c r="C681" s="86"/>
      <c r="D681" s="86"/>
      <c r="E681" s="86"/>
      <c r="F681" s="86"/>
      <c r="G681" s="86"/>
      <c r="H681" s="86"/>
      <c r="I681" s="86"/>
      <c r="J681" s="86"/>
      <c r="K681" s="86"/>
      <c r="L681" s="86"/>
      <c r="M681" s="86"/>
      <c r="N681" s="86"/>
      <c r="O681" s="86"/>
      <c r="P681" s="86"/>
      <c r="Q681" s="86"/>
      <c r="R681" s="86"/>
      <c r="S681" s="86"/>
      <c r="T681" s="86"/>
      <c r="U681" s="86"/>
      <c r="V681" s="86"/>
      <c r="W681" s="86"/>
      <c r="X681" s="86"/>
      <c r="Y681" s="86"/>
      <c r="Z681" s="86"/>
    </row>
    <row r="682" spans="1:26" ht="13.5" customHeight="1" x14ac:dyDescent="0.3">
      <c r="A682" s="86"/>
      <c r="B682" s="86"/>
      <c r="C682" s="86"/>
      <c r="D682" s="86"/>
      <c r="E682" s="86"/>
      <c r="F682" s="86"/>
      <c r="G682" s="86"/>
      <c r="H682" s="86"/>
      <c r="I682" s="86"/>
      <c r="J682" s="86"/>
      <c r="K682" s="86"/>
      <c r="L682" s="86"/>
      <c r="M682" s="86"/>
      <c r="N682" s="86"/>
      <c r="O682" s="86"/>
      <c r="P682" s="86"/>
      <c r="Q682" s="86"/>
      <c r="R682" s="86"/>
      <c r="S682" s="86"/>
      <c r="T682" s="86"/>
      <c r="U682" s="86"/>
      <c r="V682" s="86"/>
      <c r="W682" s="86"/>
      <c r="X682" s="86"/>
      <c r="Y682" s="86"/>
      <c r="Z682" s="86"/>
    </row>
    <row r="683" spans="1:26" ht="13.5" customHeight="1" x14ac:dyDescent="0.3">
      <c r="A683" s="86"/>
      <c r="B683" s="86"/>
      <c r="C683" s="86"/>
      <c r="D683" s="86"/>
      <c r="E683" s="86"/>
      <c r="F683" s="86"/>
      <c r="G683" s="86"/>
      <c r="H683" s="86"/>
      <c r="I683" s="86"/>
      <c r="J683" s="86"/>
      <c r="K683" s="86"/>
      <c r="L683" s="86"/>
      <c r="M683" s="86"/>
      <c r="N683" s="86"/>
      <c r="O683" s="86"/>
      <c r="P683" s="86"/>
      <c r="Q683" s="86"/>
      <c r="R683" s="86"/>
      <c r="S683" s="86"/>
      <c r="T683" s="86"/>
      <c r="U683" s="86"/>
      <c r="V683" s="86"/>
      <c r="W683" s="86"/>
      <c r="X683" s="86"/>
      <c r="Y683" s="86"/>
      <c r="Z683" s="86"/>
    </row>
    <row r="684" spans="1:26" ht="13.5" customHeight="1" x14ac:dyDescent="0.3">
      <c r="A684" s="86"/>
      <c r="B684" s="86"/>
      <c r="C684" s="86"/>
      <c r="D684" s="86"/>
      <c r="E684" s="86"/>
      <c r="F684" s="86"/>
      <c r="G684" s="86"/>
      <c r="H684" s="86"/>
      <c r="I684" s="86"/>
      <c r="J684" s="86"/>
      <c r="K684" s="86"/>
      <c r="L684" s="86"/>
      <c r="M684" s="86"/>
      <c r="N684" s="86"/>
      <c r="O684" s="86"/>
      <c r="P684" s="86"/>
      <c r="Q684" s="86"/>
      <c r="R684" s="86"/>
      <c r="S684" s="86"/>
      <c r="T684" s="86"/>
      <c r="U684" s="86"/>
      <c r="V684" s="86"/>
      <c r="W684" s="86"/>
      <c r="X684" s="86"/>
      <c r="Y684" s="86"/>
      <c r="Z684" s="86"/>
    </row>
    <row r="685" spans="1:26" ht="13.5" customHeight="1" x14ac:dyDescent="0.3">
      <c r="A685" s="86"/>
      <c r="B685" s="86"/>
      <c r="C685" s="86"/>
      <c r="D685" s="86"/>
      <c r="E685" s="86"/>
      <c r="F685" s="86"/>
      <c r="G685" s="86"/>
      <c r="H685" s="86"/>
      <c r="I685" s="86"/>
      <c r="J685" s="86"/>
      <c r="K685" s="86"/>
      <c r="L685" s="86"/>
      <c r="M685" s="86"/>
      <c r="N685" s="86"/>
      <c r="O685" s="86"/>
      <c r="P685" s="86"/>
      <c r="Q685" s="86"/>
      <c r="R685" s="86"/>
      <c r="S685" s="86"/>
      <c r="T685" s="86"/>
      <c r="U685" s="86"/>
      <c r="V685" s="86"/>
      <c r="W685" s="86"/>
      <c r="X685" s="86"/>
      <c r="Y685" s="86"/>
      <c r="Z685" s="86"/>
    </row>
    <row r="686" spans="1:26" ht="13.5" customHeight="1" x14ac:dyDescent="0.3">
      <c r="A686" s="86"/>
      <c r="B686" s="86"/>
      <c r="C686" s="86"/>
      <c r="D686" s="86"/>
      <c r="E686" s="86"/>
      <c r="F686" s="86"/>
      <c r="G686" s="86"/>
      <c r="H686" s="86"/>
      <c r="I686" s="86"/>
      <c r="J686" s="86"/>
      <c r="K686" s="86"/>
      <c r="L686" s="86"/>
      <c r="M686" s="86"/>
      <c r="N686" s="86"/>
      <c r="O686" s="86"/>
      <c r="P686" s="86"/>
      <c r="Q686" s="86"/>
      <c r="R686" s="86"/>
      <c r="S686" s="86"/>
      <c r="T686" s="86"/>
      <c r="U686" s="86"/>
      <c r="V686" s="86"/>
      <c r="W686" s="86"/>
      <c r="X686" s="86"/>
      <c r="Y686" s="86"/>
      <c r="Z686" s="86"/>
    </row>
    <row r="687" spans="1:26" ht="13.5" customHeight="1" x14ac:dyDescent="0.3">
      <c r="A687" s="86"/>
      <c r="B687" s="86"/>
      <c r="C687" s="86"/>
      <c r="D687" s="86"/>
      <c r="E687" s="86"/>
      <c r="F687" s="86"/>
      <c r="G687" s="86"/>
      <c r="H687" s="86"/>
      <c r="I687" s="86"/>
      <c r="J687" s="86"/>
      <c r="K687" s="86"/>
      <c r="L687" s="86"/>
      <c r="M687" s="86"/>
      <c r="N687" s="86"/>
      <c r="O687" s="86"/>
      <c r="P687" s="86"/>
      <c r="Q687" s="86"/>
      <c r="R687" s="86"/>
      <c r="S687" s="86"/>
      <c r="T687" s="86"/>
      <c r="U687" s="86"/>
      <c r="V687" s="86"/>
      <c r="W687" s="86"/>
      <c r="X687" s="86"/>
      <c r="Y687" s="86"/>
      <c r="Z687" s="86"/>
    </row>
    <row r="688" spans="1:26" ht="13.5" customHeight="1" x14ac:dyDescent="0.3">
      <c r="A688" s="86"/>
      <c r="B688" s="86"/>
      <c r="C688" s="86"/>
      <c r="D688" s="86"/>
      <c r="E688" s="86"/>
      <c r="F688" s="86"/>
      <c r="G688" s="86"/>
      <c r="H688" s="86"/>
      <c r="I688" s="86"/>
      <c r="J688" s="86"/>
      <c r="K688" s="86"/>
      <c r="L688" s="86"/>
      <c r="M688" s="86"/>
      <c r="N688" s="86"/>
      <c r="O688" s="86"/>
      <c r="P688" s="86"/>
      <c r="Q688" s="86"/>
      <c r="R688" s="86"/>
      <c r="S688" s="86"/>
      <c r="T688" s="86"/>
      <c r="U688" s="86"/>
      <c r="V688" s="86"/>
      <c r="W688" s="86"/>
      <c r="X688" s="86"/>
      <c r="Y688" s="86"/>
      <c r="Z688" s="86"/>
    </row>
    <row r="689" spans="1:26" ht="13.5" customHeight="1" x14ac:dyDescent="0.3">
      <c r="A689" s="86"/>
      <c r="B689" s="86"/>
      <c r="C689" s="86"/>
      <c r="D689" s="86"/>
      <c r="E689" s="86"/>
      <c r="F689" s="86"/>
      <c r="G689" s="86"/>
      <c r="H689" s="86"/>
      <c r="I689" s="86"/>
      <c r="J689" s="86"/>
      <c r="K689" s="86"/>
      <c r="L689" s="86"/>
      <c r="M689" s="86"/>
      <c r="N689" s="86"/>
      <c r="O689" s="86"/>
      <c r="P689" s="86"/>
      <c r="Q689" s="86"/>
      <c r="R689" s="86"/>
      <c r="S689" s="86"/>
      <c r="T689" s="86"/>
      <c r="U689" s="86"/>
      <c r="V689" s="86"/>
      <c r="W689" s="86"/>
      <c r="X689" s="86"/>
      <c r="Y689" s="86"/>
      <c r="Z689" s="86"/>
    </row>
    <row r="690" spans="1:26" ht="13.5" customHeight="1" x14ac:dyDescent="0.3">
      <c r="A690" s="86"/>
      <c r="B690" s="86"/>
      <c r="C690" s="86"/>
      <c r="D690" s="86"/>
      <c r="E690" s="86"/>
      <c r="F690" s="86"/>
      <c r="G690" s="86"/>
      <c r="H690" s="86"/>
      <c r="I690" s="86"/>
      <c r="J690" s="86"/>
      <c r="K690" s="86"/>
      <c r="L690" s="86"/>
      <c r="M690" s="86"/>
      <c r="N690" s="86"/>
      <c r="O690" s="86"/>
      <c r="P690" s="86"/>
      <c r="Q690" s="86"/>
      <c r="R690" s="86"/>
      <c r="S690" s="86"/>
      <c r="T690" s="86"/>
      <c r="U690" s="86"/>
      <c r="V690" s="86"/>
      <c r="W690" s="86"/>
      <c r="X690" s="86"/>
      <c r="Y690" s="86"/>
      <c r="Z690" s="86"/>
    </row>
    <row r="691" spans="1:26" ht="13.5" customHeight="1" x14ac:dyDescent="0.3">
      <c r="A691" s="86"/>
      <c r="B691" s="86"/>
      <c r="C691" s="86"/>
      <c r="D691" s="86"/>
      <c r="E691" s="86"/>
      <c r="F691" s="86"/>
      <c r="G691" s="86"/>
      <c r="H691" s="86"/>
      <c r="I691" s="86"/>
      <c r="J691" s="86"/>
      <c r="K691" s="86"/>
      <c r="L691" s="86"/>
      <c r="M691" s="86"/>
      <c r="N691" s="86"/>
      <c r="O691" s="86"/>
      <c r="P691" s="86"/>
      <c r="Q691" s="86"/>
      <c r="R691" s="86"/>
      <c r="S691" s="86"/>
      <c r="T691" s="86"/>
      <c r="U691" s="86"/>
      <c r="V691" s="86"/>
      <c r="W691" s="86"/>
      <c r="X691" s="86"/>
      <c r="Y691" s="86"/>
      <c r="Z691" s="86"/>
    </row>
    <row r="692" spans="1:26" ht="13.5" customHeight="1" x14ac:dyDescent="0.3">
      <c r="A692" s="86"/>
      <c r="B692" s="86"/>
      <c r="C692" s="86"/>
      <c r="D692" s="86"/>
      <c r="E692" s="86"/>
      <c r="F692" s="86"/>
      <c r="G692" s="86"/>
      <c r="H692" s="86"/>
      <c r="I692" s="86"/>
      <c r="J692" s="86"/>
      <c r="K692" s="86"/>
      <c r="L692" s="86"/>
      <c r="M692" s="86"/>
      <c r="N692" s="86"/>
      <c r="O692" s="86"/>
      <c r="P692" s="86"/>
      <c r="Q692" s="86"/>
      <c r="R692" s="86"/>
      <c r="S692" s="86"/>
      <c r="T692" s="86"/>
      <c r="U692" s="86"/>
      <c r="V692" s="86"/>
      <c r="W692" s="86"/>
      <c r="X692" s="86"/>
      <c r="Y692" s="86"/>
      <c r="Z692" s="86"/>
    </row>
    <row r="693" spans="1:26" ht="13.5" customHeight="1" x14ac:dyDescent="0.3">
      <c r="A693" s="86"/>
      <c r="B693" s="86"/>
      <c r="C693" s="86"/>
      <c r="D693" s="86"/>
      <c r="E693" s="86"/>
      <c r="F693" s="86"/>
      <c r="G693" s="86"/>
      <c r="H693" s="86"/>
      <c r="I693" s="86"/>
      <c r="J693" s="86"/>
      <c r="K693" s="86"/>
      <c r="L693" s="86"/>
      <c r="M693" s="86"/>
      <c r="N693" s="86"/>
      <c r="O693" s="86"/>
      <c r="P693" s="86"/>
      <c r="Q693" s="86"/>
      <c r="R693" s="86"/>
      <c r="S693" s="86"/>
      <c r="T693" s="86"/>
      <c r="U693" s="86"/>
      <c r="V693" s="86"/>
      <c r="W693" s="86"/>
      <c r="X693" s="86"/>
      <c r="Y693" s="86"/>
      <c r="Z693" s="86"/>
    </row>
    <row r="694" spans="1:26" ht="13.5" customHeight="1" x14ac:dyDescent="0.3">
      <c r="A694" s="86"/>
      <c r="B694" s="86"/>
      <c r="C694" s="86"/>
      <c r="D694" s="86"/>
      <c r="E694" s="86"/>
      <c r="F694" s="86"/>
      <c r="G694" s="86"/>
      <c r="H694" s="86"/>
      <c r="I694" s="86"/>
      <c r="J694" s="86"/>
      <c r="K694" s="86"/>
      <c r="L694" s="86"/>
      <c r="M694" s="86"/>
      <c r="N694" s="86"/>
      <c r="O694" s="86"/>
      <c r="P694" s="86"/>
      <c r="Q694" s="86"/>
      <c r="R694" s="86"/>
      <c r="S694" s="86"/>
      <c r="T694" s="86"/>
      <c r="U694" s="86"/>
      <c r="V694" s="86"/>
      <c r="W694" s="86"/>
      <c r="X694" s="86"/>
      <c r="Y694" s="86"/>
      <c r="Z694" s="86"/>
    </row>
    <row r="695" spans="1:26" ht="13.5" customHeight="1" x14ac:dyDescent="0.3">
      <c r="A695" s="86"/>
      <c r="B695" s="86"/>
      <c r="C695" s="86"/>
      <c r="D695" s="86"/>
      <c r="E695" s="86"/>
      <c r="F695" s="86"/>
      <c r="G695" s="86"/>
      <c r="H695" s="86"/>
      <c r="I695" s="86"/>
      <c r="J695" s="86"/>
      <c r="K695" s="86"/>
      <c r="L695" s="86"/>
      <c r="M695" s="86"/>
      <c r="N695" s="86"/>
      <c r="O695" s="86"/>
      <c r="P695" s="86"/>
      <c r="Q695" s="86"/>
      <c r="R695" s="86"/>
      <c r="S695" s="86"/>
      <c r="T695" s="86"/>
      <c r="U695" s="86"/>
      <c r="V695" s="86"/>
      <c r="W695" s="86"/>
      <c r="X695" s="86"/>
      <c r="Y695" s="86"/>
      <c r="Z695" s="86"/>
    </row>
    <row r="696" spans="1:26" ht="13.5" customHeight="1" x14ac:dyDescent="0.3">
      <c r="A696" s="86"/>
      <c r="B696" s="86"/>
      <c r="C696" s="86"/>
      <c r="D696" s="86"/>
      <c r="E696" s="86"/>
      <c r="F696" s="86"/>
      <c r="G696" s="86"/>
      <c r="H696" s="86"/>
      <c r="I696" s="86"/>
      <c r="J696" s="86"/>
      <c r="K696" s="86"/>
      <c r="L696" s="86"/>
      <c r="M696" s="86"/>
      <c r="N696" s="86"/>
      <c r="O696" s="86"/>
      <c r="P696" s="86"/>
      <c r="Q696" s="86"/>
      <c r="R696" s="86"/>
      <c r="S696" s="86"/>
      <c r="T696" s="86"/>
      <c r="U696" s="86"/>
      <c r="V696" s="86"/>
      <c r="W696" s="86"/>
      <c r="X696" s="86"/>
      <c r="Y696" s="86"/>
      <c r="Z696" s="86"/>
    </row>
    <row r="697" spans="1:26" ht="13.5" customHeight="1" x14ac:dyDescent="0.3">
      <c r="A697" s="86"/>
      <c r="B697" s="86"/>
      <c r="C697" s="86"/>
      <c r="D697" s="86"/>
      <c r="E697" s="86"/>
      <c r="F697" s="86"/>
      <c r="G697" s="86"/>
      <c r="H697" s="86"/>
      <c r="I697" s="86"/>
      <c r="J697" s="86"/>
      <c r="K697" s="86"/>
      <c r="L697" s="86"/>
      <c r="M697" s="86"/>
      <c r="N697" s="86"/>
      <c r="O697" s="86"/>
      <c r="P697" s="86"/>
      <c r="Q697" s="86"/>
      <c r="R697" s="86"/>
      <c r="S697" s="86"/>
      <c r="T697" s="86"/>
      <c r="U697" s="86"/>
      <c r="V697" s="86"/>
      <c r="W697" s="86"/>
      <c r="X697" s="86"/>
      <c r="Y697" s="86"/>
      <c r="Z697" s="86"/>
    </row>
    <row r="698" spans="1:26" ht="13.5" customHeight="1" x14ac:dyDescent="0.3">
      <c r="A698" s="86"/>
      <c r="B698" s="86"/>
      <c r="C698" s="86"/>
      <c r="D698" s="86"/>
      <c r="E698" s="86"/>
      <c r="F698" s="86"/>
      <c r="G698" s="86"/>
      <c r="H698" s="86"/>
      <c r="I698" s="86"/>
      <c r="J698" s="86"/>
      <c r="K698" s="86"/>
      <c r="L698" s="86"/>
      <c r="M698" s="86"/>
      <c r="N698" s="86"/>
      <c r="O698" s="86"/>
      <c r="P698" s="86"/>
      <c r="Q698" s="86"/>
      <c r="R698" s="86"/>
      <c r="S698" s="86"/>
      <c r="T698" s="86"/>
      <c r="U698" s="86"/>
      <c r="V698" s="86"/>
      <c r="W698" s="86"/>
      <c r="X698" s="86"/>
      <c r="Y698" s="86"/>
      <c r="Z698" s="86"/>
    </row>
    <row r="699" spans="1:26" ht="13.5" customHeight="1" x14ac:dyDescent="0.3">
      <c r="A699" s="86"/>
      <c r="B699" s="86"/>
      <c r="C699" s="86"/>
      <c r="D699" s="86"/>
      <c r="E699" s="86"/>
      <c r="F699" s="86"/>
      <c r="G699" s="86"/>
      <c r="H699" s="86"/>
      <c r="I699" s="86"/>
      <c r="J699" s="86"/>
      <c r="K699" s="86"/>
      <c r="L699" s="86"/>
      <c r="M699" s="86"/>
      <c r="N699" s="86"/>
      <c r="O699" s="86"/>
      <c r="P699" s="86"/>
      <c r="Q699" s="86"/>
      <c r="R699" s="86"/>
      <c r="S699" s="86"/>
      <c r="T699" s="86"/>
      <c r="U699" s="86"/>
      <c r="V699" s="86"/>
      <c r="W699" s="86"/>
      <c r="X699" s="86"/>
      <c r="Y699" s="86"/>
      <c r="Z699" s="86"/>
    </row>
    <row r="700" spans="1:26" ht="13.5" customHeight="1" x14ac:dyDescent="0.3">
      <c r="A700" s="86"/>
      <c r="B700" s="86"/>
      <c r="C700" s="86"/>
      <c r="D700" s="86"/>
      <c r="E700" s="86"/>
      <c r="F700" s="86"/>
      <c r="G700" s="86"/>
      <c r="H700" s="86"/>
      <c r="I700" s="86"/>
      <c r="J700" s="86"/>
      <c r="K700" s="86"/>
      <c r="L700" s="86"/>
      <c r="M700" s="86"/>
      <c r="N700" s="86"/>
      <c r="O700" s="86"/>
      <c r="P700" s="86"/>
      <c r="Q700" s="86"/>
      <c r="R700" s="86"/>
      <c r="S700" s="86"/>
      <c r="T700" s="86"/>
      <c r="U700" s="86"/>
      <c r="V700" s="86"/>
      <c r="W700" s="86"/>
      <c r="X700" s="86"/>
      <c r="Y700" s="86"/>
      <c r="Z700" s="86"/>
    </row>
    <row r="701" spans="1:26" ht="13.5" customHeight="1" x14ac:dyDescent="0.3">
      <c r="A701" s="86"/>
      <c r="B701" s="86"/>
      <c r="C701" s="86"/>
      <c r="D701" s="86"/>
      <c r="E701" s="86"/>
      <c r="F701" s="86"/>
      <c r="G701" s="86"/>
      <c r="H701" s="86"/>
      <c r="I701" s="86"/>
      <c r="J701" s="86"/>
      <c r="K701" s="86"/>
      <c r="L701" s="86"/>
      <c r="M701" s="86"/>
      <c r="N701" s="86"/>
      <c r="O701" s="86"/>
      <c r="P701" s="86"/>
      <c r="Q701" s="86"/>
      <c r="R701" s="86"/>
      <c r="S701" s="86"/>
      <c r="T701" s="86"/>
      <c r="U701" s="86"/>
      <c r="V701" s="86"/>
      <c r="W701" s="86"/>
      <c r="X701" s="86"/>
      <c r="Y701" s="86"/>
      <c r="Z701" s="86"/>
    </row>
    <row r="702" spans="1:26" ht="13.5" customHeight="1" x14ac:dyDescent="0.3">
      <c r="A702" s="86"/>
      <c r="B702" s="86"/>
      <c r="C702" s="86"/>
      <c r="D702" s="86"/>
      <c r="E702" s="86"/>
      <c r="F702" s="86"/>
      <c r="G702" s="86"/>
      <c r="H702" s="86"/>
      <c r="I702" s="86"/>
      <c r="J702" s="86"/>
      <c r="K702" s="86"/>
      <c r="L702" s="86"/>
      <c r="M702" s="86"/>
      <c r="N702" s="86"/>
      <c r="O702" s="86"/>
      <c r="P702" s="86"/>
      <c r="Q702" s="86"/>
      <c r="R702" s="86"/>
      <c r="S702" s="86"/>
      <c r="T702" s="86"/>
      <c r="U702" s="86"/>
      <c r="V702" s="86"/>
      <c r="W702" s="86"/>
      <c r="X702" s="86"/>
      <c r="Y702" s="86"/>
      <c r="Z702" s="86"/>
    </row>
    <row r="703" spans="1:26" ht="13.5" customHeight="1" x14ac:dyDescent="0.3">
      <c r="A703" s="86"/>
      <c r="B703" s="86"/>
      <c r="C703" s="86"/>
      <c r="D703" s="86"/>
      <c r="E703" s="86"/>
      <c r="F703" s="86"/>
      <c r="G703" s="86"/>
      <c r="H703" s="86"/>
      <c r="I703" s="86"/>
      <c r="J703" s="86"/>
      <c r="K703" s="86"/>
      <c r="L703" s="86"/>
      <c r="M703" s="86"/>
      <c r="N703" s="86"/>
      <c r="O703" s="86"/>
      <c r="P703" s="86"/>
      <c r="Q703" s="86"/>
      <c r="R703" s="86"/>
      <c r="S703" s="86"/>
      <c r="T703" s="86"/>
      <c r="U703" s="86"/>
      <c r="V703" s="86"/>
      <c r="W703" s="86"/>
      <c r="X703" s="86"/>
      <c r="Y703" s="86"/>
      <c r="Z703" s="86"/>
    </row>
    <row r="704" spans="1:26" ht="13.5" customHeight="1" x14ac:dyDescent="0.3">
      <c r="A704" s="86"/>
      <c r="B704" s="86"/>
      <c r="C704" s="86"/>
      <c r="D704" s="86"/>
      <c r="E704" s="86"/>
      <c r="F704" s="86"/>
      <c r="G704" s="86"/>
      <c r="H704" s="86"/>
      <c r="I704" s="86"/>
      <c r="J704" s="86"/>
      <c r="K704" s="86"/>
      <c r="L704" s="86"/>
      <c r="M704" s="86"/>
      <c r="N704" s="86"/>
      <c r="O704" s="86"/>
      <c r="P704" s="86"/>
      <c r="Q704" s="86"/>
      <c r="R704" s="86"/>
      <c r="S704" s="86"/>
      <c r="T704" s="86"/>
      <c r="U704" s="86"/>
      <c r="V704" s="86"/>
      <c r="W704" s="86"/>
      <c r="X704" s="86"/>
      <c r="Y704" s="86"/>
      <c r="Z704" s="86"/>
    </row>
    <row r="705" spans="1:26" ht="13.5" customHeight="1" x14ac:dyDescent="0.3">
      <c r="A705" s="86"/>
      <c r="B705" s="86"/>
      <c r="C705" s="86"/>
      <c r="D705" s="86"/>
      <c r="E705" s="86"/>
      <c r="F705" s="86"/>
      <c r="G705" s="86"/>
      <c r="H705" s="86"/>
      <c r="I705" s="86"/>
      <c r="J705" s="86"/>
      <c r="K705" s="86"/>
      <c r="L705" s="86"/>
      <c r="M705" s="86"/>
      <c r="N705" s="86"/>
      <c r="O705" s="86"/>
      <c r="P705" s="86"/>
      <c r="Q705" s="86"/>
      <c r="R705" s="86"/>
      <c r="S705" s="86"/>
      <c r="T705" s="86"/>
      <c r="U705" s="86"/>
      <c r="V705" s="86"/>
      <c r="W705" s="86"/>
      <c r="X705" s="86"/>
      <c r="Y705" s="86"/>
      <c r="Z705" s="86"/>
    </row>
    <row r="706" spans="1:26" ht="13.5" customHeight="1" x14ac:dyDescent="0.3">
      <c r="A706" s="86"/>
      <c r="B706" s="86"/>
      <c r="C706" s="86"/>
      <c r="D706" s="86"/>
      <c r="E706" s="86"/>
      <c r="F706" s="86"/>
      <c r="G706" s="86"/>
      <c r="H706" s="86"/>
      <c r="I706" s="86"/>
      <c r="J706" s="86"/>
      <c r="K706" s="86"/>
      <c r="L706" s="86"/>
      <c r="M706" s="86"/>
      <c r="N706" s="86"/>
      <c r="O706" s="86"/>
      <c r="P706" s="86"/>
      <c r="Q706" s="86"/>
      <c r="R706" s="86"/>
      <c r="S706" s="86"/>
      <c r="T706" s="86"/>
      <c r="U706" s="86"/>
      <c r="V706" s="86"/>
      <c r="W706" s="86"/>
      <c r="X706" s="86"/>
      <c r="Y706" s="86"/>
      <c r="Z706" s="86"/>
    </row>
    <row r="707" spans="1:26" ht="13.5" customHeight="1" x14ac:dyDescent="0.3">
      <c r="A707" s="86"/>
      <c r="B707" s="86"/>
      <c r="C707" s="86"/>
      <c r="D707" s="86"/>
      <c r="E707" s="86"/>
      <c r="F707" s="86"/>
      <c r="G707" s="86"/>
      <c r="H707" s="86"/>
      <c r="I707" s="86"/>
      <c r="J707" s="86"/>
      <c r="K707" s="86"/>
      <c r="L707" s="86"/>
      <c r="M707" s="86"/>
      <c r="N707" s="86"/>
      <c r="O707" s="86"/>
      <c r="P707" s="86"/>
      <c r="Q707" s="86"/>
      <c r="R707" s="86"/>
      <c r="S707" s="86"/>
      <c r="T707" s="86"/>
      <c r="U707" s="86"/>
      <c r="V707" s="86"/>
      <c r="W707" s="86"/>
      <c r="X707" s="86"/>
      <c r="Y707" s="86"/>
      <c r="Z707" s="86"/>
    </row>
    <row r="708" spans="1:26" ht="13.5" customHeight="1" x14ac:dyDescent="0.3">
      <c r="A708" s="86"/>
      <c r="B708" s="86"/>
      <c r="C708" s="86"/>
      <c r="D708" s="86"/>
      <c r="E708" s="86"/>
      <c r="F708" s="86"/>
      <c r="G708" s="86"/>
      <c r="H708" s="86"/>
      <c r="I708" s="86"/>
      <c r="J708" s="86"/>
      <c r="K708" s="86"/>
      <c r="L708" s="86"/>
      <c r="M708" s="86"/>
      <c r="N708" s="86"/>
      <c r="O708" s="86"/>
      <c r="P708" s="86"/>
      <c r="Q708" s="86"/>
      <c r="R708" s="86"/>
      <c r="S708" s="86"/>
      <c r="T708" s="86"/>
      <c r="U708" s="86"/>
      <c r="V708" s="86"/>
      <c r="W708" s="86"/>
      <c r="X708" s="86"/>
      <c r="Y708" s="86"/>
      <c r="Z708" s="86"/>
    </row>
    <row r="709" spans="1:26" ht="13.5" customHeight="1" x14ac:dyDescent="0.3">
      <c r="A709" s="86"/>
      <c r="B709" s="86"/>
      <c r="C709" s="86"/>
      <c r="D709" s="86"/>
      <c r="E709" s="86"/>
      <c r="F709" s="86"/>
      <c r="G709" s="86"/>
      <c r="H709" s="86"/>
      <c r="I709" s="86"/>
      <c r="J709" s="86"/>
      <c r="K709" s="86"/>
      <c r="L709" s="86"/>
      <c r="M709" s="86"/>
      <c r="N709" s="86"/>
      <c r="O709" s="86"/>
      <c r="P709" s="86"/>
      <c r="Q709" s="86"/>
      <c r="R709" s="86"/>
      <c r="S709" s="86"/>
      <c r="T709" s="86"/>
      <c r="U709" s="86"/>
      <c r="V709" s="86"/>
      <c r="W709" s="86"/>
      <c r="X709" s="86"/>
      <c r="Y709" s="86"/>
      <c r="Z709" s="86"/>
    </row>
    <row r="710" spans="1:26" ht="13.5" customHeight="1" x14ac:dyDescent="0.3">
      <c r="A710" s="86"/>
      <c r="B710" s="86"/>
      <c r="C710" s="86"/>
      <c r="D710" s="86"/>
      <c r="E710" s="86"/>
      <c r="F710" s="86"/>
      <c r="G710" s="86"/>
      <c r="H710" s="86"/>
      <c r="I710" s="86"/>
      <c r="J710" s="86"/>
      <c r="K710" s="86"/>
      <c r="L710" s="86"/>
      <c r="M710" s="86"/>
      <c r="N710" s="86"/>
      <c r="O710" s="86"/>
      <c r="P710" s="86"/>
      <c r="Q710" s="86"/>
      <c r="R710" s="86"/>
      <c r="S710" s="86"/>
      <c r="T710" s="86"/>
      <c r="U710" s="86"/>
      <c r="V710" s="86"/>
      <c r="W710" s="86"/>
      <c r="X710" s="86"/>
      <c r="Y710" s="86"/>
      <c r="Z710" s="86"/>
    </row>
    <row r="711" spans="1:26" ht="13.5" customHeight="1" x14ac:dyDescent="0.3">
      <c r="A711" s="86"/>
      <c r="B711" s="86"/>
      <c r="C711" s="86"/>
      <c r="D711" s="86"/>
      <c r="E711" s="86"/>
      <c r="F711" s="86"/>
      <c r="G711" s="86"/>
      <c r="H711" s="86"/>
      <c r="I711" s="86"/>
      <c r="J711" s="86"/>
      <c r="K711" s="86"/>
      <c r="L711" s="86"/>
      <c r="M711" s="86"/>
      <c r="N711" s="86"/>
      <c r="O711" s="86"/>
      <c r="P711" s="86"/>
      <c r="Q711" s="86"/>
      <c r="R711" s="86"/>
      <c r="S711" s="86"/>
      <c r="T711" s="86"/>
      <c r="U711" s="86"/>
      <c r="V711" s="86"/>
      <c r="W711" s="86"/>
      <c r="X711" s="86"/>
      <c r="Y711" s="86"/>
      <c r="Z711" s="86"/>
    </row>
    <row r="712" spans="1:26" ht="13.5" customHeight="1" x14ac:dyDescent="0.3">
      <c r="A712" s="86"/>
      <c r="B712" s="86"/>
      <c r="C712" s="86"/>
      <c r="D712" s="86"/>
      <c r="E712" s="86"/>
      <c r="F712" s="86"/>
      <c r="G712" s="86"/>
      <c r="H712" s="86"/>
      <c r="I712" s="86"/>
      <c r="J712" s="86"/>
      <c r="K712" s="86"/>
      <c r="L712" s="86"/>
      <c r="M712" s="86"/>
      <c r="N712" s="86"/>
      <c r="O712" s="86"/>
      <c r="P712" s="86"/>
      <c r="Q712" s="86"/>
      <c r="R712" s="86"/>
      <c r="S712" s="86"/>
      <c r="T712" s="86"/>
      <c r="U712" s="86"/>
      <c r="V712" s="86"/>
      <c r="W712" s="86"/>
      <c r="X712" s="86"/>
      <c r="Y712" s="86"/>
      <c r="Z712" s="86"/>
    </row>
    <row r="713" spans="1:26" ht="13.5" customHeight="1" x14ac:dyDescent="0.3">
      <c r="A713" s="86"/>
      <c r="B713" s="86"/>
      <c r="C713" s="86"/>
      <c r="D713" s="86"/>
      <c r="E713" s="86"/>
      <c r="F713" s="86"/>
      <c r="G713" s="86"/>
      <c r="H713" s="86"/>
      <c r="I713" s="86"/>
      <c r="J713" s="86"/>
      <c r="K713" s="86"/>
      <c r="L713" s="86"/>
      <c r="M713" s="86"/>
      <c r="N713" s="86"/>
      <c r="O713" s="86"/>
      <c r="P713" s="86"/>
      <c r="Q713" s="86"/>
      <c r="R713" s="86"/>
      <c r="S713" s="86"/>
      <c r="T713" s="86"/>
      <c r="U713" s="86"/>
      <c r="V713" s="86"/>
      <c r="W713" s="86"/>
      <c r="X713" s="86"/>
      <c r="Y713" s="86"/>
      <c r="Z713" s="86"/>
    </row>
    <row r="714" spans="1:26" ht="13.5" customHeight="1" x14ac:dyDescent="0.3">
      <c r="A714" s="86"/>
      <c r="B714" s="86"/>
      <c r="C714" s="86"/>
      <c r="D714" s="86"/>
      <c r="E714" s="86"/>
      <c r="F714" s="86"/>
      <c r="G714" s="86"/>
      <c r="H714" s="86"/>
      <c r="I714" s="86"/>
      <c r="J714" s="86"/>
      <c r="K714" s="86"/>
      <c r="L714" s="86"/>
      <c r="M714" s="86"/>
      <c r="N714" s="86"/>
      <c r="O714" s="86"/>
      <c r="P714" s="86"/>
      <c r="Q714" s="86"/>
      <c r="R714" s="86"/>
      <c r="S714" s="86"/>
      <c r="T714" s="86"/>
      <c r="U714" s="86"/>
      <c r="V714" s="86"/>
      <c r="W714" s="86"/>
      <c r="X714" s="86"/>
      <c r="Y714" s="86"/>
      <c r="Z714" s="86"/>
    </row>
    <row r="715" spans="1:26" ht="13.5" customHeight="1" x14ac:dyDescent="0.3">
      <c r="A715" s="86"/>
      <c r="B715" s="86"/>
      <c r="C715" s="86"/>
      <c r="D715" s="86"/>
      <c r="E715" s="86"/>
      <c r="F715" s="86"/>
      <c r="G715" s="86"/>
      <c r="H715" s="86"/>
      <c r="I715" s="86"/>
      <c r="J715" s="86"/>
      <c r="K715" s="86"/>
      <c r="L715" s="86"/>
      <c r="M715" s="86"/>
      <c r="N715" s="86"/>
      <c r="O715" s="86"/>
      <c r="P715" s="86"/>
      <c r="Q715" s="86"/>
      <c r="R715" s="86"/>
      <c r="S715" s="86"/>
      <c r="T715" s="86"/>
      <c r="U715" s="86"/>
      <c r="V715" s="86"/>
      <c r="W715" s="86"/>
      <c r="X715" s="86"/>
      <c r="Y715" s="86"/>
      <c r="Z715" s="86"/>
    </row>
    <row r="716" spans="1:26" ht="13.5" customHeight="1" x14ac:dyDescent="0.3">
      <c r="A716" s="86"/>
      <c r="B716" s="86"/>
      <c r="C716" s="86"/>
      <c r="D716" s="86"/>
      <c r="E716" s="86"/>
      <c r="F716" s="86"/>
      <c r="G716" s="86"/>
      <c r="H716" s="86"/>
      <c r="I716" s="86"/>
      <c r="J716" s="86"/>
      <c r="K716" s="86"/>
      <c r="L716" s="86"/>
      <c r="M716" s="86"/>
      <c r="N716" s="86"/>
      <c r="O716" s="86"/>
      <c r="P716" s="86"/>
      <c r="Q716" s="86"/>
      <c r="R716" s="86"/>
      <c r="S716" s="86"/>
      <c r="T716" s="86"/>
      <c r="U716" s="86"/>
      <c r="V716" s="86"/>
      <c r="W716" s="86"/>
      <c r="X716" s="86"/>
      <c r="Y716" s="86"/>
      <c r="Z716" s="86"/>
    </row>
    <row r="717" spans="1:26" ht="13.5" customHeight="1" x14ac:dyDescent="0.3">
      <c r="A717" s="86"/>
      <c r="B717" s="86"/>
      <c r="C717" s="86"/>
      <c r="D717" s="86"/>
      <c r="E717" s="86"/>
      <c r="F717" s="86"/>
      <c r="G717" s="86"/>
      <c r="H717" s="86"/>
      <c r="I717" s="86"/>
      <c r="J717" s="86"/>
      <c r="K717" s="86"/>
      <c r="L717" s="86"/>
      <c r="M717" s="86"/>
      <c r="N717" s="86"/>
      <c r="O717" s="86"/>
      <c r="P717" s="86"/>
      <c r="Q717" s="86"/>
      <c r="R717" s="86"/>
      <c r="S717" s="86"/>
      <c r="T717" s="86"/>
      <c r="U717" s="86"/>
      <c r="V717" s="86"/>
      <c r="W717" s="86"/>
      <c r="X717" s="86"/>
      <c r="Y717" s="86"/>
      <c r="Z717" s="86"/>
    </row>
    <row r="718" spans="1:26" ht="13.5" customHeight="1" x14ac:dyDescent="0.3">
      <c r="A718" s="86"/>
      <c r="B718" s="86"/>
      <c r="C718" s="86"/>
      <c r="D718" s="86"/>
      <c r="E718" s="86"/>
      <c r="F718" s="86"/>
      <c r="G718" s="86"/>
      <c r="H718" s="86"/>
      <c r="I718" s="86"/>
      <c r="J718" s="86"/>
      <c r="K718" s="86"/>
      <c r="L718" s="86"/>
      <c r="M718" s="86"/>
      <c r="N718" s="86"/>
      <c r="O718" s="86"/>
      <c r="P718" s="86"/>
      <c r="Q718" s="86"/>
      <c r="R718" s="86"/>
      <c r="S718" s="86"/>
      <c r="T718" s="86"/>
      <c r="U718" s="86"/>
      <c r="V718" s="86"/>
      <c r="W718" s="86"/>
      <c r="X718" s="86"/>
      <c r="Y718" s="86"/>
      <c r="Z718" s="86"/>
    </row>
    <row r="719" spans="1:26" ht="13.5" customHeight="1" x14ac:dyDescent="0.3">
      <c r="A719" s="86"/>
      <c r="B719" s="86"/>
      <c r="C719" s="86"/>
      <c r="D719" s="86"/>
      <c r="E719" s="86"/>
      <c r="F719" s="86"/>
      <c r="G719" s="86"/>
      <c r="H719" s="86"/>
      <c r="I719" s="86"/>
      <c r="J719" s="86"/>
      <c r="K719" s="86"/>
      <c r="L719" s="86"/>
      <c r="M719" s="86"/>
      <c r="N719" s="86"/>
      <c r="O719" s="86"/>
      <c r="P719" s="86"/>
      <c r="Q719" s="86"/>
      <c r="R719" s="86"/>
      <c r="S719" s="86"/>
      <c r="T719" s="86"/>
      <c r="U719" s="86"/>
      <c r="V719" s="86"/>
      <c r="W719" s="86"/>
      <c r="X719" s="86"/>
      <c r="Y719" s="86"/>
      <c r="Z719" s="86"/>
    </row>
    <row r="720" spans="1:26" ht="13.5" customHeight="1" x14ac:dyDescent="0.3">
      <c r="A720" s="86"/>
      <c r="B720" s="86"/>
      <c r="C720" s="86"/>
      <c r="D720" s="86"/>
      <c r="E720" s="86"/>
      <c r="F720" s="86"/>
      <c r="G720" s="86"/>
      <c r="H720" s="86"/>
      <c r="I720" s="86"/>
      <c r="J720" s="86"/>
      <c r="K720" s="86"/>
      <c r="L720" s="86"/>
      <c r="M720" s="86"/>
      <c r="N720" s="86"/>
      <c r="O720" s="86"/>
      <c r="P720" s="86"/>
      <c r="Q720" s="86"/>
      <c r="R720" s="86"/>
      <c r="S720" s="86"/>
      <c r="T720" s="86"/>
      <c r="U720" s="86"/>
      <c r="V720" s="86"/>
      <c r="W720" s="86"/>
      <c r="X720" s="86"/>
      <c r="Y720" s="86"/>
      <c r="Z720" s="86"/>
    </row>
    <row r="721" spans="1:26" ht="13.5" customHeight="1" x14ac:dyDescent="0.3">
      <c r="A721" s="86"/>
      <c r="B721" s="86"/>
      <c r="C721" s="86"/>
      <c r="D721" s="86"/>
      <c r="E721" s="86"/>
      <c r="F721" s="86"/>
      <c r="G721" s="86"/>
      <c r="H721" s="86"/>
      <c r="I721" s="86"/>
      <c r="J721" s="86"/>
      <c r="K721" s="86"/>
      <c r="L721" s="86"/>
      <c r="M721" s="86"/>
      <c r="N721" s="86"/>
      <c r="O721" s="86"/>
      <c r="P721" s="86"/>
      <c r="Q721" s="86"/>
      <c r="R721" s="86"/>
      <c r="S721" s="86"/>
      <c r="T721" s="86"/>
      <c r="U721" s="86"/>
      <c r="V721" s="86"/>
      <c r="W721" s="86"/>
      <c r="X721" s="86"/>
      <c r="Y721" s="86"/>
      <c r="Z721" s="86"/>
    </row>
    <row r="722" spans="1:26" ht="13.5" customHeight="1" x14ac:dyDescent="0.3">
      <c r="A722" s="86"/>
      <c r="B722" s="86"/>
      <c r="C722" s="86"/>
      <c r="D722" s="86"/>
      <c r="E722" s="86"/>
      <c r="F722" s="86"/>
      <c r="G722" s="86"/>
      <c r="H722" s="86"/>
      <c r="I722" s="86"/>
      <c r="J722" s="86"/>
      <c r="K722" s="86"/>
      <c r="L722" s="86"/>
      <c r="M722" s="86"/>
      <c r="N722" s="86"/>
      <c r="O722" s="86"/>
      <c r="P722" s="86"/>
      <c r="Q722" s="86"/>
      <c r="R722" s="86"/>
      <c r="S722" s="86"/>
      <c r="T722" s="86"/>
      <c r="U722" s="86"/>
      <c r="V722" s="86"/>
      <c r="W722" s="86"/>
      <c r="X722" s="86"/>
      <c r="Y722" s="86"/>
      <c r="Z722" s="86"/>
    </row>
    <row r="723" spans="1:26" ht="13.5" customHeight="1" x14ac:dyDescent="0.3">
      <c r="A723" s="86"/>
      <c r="B723" s="86"/>
      <c r="C723" s="86"/>
      <c r="D723" s="86"/>
      <c r="E723" s="86"/>
      <c r="F723" s="86"/>
      <c r="G723" s="86"/>
      <c r="H723" s="86"/>
      <c r="I723" s="86"/>
      <c r="J723" s="86"/>
      <c r="K723" s="86"/>
      <c r="L723" s="86"/>
      <c r="M723" s="86"/>
      <c r="N723" s="86"/>
      <c r="O723" s="86"/>
      <c r="P723" s="86"/>
      <c r="Q723" s="86"/>
      <c r="R723" s="86"/>
      <c r="S723" s="86"/>
      <c r="T723" s="86"/>
      <c r="U723" s="86"/>
      <c r="V723" s="86"/>
      <c r="W723" s="86"/>
      <c r="X723" s="86"/>
      <c r="Y723" s="86"/>
      <c r="Z723" s="86"/>
    </row>
    <row r="724" spans="1:26" ht="13.5" customHeight="1" x14ac:dyDescent="0.3">
      <c r="A724" s="86"/>
      <c r="B724" s="86"/>
      <c r="C724" s="86"/>
      <c r="D724" s="86"/>
      <c r="E724" s="86"/>
      <c r="F724" s="86"/>
      <c r="G724" s="86"/>
      <c r="H724" s="86"/>
      <c r="I724" s="86"/>
      <c r="J724" s="86"/>
      <c r="K724" s="86"/>
      <c r="L724" s="86"/>
      <c r="M724" s="86"/>
      <c r="N724" s="86"/>
      <c r="O724" s="86"/>
      <c r="P724" s="86"/>
      <c r="Q724" s="86"/>
      <c r="R724" s="86"/>
      <c r="S724" s="86"/>
      <c r="T724" s="86"/>
      <c r="U724" s="86"/>
      <c r="V724" s="86"/>
      <c r="W724" s="86"/>
      <c r="X724" s="86"/>
      <c r="Y724" s="86"/>
      <c r="Z724" s="86"/>
    </row>
    <row r="725" spans="1:26" ht="13.5" customHeight="1" x14ac:dyDescent="0.3">
      <c r="A725" s="86"/>
      <c r="B725" s="86"/>
      <c r="C725" s="86"/>
      <c r="D725" s="86"/>
      <c r="E725" s="86"/>
      <c r="F725" s="86"/>
      <c r="G725" s="86"/>
      <c r="H725" s="86"/>
      <c r="I725" s="86"/>
      <c r="J725" s="86"/>
      <c r="K725" s="86"/>
      <c r="L725" s="86"/>
      <c r="M725" s="86"/>
      <c r="N725" s="86"/>
      <c r="O725" s="86"/>
      <c r="P725" s="86"/>
      <c r="Q725" s="86"/>
      <c r="R725" s="86"/>
      <c r="S725" s="86"/>
      <c r="T725" s="86"/>
      <c r="U725" s="86"/>
      <c r="V725" s="86"/>
      <c r="W725" s="86"/>
      <c r="X725" s="86"/>
      <c r="Y725" s="86"/>
      <c r="Z725" s="86"/>
    </row>
    <row r="726" spans="1:26" ht="13.5" customHeight="1" x14ac:dyDescent="0.3">
      <c r="A726" s="86"/>
      <c r="B726" s="86"/>
      <c r="C726" s="86"/>
      <c r="D726" s="86"/>
      <c r="E726" s="86"/>
      <c r="F726" s="86"/>
      <c r="G726" s="86"/>
      <c r="H726" s="86"/>
      <c r="I726" s="86"/>
      <c r="J726" s="86"/>
      <c r="K726" s="86"/>
      <c r="L726" s="86"/>
      <c r="M726" s="86"/>
      <c r="N726" s="86"/>
      <c r="O726" s="86"/>
      <c r="P726" s="86"/>
      <c r="Q726" s="86"/>
      <c r="R726" s="86"/>
      <c r="S726" s="86"/>
      <c r="T726" s="86"/>
      <c r="U726" s="86"/>
      <c r="V726" s="86"/>
      <c r="W726" s="86"/>
      <c r="X726" s="86"/>
      <c r="Y726" s="86"/>
      <c r="Z726" s="86"/>
    </row>
    <row r="727" spans="1:26" ht="13.5" customHeight="1" x14ac:dyDescent="0.3">
      <c r="A727" s="86"/>
      <c r="B727" s="86"/>
      <c r="C727" s="86"/>
      <c r="D727" s="86"/>
      <c r="E727" s="86"/>
      <c r="F727" s="86"/>
      <c r="G727" s="86"/>
      <c r="H727" s="86"/>
      <c r="I727" s="86"/>
      <c r="J727" s="86"/>
      <c r="K727" s="86"/>
      <c r="L727" s="86"/>
      <c r="M727" s="86"/>
      <c r="N727" s="86"/>
      <c r="O727" s="86"/>
      <c r="P727" s="86"/>
      <c r="Q727" s="86"/>
      <c r="R727" s="86"/>
      <c r="S727" s="86"/>
      <c r="T727" s="86"/>
      <c r="U727" s="86"/>
      <c r="V727" s="86"/>
      <c r="W727" s="86"/>
      <c r="X727" s="86"/>
      <c r="Y727" s="86"/>
      <c r="Z727" s="86"/>
    </row>
    <row r="728" spans="1:26" ht="13.5" customHeight="1" x14ac:dyDescent="0.3">
      <c r="A728" s="86"/>
      <c r="B728" s="86"/>
      <c r="C728" s="86"/>
      <c r="D728" s="86"/>
      <c r="E728" s="86"/>
      <c r="F728" s="86"/>
      <c r="G728" s="86"/>
      <c r="H728" s="86"/>
      <c r="I728" s="86"/>
      <c r="J728" s="86"/>
      <c r="K728" s="86"/>
      <c r="L728" s="86"/>
      <c r="M728" s="86"/>
      <c r="N728" s="86"/>
      <c r="O728" s="86"/>
      <c r="P728" s="86"/>
      <c r="Q728" s="86"/>
      <c r="R728" s="86"/>
      <c r="S728" s="86"/>
      <c r="T728" s="86"/>
      <c r="U728" s="86"/>
      <c r="V728" s="86"/>
      <c r="W728" s="86"/>
      <c r="X728" s="86"/>
      <c r="Y728" s="86"/>
      <c r="Z728" s="86"/>
    </row>
    <row r="729" spans="1:26" ht="13.5" customHeight="1" x14ac:dyDescent="0.3">
      <c r="A729" s="86"/>
      <c r="B729" s="86"/>
      <c r="C729" s="86"/>
      <c r="D729" s="86"/>
      <c r="E729" s="86"/>
      <c r="F729" s="86"/>
      <c r="G729" s="86"/>
      <c r="H729" s="86"/>
      <c r="I729" s="86"/>
      <c r="J729" s="86"/>
      <c r="K729" s="86"/>
      <c r="L729" s="86"/>
      <c r="M729" s="86"/>
      <c r="N729" s="86"/>
      <c r="O729" s="86"/>
      <c r="P729" s="86"/>
      <c r="Q729" s="86"/>
      <c r="R729" s="86"/>
      <c r="S729" s="86"/>
      <c r="T729" s="86"/>
      <c r="U729" s="86"/>
      <c r="V729" s="86"/>
      <c r="W729" s="86"/>
      <c r="X729" s="86"/>
      <c r="Y729" s="86"/>
      <c r="Z729" s="86"/>
    </row>
    <row r="730" spans="1:26" ht="13.5" customHeight="1" x14ac:dyDescent="0.3">
      <c r="A730" s="86"/>
      <c r="B730" s="86"/>
      <c r="C730" s="86"/>
      <c r="D730" s="86"/>
      <c r="E730" s="86"/>
      <c r="F730" s="86"/>
      <c r="G730" s="86"/>
      <c r="H730" s="86"/>
      <c r="I730" s="86"/>
      <c r="J730" s="86"/>
      <c r="K730" s="86"/>
      <c r="L730" s="86"/>
      <c r="M730" s="86"/>
      <c r="N730" s="86"/>
      <c r="O730" s="86"/>
      <c r="P730" s="86"/>
      <c r="Q730" s="86"/>
      <c r="R730" s="86"/>
      <c r="S730" s="86"/>
      <c r="T730" s="86"/>
      <c r="U730" s="86"/>
      <c r="V730" s="86"/>
      <c r="W730" s="86"/>
      <c r="X730" s="86"/>
      <c r="Y730" s="86"/>
      <c r="Z730" s="86"/>
    </row>
    <row r="731" spans="1:26" ht="13.5" customHeight="1" x14ac:dyDescent="0.3">
      <c r="A731" s="86"/>
      <c r="B731" s="86"/>
      <c r="C731" s="86"/>
      <c r="D731" s="86"/>
      <c r="E731" s="86"/>
      <c r="F731" s="86"/>
      <c r="G731" s="86"/>
      <c r="H731" s="86"/>
      <c r="I731" s="86"/>
      <c r="J731" s="86"/>
      <c r="K731" s="86"/>
      <c r="L731" s="86"/>
      <c r="M731" s="86"/>
      <c r="N731" s="86"/>
      <c r="O731" s="86"/>
      <c r="P731" s="86"/>
      <c r="Q731" s="86"/>
      <c r="R731" s="86"/>
      <c r="S731" s="86"/>
      <c r="T731" s="86"/>
      <c r="U731" s="86"/>
      <c r="V731" s="86"/>
      <c r="W731" s="86"/>
      <c r="X731" s="86"/>
      <c r="Y731" s="86"/>
      <c r="Z731" s="86"/>
    </row>
    <row r="732" spans="1:26" ht="13.5" customHeight="1" x14ac:dyDescent="0.3">
      <c r="A732" s="86"/>
      <c r="B732" s="86"/>
      <c r="C732" s="86"/>
      <c r="D732" s="86"/>
      <c r="E732" s="86"/>
      <c r="F732" s="86"/>
      <c r="G732" s="86"/>
      <c r="H732" s="86"/>
      <c r="I732" s="86"/>
      <c r="J732" s="86"/>
      <c r="K732" s="86"/>
      <c r="L732" s="86"/>
      <c r="M732" s="86"/>
      <c r="N732" s="86"/>
      <c r="O732" s="86"/>
      <c r="P732" s="86"/>
      <c r="Q732" s="86"/>
      <c r="R732" s="86"/>
      <c r="S732" s="86"/>
      <c r="T732" s="86"/>
      <c r="U732" s="86"/>
      <c r="V732" s="86"/>
      <c r="W732" s="86"/>
      <c r="X732" s="86"/>
      <c r="Y732" s="86"/>
      <c r="Z732" s="86"/>
    </row>
    <row r="733" spans="1:26" ht="13.5" customHeight="1" x14ac:dyDescent="0.3">
      <c r="A733" s="86"/>
      <c r="B733" s="86"/>
      <c r="C733" s="86"/>
      <c r="D733" s="86"/>
      <c r="E733" s="86"/>
      <c r="F733" s="86"/>
      <c r="G733" s="86"/>
      <c r="H733" s="86"/>
      <c r="I733" s="86"/>
      <c r="J733" s="86"/>
      <c r="K733" s="86"/>
      <c r="L733" s="86"/>
      <c r="M733" s="86"/>
      <c r="N733" s="86"/>
      <c r="O733" s="86"/>
      <c r="P733" s="86"/>
      <c r="Q733" s="86"/>
      <c r="R733" s="86"/>
      <c r="S733" s="86"/>
      <c r="T733" s="86"/>
      <c r="U733" s="86"/>
      <c r="V733" s="86"/>
      <c r="W733" s="86"/>
      <c r="X733" s="86"/>
      <c r="Y733" s="86"/>
      <c r="Z733" s="86"/>
    </row>
    <row r="734" spans="1:26" ht="13.5" customHeight="1" x14ac:dyDescent="0.3">
      <c r="A734" s="86"/>
      <c r="B734" s="86"/>
      <c r="C734" s="86"/>
      <c r="D734" s="86"/>
      <c r="E734" s="86"/>
      <c r="F734" s="86"/>
      <c r="G734" s="86"/>
      <c r="H734" s="86"/>
      <c r="I734" s="86"/>
      <c r="J734" s="86"/>
      <c r="K734" s="86"/>
      <c r="L734" s="86"/>
      <c r="M734" s="86"/>
      <c r="N734" s="86"/>
      <c r="O734" s="86"/>
      <c r="P734" s="86"/>
      <c r="Q734" s="86"/>
      <c r="R734" s="86"/>
      <c r="S734" s="86"/>
      <c r="T734" s="86"/>
      <c r="U734" s="86"/>
      <c r="V734" s="86"/>
      <c r="W734" s="86"/>
      <c r="X734" s="86"/>
      <c r="Y734" s="86"/>
      <c r="Z734" s="86"/>
    </row>
    <row r="735" spans="1:26" ht="13.5" customHeight="1" x14ac:dyDescent="0.3">
      <c r="A735" s="86"/>
      <c r="B735" s="86"/>
      <c r="C735" s="86"/>
      <c r="D735" s="86"/>
      <c r="E735" s="86"/>
      <c r="F735" s="86"/>
      <c r="G735" s="86"/>
      <c r="H735" s="86"/>
      <c r="I735" s="86"/>
      <c r="J735" s="86"/>
      <c r="K735" s="86"/>
      <c r="L735" s="86"/>
      <c r="M735" s="86"/>
      <c r="N735" s="86"/>
      <c r="O735" s="86"/>
      <c r="P735" s="86"/>
      <c r="Q735" s="86"/>
      <c r="R735" s="86"/>
      <c r="S735" s="86"/>
      <c r="T735" s="86"/>
      <c r="U735" s="86"/>
      <c r="V735" s="86"/>
      <c r="W735" s="86"/>
      <c r="X735" s="86"/>
      <c r="Y735" s="86"/>
      <c r="Z735" s="86"/>
    </row>
    <row r="736" spans="1:26" ht="13.5" customHeight="1" x14ac:dyDescent="0.3">
      <c r="A736" s="86"/>
      <c r="B736" s="86"/>
      <c r="C736" s="86"/>
      <c r="D736" s="86"/>
      <c r="E736" s="86"/>
      <c r="F736" s="86"/>
      <c r="G736" s="86"/>
      <c r="H736" s="86"/>
      <c r="I736" s="86"/>
      <c r="J736" s="86"/>
      <c r="K736" s="86"/>
      <c r="L736" s="86"/>
      <c r="M736" s="86"/>
      <c r="N736" s="86"/>
      <c r="O736" s="86"/>
      <c r="P736" s="86"/>
      <c r="Q736" s="86"/>
      <c r="R736" s="86"/>
      <c r="S736" s="86"/>
      <c r="T736" s="86"/>
      <c r="U736" s="86"/>
      <c r="V736" s="86"/>
      <c r="W736" s="86"/>
      <c r="X736" s="86"/>
      <c r="Y736" s="86"/>
      <c r="Z736" s="86"/>
    </row>
    <row r="737" spans="1:26" ht="13.5" customHeight="1" x14ac:dyDescent="0.3">
      <c r="A737" s="86"/>
      <c r="B737" s="86"/>
      <c r="C737" s="86"/>
      <c r="D737" s="86"/>
      <c r="E737" s="86"/>
      <c r="F737" s="86"/>
      <c r="G737" s="86"/>
      <c r="H737" s="86"/>
      <c r="I737" s="86"/>
      <c r="J737" s="86"/>
      <c r="K737" s="86"/>
      <c r="L737" s="86"/>
      <c r="M737" s="86"/>
      <c r="N737" s="86"/>
      <c r="O737" s="86"/>
      <c r="P737" s="86"/>
      <c r="Q737" s="86"/>
      <c r="R737" s="86"/>
      <c r="S737" s="86"/>
      <c r="T737" s="86"/>
      <c r="U737" s="86"/>
      <c r="V737" s="86"/>
      <c r="W737" s="86"/>
      <c r="X737" s="86"/>
      <c r="Y737" s="86"/>
      <c r="Z737" s="86"/>
    </row>
    <row r="738" spans="1:26" ht="13.5" customHeight="1" x14ac:dyDescent="0.3">
      <c r="A738" s="86"/>
      <c r="B738" s="86"/>
      <c r="C738" s="86"/>
      <c r="D738" s="86"/>
      <c r="E738" s="86"/>
      <c r="F738" s="86"/>
      <c r="G738" s="86"/>
      <c r="H738" s="86"/>
      <c r="I738" s="86"/>
      <c r="J738" s="86"/>
      <c r="K738" s="86"/>
      <c r="L738" s="86"/>
      <c r="M738" s="86"/>
      <c r="N738" s="86"/>
      <c r="O738" s="86"/>
      <c r="P738" s="86"/>
      <c r="Q738" s="86"/>
      <c r="R738" s="86"/>
      <c r="S738" s="86"/>
      <c r="T738" s="86"/>
      <c r="U738" s="86"/>
      <c r="V738" s="86"/>
      <c r="W738" s="86"/>
      <c r="X738" s="86"/>
      <c r="Y738" s="86"/>
      <c r="Z738" s="86"/>
    </row>
    <row r="739" spans="1:26" ht="13.5" customHeight="1" x14ac:dyDescent="0.3">
      <c r="A739" s="86"/>
      <c r="B739" s="86"/>
      <c r="C739" s="86"/>
      <c r="D739" s="86"/>
      <c r="E739" s="86"/>
      <c r="F739" s="86"/>
      <c r="G739" s="86"/>
      <c r="H739" s="86"/>
      <c r="I739" s="86"/>
      <c r="J739" s="86"/>
      <c r="K739" s="86"/>
      <c r="L739" s="86"/>
      <c r="M739" s="86"/>
      <c r="N739" s="86"/>
      <c r="O739" s="86"/>
      <c r="P739" s="86"/>
      <c r="Q739" s="86"/>
      <c r="R739" s="86"/>
      <c r="S739" s="86"/>
      <c r="T739" s="86"/>
      <c r="U739" s="86"/>
      <c r="V739" s="86"/>
      <c r="W739" s="86"/>
      <c r="X739" s="86"/>
      <c r="Y739" s="86"/>
      <c r="Z739" s="86"/>
    </row>
    <row r="740" spans="1:26" ht="13.5" customHeight="1" x14ac:dyDescent="0.3">
      <c r="A740" s="86"/>
      <c r="B740" s="86"/>
      <c r="C740" s="86"/>
      <c r="D740" s="86"/>
      <c r="E740" s="86"/>
      <c r="F740" s="86"/>
      <c r="G740" s="86"/>
      <c r="H740" s="86"/>
      <c r="I740" s="86"/>
      <c r="J740" s="86"/>
      <c r="K740" s="86"/>
      <c r="L740" s="86"/>
      <c r="M740" s="86"/>
      <c r="N740" s="86"/>
      <c r="O740" s="86"/>
      <c r="P740" s="86"/>
      <c r="Q740" s="86"/>
      <c r="R740" s="86"/>
      <c r="S740" s="86"/>
      <c r="T740" s="86"/>
      <c r="U740" s="86"/>
      <c r="V740" s="86"/>
      <c r="W740" s="86"/>
      <c r="X740" s="86"/>
      <c r="Y740" s="86"/>
      <c r="Z740" s="86"/>
    </row>
    <row r="741" spans="1:26" ht="13.5" customHeight="1" x14ac:dyDescent="0.3">
      <c r="A741" s="86"/>
      <c r="B741" s="86"/>
      <c r="C741" s="86"/>
      <c r="D741" s="86"/>
      <c r="E741" s="86"/>
      <c r="F741" s="86"/>
      <c r="G741" s="86"/>
      <c r="H741" s="86"/>
      <c r="I741" s="86"/>
      <c r="J741" s="86"/>
      <c r="K741" s="86"/>
      <c r="L741" s="86"/>
      <c r="M741" s="86"/>
      <c r="N741" s="86"/>
      <c r="O741" s="86"/>
      <c r="P741" s="86"/>
      <c r="Q741" s="86"/>
      <c r="R741" s="86"/>
      <c r="S741" s="86"/>
      <c r="T741" s="86"/>
      <c r="U741" s="86"/>
      <c r="V741" s="86"/>
      <c r="W741" s="86"/>
      <c r="X741" s="86"/>
      <c r="Y741" s="86"/>
      <c r="Z741" s="86"/>
    </row>
    <row r="742" spans="1:26" ht="13.5" customHeight="1" x14ac:dyDescent="0.3">
      <c r="A742" s="86"/>
      <c r="B742" s="86"/>
      <c r="C742" s="86"/>
      <c r="D742" s="86"/>
      <c r="E742" s="86"/>
      <c r="F742" s="86"/>
      <c r="G742" s="86"/>
      <c r="H742" s="86"/>
      <c r="I742" s="86"/>
      <c r="J742" s="86"/>
      <c r="K742" s="86"/>
      <c r="L742" s="86"/>
      <c r="M742" s="86"/>
      <c r="N742" s="86"/>
      <c r="O742" s="86"/>
      <c r="P742" s="86"/>
      <c r="Q742" s="86"/>
      <c r="R742" s="86"/>
      <c r="S742" s="86"/>
      <c r="T742" s="86"/>
      <c r="U742" s="86"/>
      <c r="V742" s="86"/>
      <c r="W742" s="86"/>
      <c r="X742" s="86"/>
      <c r="Y742" s="86"/>
      <c r="Z742" s="86"/>
    </row>
    <row r="743" spans="1:26" ht="13.5" customHeight="1" x14ac:dyDescent="0.3">
      <c r="A743" s="86"/>
      <c r="B743" s="86"/>
      <c r="C743" s="86"/>
      <c r="D743" s="86"/>
      <c r="E743" s="86"/>
      <c r="F743" s="86"/>
      <c r="G743" s="86"/>
      <c r="H743" s="86"/>
      <c r="I743" s="86"/>
      <c r="J743" s="86"/>
      <c r="K743" s="86"/>
      <c r="L743" s="86"/>
      <c r="M743" s="86"/>
      <c r="N743" s="86"/>
      <c r="O743" s="86"/>
      <c r="P743" s="86"/>
      <c r="Q743" s="86"/>
      <c r="R743" s="86"/>
      <c r="S743" s="86"/>
      <c r="T743" s="86"/>
      <c r="U743" s="86"/>
      <c r="V743" s="86"/>
      <c r="W743" s="86"/>
      <c r="X743" s="86"/>
      <c r="Y743" s="86"/>
      <c r="Z743" s="86"/>
    </row>
    <row r="744" spans="1:26" ht="13.5" customHeight="1" x14ac:dyDescent="0.3">
      <c r="A744" s="86"/>
      <c r="B744" s="86"/>
      <c r="C744" s="86"/>
      <c r="D744" s="86"/>
      <c r="E744" s="86"/>
      <c r="F744" s="86"/>
      <c r="G744" s="86"/>
      <c r="H744" s="86"/>
      <c r="I744" s="86"/>
      <c r="J744" s="86"/>
      <c r="K744" s="86"/>
      <c r="L744" s="86"/>
      <c r="M744" s="86"/>
      <c r="N744" s="86"/>
      <c r="O744" s="86"/>
      <c r="P744" s="86"/>
      <c r="Q744" s="86"/>
      <c r="R744" s="86"/>
      <c r="S744" s="86"/>
      <c r="T744" s="86"/>
      <c r="U744" s="86"/>
      <c r="V744" s="86"/>
      <c r="W744" s="86"/>
      <c r="X744" s="86"/>
      <c r="Y744" s="86"/>
      <c r="Z744" s="86"/>
    </row>
    <row r="745" spans="1:26" ht="13.5" customHeight="1" x14ac:dyDescent="0.3">
      <c r="A745" s="86"/>
      <c r="B745" s="86"/>
      <c r="C745" s="86"/>
      <c r="D745" s="86"/>
      <c r="E745" s="86"/>
      <c r="F745" s="86"/>
      <c r="G745" s="86"/>
      <c r="H745" s="86"/>
      <c r="I745" s="86"/>
      <c r="J745" s="86"/>
      <c r="K745" s="86"/>
      <c r="L745" s="86"/>
      <c r="M745" s="86"/>
      <c r="N745" s="86"/>
      <c r="O745" s="86"/>
      <c r="P745" s="86"/>
      <c r="Q745" s="86"/>
      <c r="R745" s="86"/>
      <c r="S745" s="86"/>
      <c r="T745" s="86"/>
      <c r="U745" s="86"/>
      <c r="V745" s="86"/>
      <c r="W745" s="86"/>
      <c r="X745" s="86"/>
      <c r="Y745" s="86"/>
      <c r="Z745" s="86"/>
    </row>
    <row r="746" spans="1:26" ht="13.5" customHeight="1" x14ac:dyDescent="0.3">
      <c r="A746" s="86"/>
      <c r="B746" s="86"/>
      <c r="C746" s="86"/>
      <c r="D746" s="86"/>
      <c r="E746" s="86"/>
      <c r="F746" s="86"/>
      <c r="G746" s="86"/>
      <c r="H746" s="86"/>
      <c r="I746" s="86"/>
      <c r="J746" s="86"/>
      <c r="K746" s="86"/>
      <c r="L746" s="86"/>
      <c r="M746" s="86"/>
      <c r="N746" s="86"/>
      <c r="O746" s="86"/>
      <c r="P746" s="86"/>
      <c r="Q746" s="86"/>
      <c r="R746" s="86"/>
      <c r="S746" s="86"/>
      <c r="T746" s="86"/>
      <c r="U746" s="86"/>
      <c r="V746" s="86"/>
      <c r="W746" s="86"/>
      <c r="X746" s="86"/>
      <c r="Y746" s="86"/>
      <c r="Z746" s="86"/>
    </row>
    <row r="747" spans="1:26" ht="13.5" customHeight="1" x14ac:dyDescent="0.3">
      <c r="A747" s="86"/>
      <c r="B747" s="86"/>
      <c r="C747" s="86"/>
      <c r="D747" s="86"/>
      <c r="E747" s="86"/>
      <c r="F747" s="86"/>
      <c r="G747" s="86"/>
      <c r="H747" s="86"/>
      <c r="I747" s="86"/>
      <c r="J747" s="86"/>
      <c r="K747" s="86"/>
      <c r="L747" s="86"/>
      <c r="M747" s="86"/>
      <c r="N747" s="86"/>
      <c r="O747" s="86"/>
      <c r="P747" s="86"/>
      <c r="Q747" s="86"/>
      <c r="R747" s="86"/>
      <c r="S747" s="86"/>
      <c r="T747" s="86"/>
      <c r="U747" s="86"/>
      <c r="V747" s="86"/>
      <c r="W747" s="86"/>
      <c r="X747" s="86"/>
      <c r="Y747" s="86"/>
      <c r="Z747" s="86"/>
    </row>
    <row r="748" spans="1:26" ht="13.5" customHeight="1" x14ac:dyDescent="0.3">
      <c r="A748" s="86"/>
      <c r="B748" s="86"/>
      <c r="C748" s="86"/>
      <c r="D748" s="86"/>
      <c r="E748" s="86"/>
      <c r="F748" s="86"/>
      <c r="G748" s="86"/>
      <c r="H748" s="86"/>
      <c r="I748" s="86"/>
      <c r="J748" s="86"/>
      <c r="K748" s="86"/>
      <c r="L748" s="86"/>
      <c r="M748" s="86"/>
      <c r="N748" s="86"/>
      <c r="O748" s="86"/>
      <c r="P748" s="86"/>
      <c r="Q748" s="86"/>
      <c r="R748" s="86"/>
      <c r="S748" s="86"/>
      <c r="T748" s="86"/>
      <c r="U748" s="86"/>
      <c r="V748" s="86"/>
      <c r="W748" s="86"/>
      <c r="X748" s="86"/>
      <c r="Y748" s="86"/>
      <c r="Z748" s="86"/>
    </row>
    <row r="749" spans="1:26" ht="13.5" customHeight="1" x14ac:dyDescent="0.3">
      <c r="A749" s="86"/>
      <c r="B749" s="86"/>
      <c r="C749" s="86"/>
      <c r="D749" s="86"/>
      <c r="E749" s="86"/>
      <c r="F749" s="86"/>
      <c r="G749" s="86"/>
      <c r="H749" s="86"/>
      <c r="I749" s="86"/>
      <c r="J749" s="86"/>
      <c r="K749" s="86"/>
      <c r="L749" s="86"/>
      <c r="M749" s="86"/>
      <c r="N749" s="86"/>
      <c r="O749" s="86"/>
      <c r="P749" s="86"/>
      <c r="Q749" s="86"/>
      <c r="R749" s="86"/>
      <c r="S749" s="86"/>
      <c r="T749" s="86"/>
      <c r="U749" s="86"/>
      <c r="V749" s="86"/>
      <c r="W749" s="86"/>
      <c r="X749" s="86"/>
      <c r="Y749" s="86"/>
      <c r="Z749" s="86"/>
    </row>
    <row r="750" spans="1:26" ht="13.5" customHeight="1" x14ac:dyDescent="0.3">
      <c r="A750" s="86"/>
      <c r="B750" s="86"/>
      <c r="C750" s="86"/>
      <c r="D750" s="86"/>
      <c r="E750" s="86"/>
      <c r="F750" s="86"/>
      <c r="G750" s="86"/>
      <c r="H750" s="86"/>
      <c r="I750" s="86"/>
      <c r="J750" s="86"/>
      <c r="K750" s="86"/>
      <c r="L750" s="86"/>
      <c r="M750" s="86"/>
      <c r="N750" s="86"/>
      <c r="O750" s="86"/>
      <c r="P750" s="86"/>
      <c r="Q750" s="86"/>
      <c r="R750" s="86"/>
      <c r="S750" s="86"/>
      <c r="T750" s="86"/>
      <c r="U750" s="86"/>
      <c r="V750" s="86"/>
      <c r="W750" s="86"/>
      <c r="X750" s="86"/>
      <c r="Y750" s="86"/>
      <c r="Z750" s="86"/>
    </row>
    <row r="751" spans="1:26" ht="13.5" customHeight="1" x14ac:dyDescent="0.3">
      <c r="A751" s="86"/>
      <c r="B751" s="86"/>
      <c r="C751" s="86"/>
      <c r="D751" s="86"/>
      <c r="E751" s="86"/>
      <c r="F751" s="86"/>
      <c r="G751" s="86"/>
      <c r="H751" s="86"/>
      <c r="I751" s="86"/>
      <c r="J751" s="86"/>
      <c r="K751" s="86"/>
      <c r="L751" s="86"/>
      <c r="M751" s="86"/>
      <c r="N751" s="86"/>
      <c r="O751" s="86"/>
      <c r="P751" s="86"/>
      <c r="Q751" s="86"/>
      <c r="R751" s="86"/>
      <c r="S751" s="86"/>
      <c r="T751" s="86"/>
      <c r="U751" s="86"/>
      <c r="V751" s="86"/>
      <c r="W751" s="86"/>
      <c r="X751" s="86"/>
      <c r="Y751" s="86"/>
      <c r="Z751" s="86"/>
    </row>
    <row r="752" spans="1:26" ht="13.5" customHeight="1" x14ac:dyDescent="0.3">
      <c r="A752" s="86"/>
      <c r="B752" s="86"/>
      <c r="C752" s="86"/>
      <c r="D752" s="86"/>
      <c r="E752" s="86"/>
      <c r="F752" s="86"/>
      <c r="G752" s="86"/>
      <c r="H752" s="86"/>
      <c r="I752" s="86"/>
      <c r="J752" s="86"/>
      <c r="K752" s="86"/>
      <c r="L752" s="86"/>
      <c r="M752" s="86"/>
      <c r="N752" s="86"/>
      <c r="O752" s="86"/>
      <c r="P752" s="86"/>
      <c r="Q752" s="86"/>
      <c r="R752" s="86"/>
      <c r="S752" s="86"/>
      <c r="T752" s="86"/>
      <c r="U752" s="86"/>
      <c r="V752" s="86"/>
      <c r="W752" s="86"/>
      <c r="X752" s="86"/>
      <c r="Y752" s="86"/>
      <c r="Z752" s="86"/>
    </row>
    <row r="753" spans="1:26" ht="13.5" customHeight="1" x14ac:dyDescent="0.3">
      <c r="A753" s="86"/>
      <c r="B753" s="86"/>
      <c r="C753" s="86"/>
      <c r="D753" s="86"/>
      <c r="E753" s="86"/>
      <c r="F753" s="86"/>
      <c r="G753" s="86"/>
      <c r="H753" s="86"/>
      <c r="I753" s="86"/>
      <c r="J753" s="86"/>
      <c r="K753" s="86"/>
      <c r="L753" s="86"/>
      <c r="M753" s="86"/>
      <c r="N753" s="86"/>
      <c r="O753" s="86"/>
      <c r="P753" s="86"/>
      <c r="Q753" s="86"/>
      <c r="R753" s="86"/>
      <c r="S753" s="86"/>
      <c r="T753" s="86"/>
      <c r="U753" s="86"/>
      <c r="V753" s="86"/>
      <c r="W753" s="86"/>
      <c r="X753" s="86"/>
      <c r="Y753" s="86"/>
      <c r="Z753" s="86"/>
    </row>
    <row r="754" spans="1:26" ht="13.5" customHeight="1" x14ac:dyDescent="0.3">
      <c r="A754" s="86"/>
      <c r="B754" s="86"/>
      <c r="C754" s="86"/>
      <c r="D754" s="86"/>
      <c r="E754" s="86"/>
      <c r="F754" s="86"/>
      <c r="G754" s="86"/>
      <c r="H754" s="86"/>
      <c r="I754" s="86"/>
      <c r="J754" s="86"/>
      <c r="K754" s="86"/>
      <c r="L754" s="86"/>
      <c r="M754" s="86"/>
      <c r="N754" s="86"/>
      <c r="O754" s="86"/>
      <c r="P754" s="86"/>
      <c r="Q754" s="86"/>
      <c r="R754" s="86"/>
      <c r="S754" s="86"/>
      <c r="T754" s="86"/>
      <c r="U754" s="86"/>
      <c r="V754" s="86"/>
      <c r="W754" s="86"/>
      <c r="X754" s="86"/>
      <c r="Y754" s="86"/>
      <c r="Z754" s="86"/>
    </row>
    <row r="755" spans="1:26" ht="13.5" customHeight="1" x14ac:dyDescent="0.3">
      <c r="A755" s="86"/>
      <c r="B755" s="86"/>
      <c r="C755" s="86"/>
      <c r="D755" s="86"/>
      <c r="E755" s="86"/>
      <c r="F755" s="86"/>
      <c r="G755" s="86"/>
      <c r="H755" s="86"/>
      <c r="I755" s="86"/>
      <c r="J755" s="86"/>
      <c r="K755" s="86"/>
      <c r="L755" s="86"/>
      <c r="M755" s="86"/>
      <c r="N755" s="86"/>
      <c r="O755" s="86"/>
      <c r="P755" s="86"/>
      <c r="Q755" s="86"/>
      <c r="R755" s="86"/>
      <c r="S755" s="86"/>
      <c r="T755" s="86"/>
      <c r="U755" s="86"/>
      <c r="V755" s="86"/>
      <c r="W755" s="86"/>
      <c r="X755" s="86"/>
      <c r="Y755" s="86"/>
      <c r="Z755" s="86"/>
    </row>
    <row r="756" spans="1:26" ht="13.5" customHeight="1" x14ac:dyDescent="0.3">
      <c r="A756" s="86"/>
      <c r="B756" s="86"/>
      <c r="C756" s="86"/>
      <c r="D756" s="86"/>
      <c r="E756" s="86"/>
      <c r="F756" s="86"/>
      <c r="G756" s="86"/>
      <c r="H756" s="86"/>
      <c r="I756" s="86"/>
      <c r="J756" s="86"/>
      <c r="K756" s="86"/>
      <c r="L756" s="86"/>
      <c r="M756" s="86"/>
      <c r="N756" s="86"/>
      <c r="O756" s="86"/>
      <c r="P756" s="86"/>
      <c r="Q756" s="86"/>
      <c r="R756" s="86"/>
      <c r="S756" s="86"/>
      <c r="T756" s="86"/>
      <c r="U756" s="86"/>
      <c r="V756" s="86"/>
      <c r="W756" s="86"/>
      <c r="X756" s="86"/>
      <c r="Y756" s="86"/>
      <c r="Z756" s="86"/>
    </row>
    <row r="757" spans="1:26" ht="13.5" customHeight="1" x14ac:dyDescent="0.3">
      <c r="A757" s="86"/>
      <c r="B757" s="86"/>
      <c r="C757" s="86"/>
      <c r="D757" s="86"/>
      <c r="E757" s="86"/>
      <c r="F757" s="86"/>
      <c r="G757" s="86"/>
      <c r="H757" s="86"/>
      <c r="I757" s="86"/>
      <c r="J757" s="86"/>
      <c r="K757" s="86"/>
      <c r="L757" s="86"/>
      <c r="M757" s="86"/>
      <c r="N757" s="86"/>
      <c r="O757" s="86"/>
      <c r="P757" s="86"/>
      <c r="Q757" s="86"/>
      <c r="R757" s="86"/>
      <c r="S757" s="86"/>
      <c r="T757" s="86"/>
      <c r="U757" s="86"/>
      <c r="V757" s="86"/>
      <c r="W757" s="86"/>
      <c r="X757" s="86"/>
      <c r="Y757" s="86"/>
      <c r="Z757" s="86"/>
    </row>
    <row r="758" spans="1:26" ht="13.5" customHeight="1" x14ac:dyDescent="0.3">
      <c r="A758" s="86"/>
      <c r="B758" s="86"/>
      <c r="C758" s="86"/>
      <c r="D758" s="86"/>
      <c r="E758" s="86"/>
      <c r="F758" s="86"/>
      <c r="G758" s="86"/>
      <c r="H758" s="86"/>
      <c r="I758" s="86"/>
      <c r="J758" s="86"/>
      <c r="K758" s="86"/>
      <c r="L758" s="86"/>
      <c r="M758" s="86"/>
      <c r="N758" s="86"/>
      <c r="O758" s="86"/>
      <c r="P758" s="86"/>
      <c r="Q758" s="86"/>
      <c r="R758" s="86"/>
      <c r="S758" s="86"/>
      <c r="T758" s="86"/>
      <c r="U758" s="86"/>
      <c r="V758" s="86"/>
      <c r="W758" s="86"/>
      <c r="X758" s="86"/>
      <c r="Y758" s="86"/>
      <c r="Z758" s="86"/>
    </row>
    <row r="759" spans="1:26" ht="13.5" customHeight="1" x14ac:dyDescent="0.3">
      <c r="A759" s="86"/>
      <c r="B759" s="86"/>
      <c r="C759" s="86"/>
      <c r="D759" s="86"/>
      <c r="E759" s="86"/>
      <c r="F759" s="86"/>
      <c r="G759" s="86"/>
      <c r="H759" s="86"/>
      <c r="I759" s="86"/>
      <c r="J759" s="86"/>
      <c r="K759" s="86"/>
      <c r="L759" s="86"/>
      <c r="M759" s="86"/>
      <c r="N759" s="86"/>
      <c r="O759" s="86"/>
      <c r="P759" s="86"/>
      <c r="Q759" s="86"/>
      <c r="R759" s="86"/>
      <c r="S759" s="86"/>
      <c r="T759" s="86"/>
      <c r="U759" s="86"/>
      <c r="V759" s="86"/>
      <c r="W759" s="86"/>
      <c r="X759" s="86"/>
      <c r="Y759" s="86"/>
      <c r="Z759" s="86"/>
    </row>
    <row r="760" spans="1:26" ht="13.5" customHeight="1" x14ac:dyDescent="0.3">
      <c r="A760" s="86"/>
      <c r="B760" s="86"/>
      <c r="C760" s="86"/>
      <c r="D760" s="86"/>
      <c r="E760" s="86"/>
      <c r="F760" s="86"/>
      <c r="G760" s="86"/>
      <c r="H760" s="86"/>
      <c r="I760" s="86"/>
      <c r="J760" s="86"/>
      <c r="K760" s="86"/>
      <c r="L760" s="86"/>
      <c r="M760" s="86"/>
      <c r="N760" s="86"/>
      <c r="O760" s="86"/>
      <c r="P760" s="86"/>
      <c r="Q760" s="86"/>
      <c r="R760" s="86"/>
      <c r="S760" s="86"/>
      <c r="T760" s="86"/>
      <c r="U760" s="86"/>
      <c r="V760" s="86"/>
      <c r="W760" s="86"/>
      <c r="X760" s="86"/>
      <c r="Y760" s="86"/>
      <c r="Z760" s="86"/>
    </row>
    <row r="761" spans="1:26" ht="13.5" customHeight="1" x14ac:dyDescent="0.3">
      <c r="A761" s="86"/>
      <c r="B761" s="86"/>
      <c r="C761" s="86"/>
      <c r="D761" s="86"/>
      <c r="E761" s="86"/>
      <c r="F761" s="86"/>
      <c r="G761" s="86"/>
      <c r="H761" s="86"/>
      <c r="I761" s="86"/>
      <c r="J761" s="86"/>
      <c r="K761" s="86"/>
      <c r="L761" s="86"/>
      <c r="M761" s="86"/>
      <c r="N761" s="86"/>
      <c r="O761" s="86"/>
      <c r="P761" s="86"/>
      <c r="Q761" s="86"/>
      <c r="R761" s="86"/>
      <c r="S761" s="86"/>
      <c r="T761" s="86"/>
      <c r="U761" s="86"/>
      <c r="V761" s="86"/>
      <c r="W761" s="86"/>
      <c r="X761" s="86"/>
      <c r="Y761" s="86"/>
      <c r="Z761" s="86"/>
    </row>
    <row r="762" spans="1:26" ht="13.5" customHeight="1" x14ac:dyDescent="0.3">
      <c r="A762" s="86"/>
      <c r="B762" s="86"/>
      <c r="C762" s="86"/>
      <c r="D762" s="86"/>
      <c r="E762" s="86"/>
      <c r="F762" s="86"/>
      <c r="G762" s="86"/>
      <c r="H762" s="86"/>
      <c r="I762" s="86"/>
      <c r="J762" s="86"/>
      <c r="K762" s="86"/>
      <c r="L762" s="86"/>
      <c r="M762" s="86"/>
      <c r="N762" s="86"/>
      <c r="O762" s="86"/>
      <c r="P762" s="86"/>
      <c r="Q762" s="86"/>
      <c r="R762" s="86"/>
      <c r="S762" s="86"/>
      <c r="T762" s="86"/>
      <c r="U762" s="86"/>
      <c r="V762" s="86"/>
      <c r="W762" s="86"/>
      <c r="X762" s="86"/>
      <c r="Y762" s="86"/>
      <c r="Z762" s="86"/>
    </row>
    <row r="763" spans="1:26" ht="13.5" customHeight="1" x14ac:dyDescent="0.3">
      <c r="A763" s="86"/>
      <c r="B763" s="86"/>
      <c r="C763" s="86"/>
      <c r="D763" s="86"/>
      <c r="E763" s="86"/>
      <c r="F763" s="86"/>
      <c r="G763" s="86"/>
      <c r="H763" s="86"/>
      <c r="I763" s="86"/>
      <c r="J763" s="86"/>
      <c r="K763" s="86"/>
      <c r="L763" s="86"/>
      <c r="M763" s="86"/>
      <c r="N763" s="86"/>
      <c r="O763" s="86"/>
      <c r="P763" s="86"/>
      <c r="Q763" s="86"/>
      <c r="R763" s="86"/>
      <c r="S763" s="86"/>
      <c r="T763" s="86"/>
      <c r="U763" s="86"/>
      <c r="V763" s="86"/>
      <c r="W763" s="86"/>
      <c r="X763" s="86"/>
      <c r="Y763" s="86"/>
      <c r="Z763" s="86"/>
    </row>
    <row r="764" spans="1:26" ht="13.5" customHeight="1" x14ac:dyDescent="0.3">
      <c r="A764" s="86"/>
      <c r="B764" s="86"/>
      <c r="C764" s="86"/>
      <c r="D764" s="86"/>
      <c r="E764" s="86"/>
      <c r="F764" s="86"/>
      <c r="G764" s="86"/>
      <c r="H764" s="86"/>
      <c r="I764" s="86"/>
      <c r="J764" s="86"/>
      <c r="K764" s="86"/>
      <c r="L764" s="86"/>
      <c r="M764" s="86"/>
      <c r="N764" s="86"/>
      <c r="O764" s="86"/>
      <c r="P764" s="86"/>
      <c r="Q764" s="86"/>
      <c r="R764" s="86"/>
      <c r="S764" s="86"/>
      <c r="T764" s="86"/>
      <c r="U764" s="86"/>
      <c r="V764" s="86"/>
      <c r="W764" s="86"/>
      <c r="X764" s="86"/>
      <c r="Y764" s="86"/>
      <c r="Z764" s="86"/>
    </row>
    <row r="765" spans="1:26" ht="13.5" customHeight="1" x14ac:dyDescent="0.3">
      <c r="A765" s="86"/>
      <c r="B765" s="86"/>
      <c r="C765" s="86"/>
      <c r="D765" s="86"/>
      <c r="E765" s="86"/>
      <c r="F765" s="86"/>
      <c r="G765" s="86"/>
      <c r="H765" s="86"/>
      <c r="I765" s="86"/>
      <c r="J765" s="86"/>
      <c r="K765" s="86"/>
      <c r="L765" s="86"/>
      <c r="M765" s="86"/>
      <c r="N765" s="86"/>
      <c r="O765" s="86"/>
      <c r="P765" s="86"/>
      <c r="Q765" s="86"/>
      <c r="R765" s="86"/>
      <c r="S765" s="86"/>
      <c r="T765" s="86"/>
      <c r="U765" s="86"/>
      <c r="V765" s="86"/>
      <c r="W765" s="86"/>
      <c r="X765" s="86"/>
      <c r="Y765" s="86"/>
      <c r="Z765" s="86"/>
    </row>
    <row r="766" spans="1:26" ht="13.5" customHeight="1" x14ac:dyDescent="0.3">
      <c r="A766" s="86"/>
      <c r="B766" s="86"/>
      <c r="C766" s="86"/>
      <c r="D766" s="86"/>
      <c r="E766" s="86"/>
      <c r="F766" s="86"/>
      <c r="G766" s="86"/>
      <c r="H766" s="86"/>
      <c r="I766" s="86"/>
      <c r="J766" s="86"/>
      <c r="K766" s="86"/>
      <c r="L766" s="86"/>
      <c r="M766" s="86"/>
      <c r="N766" s="86"/>
      <c r="O766" s="86"/>
      <c r="P766" s="86"/>
      <c r="Q766" s="86"/>
      <c r="R766" s="86"/>
      <c r="S766" s="86"/>
      <c r="T766" s="86"/>
      <c r="U766" s="86"/>
      <c r="V766" s="86"/>
      <c r="W766" s="86"/>
      <c r="X766" s="86"/>
      <c r="Y766" s="86"/>
      <c r="Z766" s="86"/>
    </row>
    <row r="767" spans="1:26" ht="13.5" customHeight="1" x14ac:dyDescent="0.3">
      <c r="A767" s="86"/>
      <c r="B767" s="86"/>
      <c r="C767" s="86"/>
      <c r="D767" s="86"/>
      <c r="E767" s="86"/>
      <c r="F767" s="86"/>
      <c r="G767" s="86"/>
      <c r="H767" s="86"/>
      <c r="I767" s="86"/>
      <c r="J767" s="86"/>
      <c r="K767" s="86"/>
      <c r="L767" s="86"/>
      <c r="M767" s="86"/>
      <c r="N767" s="86"/>
      <c r="O767" s="86"/>
      <c r="P767" s="86"/>
      <c r="Q767" s="86"/>
      <c r="R767" s="86"/>
      <c r="S767" s="86"/>
      <c r="T767" s="86"/>
      <c r="U767" s="86"/>
      <c r="V767" s="86"/>
      <c r="W767" s="86"/>
      <c r="X767" s="86"/>
      <c r="Y767" s="86"/>
      <c r="Z767" s="86"/>
    </row>
    <row r="768" spans="1:26" ht="13.5" customHeight="1" x14ac:dyDescent="0.3">
      <c r="A768" s="86"/>
      <c r="B768" s="86"/>
      <c r="C768" s="86"/>
      <c r="D768" s="86"/>
      <c r="E768" s="86"/>
      <c r="F768" s="86"/>
      <c r="G768" s="86"/>
      <c r="H768" s="86"/>
      <c r="I768" s="86"/>
      <c r="J768" s="86"/>
      <c r="K768" s="86"/>
      <c r="L768" s="86"/>
      <c r="M768" s="86"/>
      <c r="N768" s="86"/>
      <c r="O768" s="86"/>
      <c r="P768" s="86"/>
      <c r="Q768" s="86"/>
      <c r="R768" s="86"/>
      <c r="S768" s="86"/>
      <c r="T768" s="86"/>
      <c r="U768" s="86"/>
      <c r="V768" s="86"/>
      <c r="W768" s="86"/>
      <c r="X768" s="86"/>
      <c r="Y768" s="86"/>
      <c r="Z768" s="86"/>
    </row>
    <row r="769" spans="1:26" ht="13.5" customHeight="1" x14ac:dyDescent="0.3">
      <c r="A769" s="86"/>
      <c r="B769" s="86"/>
      <c r="C769" s="86"/>
      <c r="D769" s="86"/>
      <c r="E769" s="86"/>
      <c r="F769" s="86"/>
      <c r="G769" s="86"/>
      <c r="H769" s="86"/>
      <c r="I769" s="86"/>
      <c r="J769" s="86"/>
      <c r="K769" s="86"/>
      <c r="L769" s="86"/>
      <c r="M769" s="86"/>
      <c r="N769" s="86"/>
      <c r="O769" s="86"/>
      <c r="P769" s="86"/>
      <c r="Q769" s="86"/>
      <c r="R769" s="86"/>
      <c r="S769" s="86"/>
      <c r="T769" s="86"/>
      <c r="U769" s="86"/>
      <c r="V769" s="86"/>
      <c r="W769" s="86"/>
      <c r="X769" s="86"/>
      <c r="Y769" s="86"/>
      <c r="Z769" s="86"/>
    </row>
    <row r="770" spans="1:26" ht="13.5" customHeight="1" x14ac:dyDescent="0.3">
      <c r="A770" s="86"/>
      <c r="B770" s="86"/>
      <c r="C770" s="86"/>
      <c r="D770" s="86"/>
      <c r="E770" s="86"/>
      <c r="F770" s="86"/>
      <c r="G770" s="86"/>
      <c r="H770" s="86"/>
      <c r="I770" s="86"/>
      <c r="J770" s="86"/>
      <c r="K770" s="86"/>
      <c r="L770" s="86"/>
      <c r="M770" s="86"/>
      <c r="N770" s="86"/>
      <c r="O770" s="86"/>
      <c r="P770" s="86"/>
      <c r="Q770" s="86"/>
      <c r="R770" s="86"/>
      <c r="S770" s="86"/>
      <c r="T770" s="86"/>
      <c r="U770" s="86"/>
      <c r="V770" s="86"/>
      <c r="W770" s="86"/>
      <c r="X770" s="86"/>
      <c r="Y770" s="86"/>
      <c r="Z770" s="86"/>
    </row>
    <row r="771" spans="1:26" ht="13.5" customHeight="1" x14ac:dyDescent="0.3">
      <c r="A771" s="86"/>
      <c r="B771" s="86"/>
      <c r="C771" s="86"/>
      <c r="D771" s="86"/>
      <c r="E771" s="86"/>
      <c r="F771" s="86"/>
      <c r="G771" s="86"/>
      <c r="H771" s="86"/>
      <c r="I771" s="86"/>
      <c r="J771" s="86"/>
      <c r="K771" s="86"/>
      <c r="L771" s="86"/>
      <c r="M771" s="86"/>
      <c r="N771" s="86"/>
      <c r="O771" s="86"/>
      <c r="P771" s="86"/>
      <c r="Q771" s="86"/>
      <c r="R771" s="86"/>
      <c r="S771" s="86"/>
      <c r="T771" s="86"/>
      <c r="U771" s="86"/>
      <c r="V771" s="86"/>
      <c r="W771" s="86"/>
      <c r="X771" s="86"/>
      <c r="Y771" s="86"/>
      <c r="Z771" s="86"/>
    </row>
    <row r="772" spans="1:26" ht="13.5" customHeight="1" x14ac:dyDescent="0.3">
      <c r="A772" s="86"/>
      <c r="B772" s="86"/>
      <c r="C772" s="86"/>
      <c r="D772" s="86"/>
      <c r="E772" s="86"/>
      <c r="F772" s="86"/>
      <c r="G772" s="86"/>
      <c r="H772" s="86"/>
      <c r="I772" s="86"/>
      <c r="J772" s="86"/>
      <c r="K772" s="86"/>
      <c r="L772" s="86"/>
      <c r="M772" s="86"/>
      <c r="N772" s="86"/>
      <c r="O772" s="86"/>
      <c r="P772" s="86"/>
      <c r="Q772" s="86"/>
      <c r="R772" s="86"/>
      <c r="S772" s="86"/>
      <c r="T772" s="86"/>
      <c r="U772" s="86"/>
      <c r="V772" s="86"/>
      <c r="W772" s="86"/>
      <c r="X772" s="86"/>
      <c r="Y772" s="86"/>
      <c r="Z772" s="86"/>
    </row>
    <row r="773" spans="1:26" ht="13.5" customHeight="1" x14ac:dyDescent="0.3">
      <c r="A773" s="86"/>
      <c r="B773" s="86"/>
      <c r="C773" s="86"/>
      <c r="D773" s="86"/>
      <c r="E773" s="86"/>
      <c r="F773" s="86"/>
      <c r="G773" s="86"/>
      <c r="H773" s="86"/>
      <c r="I773" s="86"/>
      <c r="J773" s="86"/>
      <c r="K773" s="86"/>
      <c r="L773" s="86"/>
      <c r="M773" s="86"/>
      <c r="N773" s="86"/>
      <c r="O773" s="86"/>
      <c r="P773" s="86"/>
      <c r="Q773" s="86"/>
      <c r="R773" s="86"/>
      <c r="S773" s="86"/>
      <c r="T773" s="86"/>
      <c r="U773" s="86"/>
      <c r="V773" s="86"/>
      <c r="W773" s="86"/>
      <c r="X773" s="86"/>
      <c r="Y773" s="86"/>
      <c r="Z773" s="86"/>
    </row>
    <row r="774" spans="1:26" ht="13.5" customHeight="1" x14ac:dyDescent="0.3">
      <c r="A774" s="86"/>
      <c r="B774" s="86"/>
      <c r="C774" s="86"/>
      <c r="D774" s="86"/>
      <c r="E774" s="86"/>
      <c r="F774" s="86"/>
      <c r="G774" s="86"/>
      <c r="H774" s="86"/>
      <c r="I774" s="86"/>
      <c r="J774" s="86"/>
      <c r="K774" s="86"/>
      <c r="L774" s="86"/>
      <c r="M774" s="86"/>
      <c r="N774" s="86"/>
      <c r="O774" s="86"/>
      <c r="P774" s="86"/>
      <c r="Q774" s="86"/>
      <c r="R774" s="86"/>
      <c r="S774" s="86"/>
      <c r="T774" s="86"/>
      <c r="U774" s="86"/>
      <c r="V774" s="86"/>
      <c r="W774" s="86"/>
      <c r="X774" s="86"/>
      <c r="Y774" s="86"/>
      <c r="Z774" s="86"/>
    </row>
    <row r="775" spans="1:26" ht="13.5" customHeight="1" x14ac:dyDescent="0.3">
      <c r="A775" s="86"/>
      <c r="B775" s="86"/>
      <c r="C775" s="86"/>
      <c r="D775" s="86"/>
      <c r="E775" s="86"/>
      <c r="F775" s="86"/>
      <c r="G775" s="86"/>
      <c r="H775" s="86"/>
      <c r="I775" s="86"/>
      <c r="J775" s="86"/>
      <c r="K775" s="86"/>
      <c r="L775" s="86"/>
      <c r="M775" s="86"/>
      <c r="N775" s="86"/>
      <c r="O775" s="86"/>
      <c r="P775" s="86"/>
      <c r="Q775" s="86"/>
      <c r="R775" s="86"/>
      <c r="S775" s="86"/>
      <c r="T775" s="86"/>
      <c r="U775" s="86"/>
      <c r="V775" s="86"/>
      <c r="W775" s="86"/>
      <c r="X775" s="86"/>
      <c r="Y775" s="86"/>
      <c r="Z775" s="86"/>
    </row>
    <row r="776" spans="1:26" ht="13.5" customHeight="1" x14ac:dyDescent="0.3">
      <c r="A776" s="86"/>
      <c r="B776" s="86"/>
      <c r="C776" s="86"/>
      <c r="D776" s="86"/>
      <c r="E776" s="86"/>
      <c r="F776" s="86"/>
      <c r="G776" s="86"/>
      <c r="H776" s="86"/>
      <c r="I776" s="86"/>
      <c r="J776" s="86"/>
      <c r="K776" s="86"/>
      <c r="L776" s="86"/>
      <c r="M776" s="86"/>
      <c r="N776" s="86"/>
      <c r="O776" s="86"/>
      <c r="P776" s="86"/>
      <c r="Q776" s="86"/>
      <c r="R776" s="86"/>
      <c r="S776" s="86"/>
      <c r="T776" s="86"/>
      <c r="U776" s="86"/>
      <c r="V776" s="86"/>
      <c r="W776" s="86"/>
      <c r="X776" s="86"/>
      <c r="Y776" s="86"/>
      <c r="Z776" s="86"/>
    </row>
    <row r="777" spans="1:26" ht="13.5" customHeight="1" x14ac:dyDescent="0.3">
      <c r="A777" s="86"/>
      <c r="B777" s="86"/>
      <c r="C777" s="86"/>
      <c r="D777" s="86"/>
      <c r="E777" s="86"/>
      <c r="F777" s="86"/>
      <c r="G777" s="86"/>
      <c r="H777" s="86"/>
      <c r="I777" s="86"/>
      <c r="J777" s="86"/>
      <c r="K777" s="86"/>
      <c r="L777" s="86"/>
      <c r="M777" s="86"/>
      <c r="N777" s="86"/>
      <c r="O777" s="86"/>
      <c r="P777" s="86"/>
      <c r="Q777" s="86"/>
      <c r="R777" s="86"/>
      <c r="S777" s="86"/>
      <c r="T777" s="86"/>
      <c r="U777" s="86"/>
      <c r="V777" s="86"/>
      <c r="W777" s="86"/>
      <c r="X777" s="86"/>
      <c r="Y777" s="86"/>
      <c r="Z777" s="86"/>
    </row>
    <row r="778" spans="1:26" ht="13.5" customHeight="1" x14ac:dyDescent="0.3">
      <c r="A778" s="86"/>
      <c r="B778" s="86"/>
      <c r="C778" s="86"/>
      <c r="D778" s="86"/>
      <c r="E778" s="86"/>
      <c r="F778" s="86"/>
      <c r="G778" s="86"/>
      <c r="H778" s="86"/>
      <c r="I778" s="86"/>
      <c r="J778" s="86"/>
      <c r="K778" s="86"/>
      <c r="L778" s="86"/>
      <c r="M778" s="86"/>
      <c r="N778" s="86"/>
      <c r="O778" s="86"/>
      <c r="P778" s="86"/>
      <c r="Q778" s="86"/>
      <c r="R778" s="86"/>
      <c r="S778" s="86"/>
      <c r="T778" s="86"/>
      <c r="U778" s="86"/>
      <c r="V778" s="86"/>
      <c r="W778" s="86"/>
      <c r="X778" s="86"/>
      <c r="Y778" s="86"/>
      <c r="Z778" s="86"/>
    </row>
    <row r="779" spans="1:26" ht="13.5" customHeight="1" x14ac:dyDescent="0.3">
      <c r="A779" s="86"/>
      <c r="B779" s="86"/>
      <c r="C779" s="86"/>
      <c r="D779" s="86"/>
      <c r="E779" s="86"/>
      <c r="F779" s="86"/>
      <c r="G779" s="86"/>
      <c r="H779" s="86"/>
      <c r="I779" s="86"/>
      <c r="J779" s="86"/>
      <c r="K779" s="86"/>
      <c r="L779" s="86"/>
      <c r="M779" s="86"/>
      <c r="N779" s="86"/>
      <c r="O779" s="86"/>
      <c r="P779" s="86"/>
      <c r="Q779" s="86"/>
      <c r="R779" s="86"/>
      <c r="S779" s="86"/>
      <c r="T779" s="86"/>
      <c r="U779" s="86"/>
      <c r="V779" s="86"/>
      <c r="W779" s="86"/>
      <c r="X779" s="86"/>
      <c r="Y779" s="86"/>
      <c r="Z779" s="86"/>
    </row>
    <row r="780" spans="1:26" ht="13.5" customHeight="1" x14ac:dyDescent="0.3">
      <c r="A780" s="86"/>
      <c r="B780" s="86"/>
      <c r="C780" s="86"/>
      <c r="D780" s="86"/>
      <c r="E780" s="86"/>
      <c r="F780" s="86"/>
      <c r="G780" s="86"/>
      <c r="H780" s="86"/>
      <c r="I780" s="86"/>
      <c r="J780" s="86"/>
      <c r="K780" s="86"/>
      <c r="L780" s="86"/>
      <c r="M780" s="86"/>
      <c r="N780" s="86"/>
      <c r="O780" s="86"/>
      <c r="P780" s="86"/>
      <c r="Q780" s="86"/>
      <c r="R780" s="86"/>
      <c r="S780" s="86"/>
      <c r="T780" s="86"/>
      <c r="U780" s="86"/>
      <c r="V780" s="86"/>
      <c r="W780" s="86"/>
      <c r="X780" s="86"/>
      <c r="Y780" s="86"/>
      <c r="Z780" s="86"/>
    </row>
    <row r="781" spans="1:26" ht="13.5" customHeight="1" x14ac:dyDescent="0.3">
      <c r="A781" s="86"/>
      <c r="B781" s="86"/>
      <c r="C781" s="86"/>
      <c r="D781" s="86"/>
      <c r="E781" s="86"/>
      <c r="F781" s="86"/>
      <c r="G781" s="86"/>
      <c r="H781" s="86"/>
      <c r="I781" s="86"/>
      <c r="J781" s="86"/>
      <c r="K781" s="86"/>
      <c r="L781" s="86"/>
      <c r="M781" s="86"/>
      <c r="N781" s="86"/>
      <c r="O781" s="86"/>
      <c r="P781" s="86"/>
      <c r="Q781" s="86"/>
      <c r="R781" s="86"/>
      <c r="S781" s="86"/>
      <c r="T781" s="86"/>
      <c r="U781" s="86"/>
      <c r="V781" s="86"/>
      <c r="W781" s="86"/>
      <c r="X781" s="86"/>
      <c r="Y781" s="86"/>
      <c r="Z781" s="86"/>
    </row>
    <row r="782" spans="1:26" ht="13.5" customHeight="1" x14ac:dyDescent="0.3">
      <c r="A782" s="86"/>
      <c r="B782" s="86"/>
      <c r="C782" s="86"/>
      <c r="D782" s="86"/>
      <c r="E782" s="86"/>
      <c r="F782" s="86"/>
      <c r="G782" s="86"/>
      <c r="H782" s="86"/>
      <c r="I782" s="86"/>
      <c r="J782" s="86"/>
      <c r="K782" s="86"/>
      <c r="L782" s="86"/>
      <c r="M782" s="86"/>
      <c r="N782" s="86"/>
      <c r="O782" s="86"/>
      <c r="P782" s="86"/>
      <c r="Q782" s="86"/>
      <c r="R782" s="86"/>
      <c r="S782" s="86"/>
      <c r="T782" s="86"/>
      <c r="U782" s="86"/>
      <c r="V782" s="86"/>
      <c r="W782" s="86"/>
      <c r="X782" s="86"/>
      <c r="Y782" s="86"/>
      <c r="Z782" s="86"/>
    </row>
    <row r="783" spans="1:26" ht="13.5" customHeight="1" x14ac:dyDescent="0.3">
      <c r="A783" s="86"/>
      <c r="B783" s="86"/>
      <c r="C783" s="86"/>
      <c r="D783" s="86"/>
      <c r="E783" s="86"/>
      <c r="F783" s="86"/>
      <c r="G783" s="86"/>
      <c r="H783" s="86"/>
      <c r="I783" s="86"/>
      <c r="J783" s="86"/>
      <c r="K783" s="86"/>
      <c r="L783" s="86"/>
      <c r="M783" s="86"/>
      <c r="N783" s="86"/>
      <c r="O783" s="86"/>
      <c r="P783" s="86"/>
      <c r="Q783" s="86"/>
      <c r="R783" s="86"/>
      <c r="S783" s="86"/>
      <c r="T783" s="86"/>
      <c r="U783" s="86"/>
      <c r="V783" s="86"/>
      <c r="W783" s="86"/>
      <c r="X783" s="86"/>
      <c r="Y783" s="86"/>
      <c r="Z783" s="86"/>
    </row>
    <row r="784" spans="1:26" ht="13.5" customHeight="1" x14ac:dyDescent="0.3">
      <c r="A784" s="86"/>
      <c r="B784" s="86"/>
      <c r="C784" s="86"/>
      <c r="D784" s="86"/>
      <c r="E784" s="86"/>
      <c r="F784" s="86"/>
      <c r="G784" s="86"/>
      <c r="H784" s="86"/>
      <c r="I784" s="86"/>
      <c r="J784" s="86"/>
      <c r="K784" s="86"/>
      <c r="L784" s="86"/>
      <c r="M784" s="86"/>
      <c r="N784" s="86"/>
      <c r="O784" s="86"/>
      <c r="P784" s="86"/>
      <c r="Q784" s="86"/>
      <c r="R784" s="86"/>
      <c r="S784" s="86"/>
      <c r="T784" s="86"/>
      <c r="U784" s="86"/>
      <c r="V784" s="86"/>
      <c r="W784" s="86"/>
      <c r="X784" s="86"/>
      <c r="Y784" s="86"/>
      <c r="Z784" s="86"/>
    </row>
    <row r="785" spans="1:26" ht="13.5" customHeight="1" x14ac:dyDescent="0.3">
      <c r="A785" s="86"/>
      <c r="B785" s="86"/>
      <c r="C785" s="86"/>
      <c r="D785" s="86"/>
      <c r="E785" s="86"/>
      <c r="F785" s="86"/>
      <c r="G785" s="86"/>
      <c r="H785" s="86"/>
      <c r="I785" s="86"/>
      <c r="J785" s="86"/>
      <c r="K785" s="86"/>
      <c r="L785" s="86"/>
      <c r="M785" s="86"/>
      <c r="N785" s="86"/>
      <c r="O785" s="86"/>
      <c r="P785" s="86"/>
      <c r="Q785" s="86"/>
      <c r="R785" s="86"/>
      <c r="S785" s="86"/>
      <c r="T785" s="86"/>
      <c r="U785" s="86"/>
      <c r="V785" s="86"/>
      <c r="W785" s="86"/>
      <c r="X785" s="86"/>
      <c r="Y785" s="86"/>
      <c r="Z785" s="86"/>
    </row>
    <row r="786" spans="1:26" ht="13.5" customHeight="1" x14ac:dyDescent="0.3">
      <c r="A786" s="86"/>
      <c r="B786" s="86"/>
      <c r="C786" s="86"/>
      <c r="D786" s="86"/>
      <c r="E786" s="86"/>
      <c r="F786" s="86"/>
      <c r="G786" s="86"/>
      <c r="H786" s="86"/>
      <c r="I786" s="86"/>
      <c r="J786" s="86"/>
      <c r="K786" s="86"/>
      <c r="L786" s="86"/>
      <c r="M786" s="86"/>
      <c r="N786" s="86"/>
      <c r="O786" s="86"/>
      <c r="P786" s="86"/>
      <c r="Q786" s="86"/>
      <c r="R786" s="86"/>
      <c r="S786" s="86"/>
      <c r="T786" s="86"/>
      <c r="U786" s="86"/>
      <c r="V786" s="86"/>
      <c r="W786" s="86"/>
      <c r="X786" s="86"/>
      <c r="Y786" s="86"/>
      <c r="Z786" s="86"/>
    </row>
    <row r="787" spans="1:26" ht="13.5" customHeight="1" x14ac:dyDescent="0.3">
      <c r="A787" s="86"/>
      <c r="B787" s="86"/>
      <c r="C787" s="86"/>
      <c r="D787" s="86"/>
      <c r="E787" s="86"/>
      <c r="F787" s="86"/>
      <c r="G787" s="86"/>
      <c r="H787" s="86"/>
      <c r="I787" s="86"/>
      <c r="J787" s="86"/>
      <c r="K787" s="86"/>
      <c r="L787" s="86"/>
      <c r="M787" s="86"/>
      <c r="N787" s="86"/>
      <c r="O787" s="86"/>
      <c r="P787" s="86"/>
      <c r="Q787" s="86"/>
      <c r="R787" s="86"/>
      <c r="S787" s="86"/>
      <c r="T787" s="86"/>
      <c r="U787" s="86"/>
      <c r="V787" s="86"/>
      <c r="W787" s="86"/>
      <c r="X787" s="86"/>
      <c r="Y787" s="86"/>
      <c r="Z787" s="86"/>
    </row>
    <row r="788" spans="1:26" ht="13.5" customHeight="1" x14ac:dyDescent="0.3">
      <c r="A788" s="86"/>
      <c r="B788" s="86"/>
      <c r="C788" s="86"/>
      <c r="D788" s="86"/>
      <c r="E788" s="86"/>
      <c r="F788" s="86"/>
      <c r="G788" s="86"/>
      <c r="H788" s="86"/>
      <c r="I788" s="86"/>
      <c r="J788" s="86"/>
      <c r="K788" s="86"/>
      <c r="L788" s="86"/>
      <c r="M788" s="86"/>
      <c r="N788" s="86"/>
      <c r="O788" s="86"/>
      <c r="P788" s="86"/>
      <c r="Q788" s="86"/>
      <c r="R788" s="86"/>
      <c r="S788" s="86"/>
      <c r="T788" s="86"/>
      <c r="U788" s="86"/>
      <c r="V788" s="86"/>
      <c r="W788" s="86"/>
      <c r="X788" s="86"/>
      <c r="Y788" s="86"/>
      <c r="Z788" s="86"/>
    </row>
    <row r="789" spans="1:26" ht="13.5" customHeight="1" x14ac:dyDescent="0.3">
      <c r="A789" s="86"/>
      <c r="B789" s="86"/>
      <c r="C789" s="86"/>
      <c r="D789" s="86"/>
      <c r="E789" s="86"/>
      <c r="F789" s="86"/>
      <c r="G789" s="86"/>
      <c r="H789" s="86"/>
      <c r="I789" s="86"/>
      <c r="J789" s="86"/>
      <c r="K789" s="86"/>
      <c r="L789" s="86"/>
      <c r="M789" s="86"/>
      <c r="N789" s="86"/>
      <c r="O789" s="86"/>
      <c r="P789" s="86"/>
      <c r="Q789" s="86"/>
      <c r="R789" s="86"/>
      <c r="S789" s="86"/>
      <c r="T789" s="86"/>
      <c r="U789" s="86"/>
      <c r="V789" s="86"/>
      <c r="W789" s="86"/>
      <c r="X789" s="86"/>
      <c r="Y789" s="86"/>
      <c r="Z789" s="86"/>
    </row>
    <row r="790" spans="1:26" ht="13.5" customHeight="1" x14ac:dyDescent="0.3">
      <c r="A790" s="86"/>
      <c r="B790" s="86"/>
      <c r="C790" s="86"/>
      <c r="D790" s="86"/>
      <c r="E790" s="86"/>
      <c r="F790" s="86"/>
      <c r="G790" s="86"/>
      <c r="H790" s="86"/>
      <c r="I790" s="86"/>
      <c r="J790" s="86"/>
      <c r="K790" s="86"/>
      <c r="L790" s="86"/>
      <c r="M790" s="86"/>
      <c r="N790" s="86"/>
      <c r="O790" s="86"/>
      <c r="P790" s="86"/>
      <c r="Q790" s="86"/>
      <c r="R790" s="86"/>
      <c r="S790" s="86"/>
      <c r="T790" s="86"/>
      <c r="U790" s="86"/>
      <c r="V790" s="86"/>
      <c r="W790" s="86"/>
      <c r="X790" s="86"/>
      <c r="Y790" s="86"/>
      <c r="Z790" s="86"/>
    </row>
    <row r="791" spans="1:26" ht="13.5" customHeight="1" x14ac:dyDescent="0.3">
      <c r="A791" s="86"/>
      <c r="B791" s="86"/>
      <c r="C791" s="86"/>
      <c r="D791" s="86"/>
      <c r="E791" s="86"/>
      <c r="F791" s="86"/>
      <c r="G791" s="86"/>
      <c r="H791" s="86"/>
      <c r="I791" s="86"/>
      <c r="J791" s="86"/>
      <c r="K791" s="86"/>
      <c r="L791" s="86"/>
      <c r="M791" s="86"/>
      <c r="N791" s="86"/>
      <c r="O791" s="86"/>
      <c r="P791" s="86"/>
      <c r="Q791" s="86"/>
      <c r="R791" s="86"/>
      <c r="S791" s="86"/>
      <c r="T791" s="86"/>
      <c r="U791" s="86"/>
      <c r="V791" s="86"/>
      <c r="W791" s="86"/>
      <c r="X791" s="86"/>
      <c r="Y791" s="86"/>
      <c r="Z791" s="86"/>
    </row>
    <row r="792" spans="1:26" ht="13.5" customHeight="1" x14ac:dyDescent="0.3">
      <c r="A792" s="86"/>
      <c r="B792" s="86"/>
      <c r="C792" s="86"/>
      <c r="D792" s="86"/>
      <c r="E792" s="86"/>
      <c r="F792" s="86"/>
      <c r="G792" s="86"/>
      <c r="H792" s="86"/>
      <c r="I792" s="86"/>
      <c r="J792" s="86"/>
      <c r="K792" s="86"/>
      <c r="L792" s="86"/>
      <c r="M792" s="86"/>
      <c r="N792" s="86"/>
      <c r="O792" s="86"/>
      <c r="P792" s="86"/>
      <c r="Q792" s="86"/>
      <c r="R792" s="86"/>
      <c r="S792" s="86"/>
      <c r="T792" s="86"/>
      <c r="U792" s="86"/>
      <c r="V792" s="86"/>
      <c r="W792" s="86"/>
      <c r="X792" s="86"/>
      <c r="Y792" s="86"/>
      <c r="Z792" s="86"/>
    </row>
    <row r="793" spans="1:26" ht="13.5" customHeight="1" x14ac:dyDescent="0.3">
      <c r="A793" s="86"/>
      <c r="B793" s="86"/>
      <c r="C793" s="86"/>
      <c r="D793" s="86"/>
      <c r="E793" s="86"/>
      <c r="F793" s="86"/>
      <c r="G793" s="86"/>
      <c r="H793" s="86"/>
      <c r="I793" s="86"/>
      <c r="J793" s="86"/>
      <c r="K793" s="86"/>
      <c r="L793" s="86"/>
      <c r="M793" s="86"/>
      <c r="N793" s="86"/>
      <c r="O793" s="86"/>
      <c r="P793" s="86"/>
      <c r="Q793" s="86"/>
      <c r="R793" s="86"/>
      <c r="S793" s="86"/>
      <c r="T793" s="86"/>
      <c r="U793" s="86"/>
      <c r="V793" s="86"/>
      <c r="W793" s="86"/>
      <c r="X793" s="86"/>
      <c r="Y793" s="86"/>
      <c r="Z793" s="86"/>
    </row>
    <row r="794" spans="1:26" ht="13.5" customHeight="1" x14ac:dyDescent="0.3">
      <c r="A794" s="86"/>
      <c r="B794" s="86"/>
      <c r="C794" s="86"/>
      <c r="D794" s="86"/>
      <c r="E794" s="86"/>
      <c r="F794" s="86"/>
      <c r="G794" s="86"/>
      <c r="H794" s="86"/>
      <c r="I794" s="86"/>
      <c r="J794" s="86"/>
      <c r="K794" s="86"/>
      <c r="L794" s="86"/>
      <c r="M794" s="86"/>
      <c r="N794" s="86"/>
      <c r="O794" s="86"/>
      <c r="P794" s="86"/>
      <c r="Q794" s="86"/>
      <c r="R794" s="86"/>
      <c r="S794" s="86"/>
      <c r="T794" s="86"/>
      <c r="U794" s="86"/>
      <c r="V794" s="86"/>
      <c r="W794" s="86"/>
      <c r="X794" s="86"/>
      <c r="Y794" s="86"/>
      <c r="Z794" s="86"/>
    </row>
    <row r="795" spans="1:26" ht="13.5" customHeight="1" x14ac:dyDescent="0.3">
      <c r="A795" s="86"/>
      <c r="B795" s="86"/>
      <c r="C795" s="86"/>
      <c r="D795" s="86"/>
      <c r="E795" s="86"/>
      <c r="F795" s="86"/>
      <c r="G795" s="86"/>
      <c r="H795" s="86"/>
      <c r="I795" s="86"/>
      <c r="J795" s="86"/>
      <c r="K795" s="86"/>
      <c r="L795" s="86"/>
      <c r="M795" s="86"/>
      <c r="N795" s="86"/>
      <c r="O795" s="86"/>
      <c r="P795" s="86"/>
      <c r="Q795" s="86"/>
      <c r="R795" s="86"/>
      <c r="S795" s="86"/>
      <c r="T795" s="86"/>
      <c r="U795" s="86"/>
      <c r="V795" s="86"/>
      <c r="W795" s="86"/>
      <c r="X795" s="86"/>
      <c r="Y795" s="86"/>
      <c r="Z795" s="86"/>
    </row>
    <row r="796" spans="1:26" ht="13.5" customHeight="1" x14ac:dyDescent="0.3">
      <c r="A796" s="86"/>
      <c r="B796" s="86"/>
      <c r="C796" s="86"/>
      <c r="D796" s="86"/>
      <c r="E796" s="86"/>
      <c r="F796" s="86"/>
      <c r="G796" s="86"/>
      <c r="H796" s="86"/>
      <c r="I796" s="86"/>
      <c r="J796" s="86"/>
      <c r="K796" s="86"/>
      <c r="L796" s="86"/>
      <c r="M796" s="86"/>
      <c r="N796" s="86"/>
      <c r="O796" s="86"/>
      <c r="P796" s="86"/>
      <c r="Q796" s="86"/>
      <c r="R796" s="86"/>
      <c r="S796" s="86"/>
      <c r="T796" s="86"/>
      <c r="U796" s="86"/>
      <c r="V796" s="86"/>
      <c r="W796" s="86"/>
      <c r="X796" s="86"/>
      <c r="Y796" s="86"/>
      <c r="Z796" s="86"/>
    </row>
    <row r="797" spans="1:26" ht="13.5" customHeight="1" x14ac:dyDescent="0.3">
      <c r="A797" s="86"/>
      <c r="B797" s="86"/>
      <c r="C797" s="86"/>
      <c r="D797" s="86"/>
      <c r="E797" s="86"/>
      <c r="F797" s="86"/>
      <c r="G797" s="86"/>
      <c r="H797" s="86"/>
      <c r="I797" s="86"/>
      <c r="J797" s="86"/>
      <c r="K797" s="86"/>
      <c r="L797" s="86"/>
      <c r="M797" s="86"/>
      <c r="N797" s="86"/>
      <c r="O797" s="86"/>
      <c r="P797" s="86"/>
      <c r="Q797" s="86"/>
      <c r="R797" s="86"/>
      <c r="S797" s="86"/>
      <c r="T797" s="86"/>
      <c r="U797" s="86"/>
      <c r="V797" s="86"/>
      <c r="W797" s="86"/>
      <c r="X797" s="86"/>
      <c r="Y797" s="86"/>
      <c r="Z797" s="86"/>
    </row>
    <row r="798" spans="1:26" ht="13.5" customHeight="1" x14ac:dyDescent="0.3">
      <c r="A798" s="86"/>
      <c r="B798" s="86"/>
      <c r="C798" s="86"/>
      <c r="D798" s="86"/>
      <c r="E798" s="86"/>
      <c r="F798" s="86"/>
      <c r="G798" s="86"/>
      <c r="H798" s="86"/>
      <c r="I798" s="86"/>
      <c r="J798" s="86"/>
      <c r="K798" s="86"/>
      <c r="L798" s="86"/>
      <c r="M798" s="86"/>
      <c r="N798" s="86"/>
      <c r="O798" s="86"/>
      <c r="P798" s="86"/>
      <c r="Q798" s="86"/>
      <c r="R798" s="86"/>
      <c r="S798" s="86"/>
      <c r="T798" s="86"/>
      <c r="U798" s="86"/>
      <c r="V798" s="86"/>
      <c r="W798" s="86"/>
      <c r="X798" s="86"/>
      <c r="Y798" s="86"/>
      <c r="Z798" s="86"/>
    </row>
    <row r="799" spans="1:26" ht="13.5" customHeight="1" x14ac:dyDescent="0.3">
      <c r="A799" s="86"/>
      <c r="B799" s="86"/>
      <c r="C799" s="86"/>
      <c r="D799" s="86"/>
      <c r="E799" s="86"/>
      <c r="F799" s="86"/>
      <c r="G799" s="86"/>
      <c r="H799" s="86"/>
      <c r="I799" s="86"/>
      <c r="J799" s="86"/>
      <c r="K799" s="86"/>
      <c r="L799" s="86"/>
      <c r="M799" s="86"/>
      <c r="N799" s="86"/>
      <c r="O799" s="86"/>
      <c r="P799" s="86"/>
      <c r="Q799" s="86"/>
      <c r="R799" s="86"/>
      <c r="S799" s="86"/>
      <c r="T799" s="86"/>
      <c r="U799" s="86"/>
      <c r="V799" s="86"/>
      <c r="W799" s="86"/>
      <c r="X799" s="86"/>
      <c r="Y799" s="86"/>
      <c r="Z799" s="86"/>
    </row>
    <row r="800" spans="1:26" ht="13.5" customHeight="1" x14ac:dyDescent="0.3">
      <c r="A800" s="86"/>
      <c r="B800" s="86"/>
      <c r="C800" s="86"/>
      <c r="D800" s="86"/>
      <c r="E800" s="86"/>
      <c r="F800" s="86"/>
      <c r="G800" s="86"/>
      <c r="H800" s="86"/>
      <c r="I800" s="86"/>
      <c r="J800" s="86"/>
      <c r="K800" s="86"/>
      <c r="L800" s="86"/>
      <c r="M800" s="86"/>
      <c r="N800" s="86"/>
      <c r="O800" s="86"/>
      <c r="P800" s="86"/>
      <c r="Q800" s="86"/>
      <c r="R800" s="86"/>
      <c r="S800" s="86"/>
      <c r="T800" s="86"/>
      <c r="U800" s="86"/>
      <c r="V800" s="86"/>
      <c r="W800" s="86"/>
      <c r="X800" s="86"/>
      <c r="Y800" s="86"/>
      <c r="Z800" s="86"/>
    </row>
    <row r="801" spans="1:26" ht="13.5" customHeight="1" x14ac:dyDescent="0.3">
      <c r="A801" s="86"/>
      <c r="B801" s="86"/>
      <c r="C801" s="86"/>
      <c r="D801" s="86"/>
      <c r="E801" s="86"/>
      <c r="F801" s="86"/>
      <c r="G801" s="86"/>
      <c r="H801" s="86"/>
      <c r="I801" s="86"/>
      <c r="J801" s="86"/>
      <c r="K801" s="86"/>
      <c r="L801" s="86"/>
      <c r="M801" s="86"/>
      <c r="N801" s="86"/>
      <c r="O801" s="86"/>
      <c r="P801" s="86"/>
      <c r="Q801" s="86"/>
      <c r="R801" s="86"/>
      <c r="S801" s="86"/>
      <c r="T801" s="86"/>
      <c r="U801" s="86"/>
      <c r="V801" s="86"/>
      <c r="W801" s="86"/>
      <c r="X801" s="86"/>
      <c r="Y801" s="86"/>
      <c r="Z801" s="86"/>
    </row>
    <row r="802" spans="1:26" ht="13.5" customHeight="1" x14ac:dyDescent="0.3">
      <c r="A802" s="86"/>
      <c r="B802" s="86"/>
      <c r="C802" s="86"/>
      <c r="D802" s="86"/>
      <c r="E802" s="86"/>
      <c r="F802" s="86"/>
      <c r="G802" s="86"/>
      <c r="H802" s="86"/>
      <c r="I802" s="86"/>
      <c r="J802" s="86"/>
      <c r="K802" s="86"/>
      <c r="L802" s="86"/>
      <c r="M802" s="86"/>
      <c r="N802" s="86"/>
      <c r="O802" s="86"/>
      <c r="P802" s="86"/>
      <c r="Q802" s="86"/>
      <c r="R802" s="86"/>
      <c r="S802" s="86"/>
      <c r="T802" s="86"/>
      <c r="U802" s="86"/>
      <c r="V802" s="86"/>
      <c r="W802" s="86"/>
      <c r="X802" s="86"/>
      <c r="Y802" s="86"/>
      <c r="Z802" s="86"/>
    </row>
    <row r="803" spans="1:26" ht="13.5" customHeight="1" x14ac:dyDescent="0.3">
      <c r="A803" s="86"/>
      <c r="B803" s="86"/>
      <c r="C803" s="86"/>
      <c r="D803" s="86"/>
      <c r="E803" s="86"/>
      <c r="F803" s="86"/>
      <c r="G803" s="86"/>
      <c r="H803" s="86"/>
      <c r="I803" s="86"/>
      <c r="J803" s="86"/>
      <c r="K803" s="86"/>
      <c r="L803" s="86"/>
      <c r="M803" s="86"/>
      <c r="N803" s="86"/>
      <c r="O803" s="86"/>
      <c r="P803" s="86"/>
      <c r="Q803" s="86"/>
      <c r="R803" s="86"/>
      <c r="S803" s="86"/>
      <c r="T803" s="86"/>
      <c r="U803" s="86"/>
      <c r="V803" s="86"/>
      <c r="W803" s="86"/>
      <c r="X803" s="86"/>
      <c r="Y803" s="86"/>
      <c r="Z803" s="86"/>
    </row>
    <row r="804" spans="1:26" ht="13.5" customHeight="1" x14ac:dyDescent="0.3">
      <c r="A804" s="86"/>
      <c r="B804" s="86"/>
      <c r="C804" s="86"/>
      <c r="D804" s="86"/>
      <c r="E804" s="86"/>
      <c r="F804" s="86"/>
      <c r="G804" s="86"/>
      <c r="H804" s="86"/>
      <c r="I804" s="86"/>
      <c r="J804" s="86"/>
      <c r="K804" s="86"/>
      <c r="L804" s="86"/>
      <c r="M804" s="86"/>
      <c r="N804" s="86"/>
      <c r="O804" s="86"/>
      <c r="P804" s="86"/>
      <c r="Q804" s="86"/>
      <c r="R804" s="86"/>
      <c r="S804" s="86"/>
      <c r="T804" s="86"/>
      <c r="U804" s="86"/>
      <c r="V804" s="86"/>
      <c r="W804" s="86"/>
      <c r="X804" s="86"/>
      <c r="Y804" s="86"/>
      <c r="Z804" s="86"/>
    </row>
    <row r="805" spans="1:26" ht="13.5" customHeight="1" x14ac:dyDescent="0.3">
      <c r="A805" s="86"/>
      <c r="B805" s="86"/>
      <c r="C805" s="86"/>
      <c r="D805" s="86"/>
      <c r="E805" s="86"/>
      <c r="F805" s="86"/>
      <c r="G805" s="86"/>
      <c r="H805" s="86"/>
      <c r="I805" s="86"/>
      <c r="J805" s="86"/>
      <c r="K805" s="86"/>
      <c r="L805" s="86"/>
      <c r="M805" s="86"/>
      <c r="N805" s="86"/>
      <c r="O805" s="86"/>
      <c r="P805" s="86"/>
      <c r="Q805" s="86"/>
      <c r="R805" s="86"/>
      <c r="S805" s="86"/>
      <c r="T805" s="86"/>
      <c r="U805" s="86"/>
      <c r="V805" s="86"/>
      <c r="W805" s="86"/>
      <c r="X805" s="86"/>
      <c r="Y805" s="86"/>
      <c r="Z805" s="86"/>
    </row>
    <row r="806" spans="1:26" ht="13.5" customHeight="1" x14ac:dyDescent="0.3">
      <c r="A806" s="86"/>
      <c r="B806" s="86"/>
      <c r="C806" s="86"/>
      <c r="D806" s="86"/>
      <c r="E806" s="86"/>
      <c r="F806" s="86"/>
      <c r="G806" s="86"/>
      <c r="H806" s="86"/>
      <c r="I806" s="86"/>
      <c r="J806" s="86"/>
      <c r="K806" s="86"/>
      <c r="L806" s="86"/>
      <c r="M806" s="86"/>
      <c r="N806" s="86"/>
      <c r="O806" s="86"/>
      <c r="P806" s="86"/>
      <c r="Q806" s="86"/>
      <c r="R806" s="86"/>
      <c r="S806" s="86"/>
      <c r="T806" s="86"/>
      <c r="U806" s="86"/>
      <c r="V806" s="86"/>
      <c r="W806" s="86"/>
      <c r="X806" s="86"/>
      <c r="Y806" s="86"/>
      <c r="Z806" s="86"/>
    </row>
    <row r="807" spans="1:26" ht="13.5" customHeight="1" x14ac:dyDescent="0.3">
      <c r="A807" s="86"/>
      <c r="B807" s="86"/>
      <c r="C807" s="86"/>
      <c r="D807" s="86"/>
      <c r="E807" s="86"/>
      <c r="F807" s="86"/>
      <c r="G807" s="86"/>
      <c r="H807" s="86"/>
      <c r="I807" s="86"/>
      <c r="J807" s="86"/>
      <c r="K807" s="86"/>
      <c r="L807" s="86"/>
      <c r="M807" s="86"/>
      <c r="N807" s="86"/>
      <c r="O807" s="86"/>
      <c r="P807" s="86"/>
      <c r="Q807" s="86"/>
      <c r="R807" s="86"/>
      <c r="S807" s="86"/>
      <c r="T807" s="86"/>
      <c r="U807" s="86"/>
      <c r="V807" s="86"/>
      <c r="W807" s="86"/>
      <c r="X807" s="86"/>
      <c r="Y807" s="86"/>
      <c r="Z807" s="86"/>
    </row>
    <row r="808" spans="1:26" ht="13.5" customHeight="1" x14ac:dyDescent="0.3">
      <c r="A808" s="86"/>
      <c r="B808" s="86"/>
      <c r="C808" s="86"/>
      <c r="D808" s="86"/>
      <c r="E808" s="86"/>
      <c r="F808" s="86"/>
      <c r="G808" s="86"/>
      <c r="H808" s="86"/>
      <c r="I808" s="86"/>
      <c r="J808" s="86"/>
      <c r="K808" s="86"/>
      <c r="L808" s="86"/>
      <c r="M808" s="86"/>
      <c r="N808" s="86"/>
      <c r="O808" s="86"/>
      <c r="P808" s="86"/>
      <c r="Q808" s="86"/>
      <c r="R808" s="86"/>
      <c r="S808" s="86"/>
      <c r="T808" s="86"/>
      <c r="U808" s="86"/>
      <c r="V808" s="86"/>
      <c r="W808" s="86"/>
      <c r="X808" s="86"/>
      <c r="Y808" s="86"/>
      <c r="Z808" s="86"/>
    </row>
    <row r="809" spans="1:26" ht="13.5" customHeight="1" x14ac:dyDescent="0.3">
      <c r="A809" s="86"/>
      <c r="B809" s="86"/>
      <c r="C809" s="86"/>
      <c r="D809" s="86"/>
      <c r="E809" s="86"/>
      <c r="F809" s="86"/>
      <c r="G809" s="86"/>
      <c r="H809" s="86"/>
      <c r="I809" s="86"/>
      <c r="J809" s="86"/>
      <c r="K809" s="86"/>
      <c r="L809" s="86"/>
      <c r="M809" s="86"/>
      <c r="N809" s="86"/>
      <c r="O809" s="86"/>
      <c r="P809" s="86"/>
      <c r="Q809" s="86"/>
      <c r="R809" s="86"/>
      <c r="S809" s="86"/>
      <c r="T809" s="86"/>
      <c r="U809" s="86"/>
      <c r="V809" s="86"/>
      <c r="W809" s="86"/>
      <c r="X809" s="86"/>
      <c r="Y809" s="86"/>
      <c r="Z809" s="86"/>
    </row>
    <row r="810" spans="1:26" ht="13.5" customHeight="1" x14ac:dyDescent="0.3">
      <c r="A810" s="86"/>
      <c r="B810" s="86"/>
      <c r="C810" s="86"/>
      <c r="D810" s="86"/>
      <c r="E810" s="86"/>
      <c r="F810" s="86"/>
      <c r="G810" s="86"/>
      <c r="H810" s="86"/>
      <c r="I810" s="86"/>
      <c r="J810" s="86"/>
      <c r="K810" s="86"/>
      <c r="L810" s="86"/>
      <c r="M810" s="86"/>
      <c r="N810" s="86"/>
      <c r="O810" s="86"/>
      <c r="P810" s="86"/>
      <c r="Q810" s="86"/>
      <c r="R810" s="86"/>
      <c r="S810" s="86"/>
      <c r="T810" s="86"/>
      <c r="U810" s="86"/>
      <c r="V810" s="86"/>
      <c r="W810" s="86"/>
      <c r="X810" s="86"/>
      <c r="Y810" s="86"/>
      <c r="Z810" s="86"/>
    </row>
    <row r="811" spans="1:26" ht="13.5" customHeight="1" x14ac:dyDescent="0.3">
      <c r="A811" s="86"/>
      <c r="B811" s="86"/>
      <c r="C811" s="86"/>
      <c r="D811" s="86"/>
      <c r="E811" s="86"/>
      <c r="F811" s="86"/>
      <c r="G811" s="86"/>
      <c r="H811" s="86"/>
      <c r="I811" s="86"/>
      <c r="J811" s="86"/>
      <c r="K811" s="86"/>
      <c r="L811" s="86"/>
      <c r="M811" s="86"/>
      <c r="N811" s="86"/>
      <c r="O811" s="86"/>
      <c r="P811" s="86"/>
      <c r="Q811" s="86"/>
      <c r="R811" s="86"/>
      <c r="S811" s="86"/>
      <c r="T811" s="86"/>
      <c r="U811" s="86"/>
      <c r="V811" s="86"/>
      <c r="W811" s="86"/>
      <c r="X811" s="86"/>
      <c r="Y811" s="86"/>
      <c r="Z811" s="86"/>
    </row>
    <row r="812" spans="1:26" ht="13.5" customHeight="1" x14ac:dyDescent="0.3">
      <c r="A812" s="86"/>
      <c r="B812" s="86"/>
      <c r="C812" s="86"/>
      <c r="D812" s="86"/>
      <c r="E812" s="86"/>
      <c r="F812" s="86"/>
      <c r="G812" s="86"/>
      <c r="H812" s="86"/>
      <c r="I812" s="86"/>
      <c r="J812" s="86"/>
      <c r="K812" s="86"/>
      <c r="L812" s="86"/>
      <c r="M812" s="86"/>
      <c r="N812" s="86"/>
      <c r="O812" s="86"/>
      <c r="P812" s="86"/>
      <c r="Q812" s="86"/>
      <c r="R812" s="86"/>
      <c r="S812" s="86"/>
      <c r="T812" s="86"/>
      <c r="U812" s="86"/>
      <c r="V812" s="86"/>
      <c r="W812" s="86"/>
      <c r="X812" s="86"/>
      <c r="Y812" s="86"/>
      <c r="Z812" s="86"/>
    </row>
    <row r="813" spans="1:26" ht="13.5" customHeight="1" x14ac:dyDescent="0.3">
      <c r="A813" s="86"/>
      <c r="B813" s="86"/>
      <c r="C813" s="86"/>
      <c r="D813" s="86"/>
      <c r="E813" s="86"/>
      <c r="F813" s="86"/>
      <c r="G813" s="86"/>
      <c r="H813" s="86"/>
      <c r="I813" s="86"/>
      <c r="J813" s="86"/>
      <c r="K813" s="86"/>
      <c r="L813" s="86"/>
      <c r="M813" s="86"/>
      <c r="N813" s="86"/>
      <c r="O813" s="86"/>
      <c r="P813" s="86"/>
      <c r="Q813" s="86"/>
      <c r="R813" s="86"/>
      <c r="S813" s="86"/>
      <c r="T813" s="86"/>
      <c r="U813" s="86"/>
      <c r="V813" s="86"/>
      <c r="W813" s="86"/>
      <c r="X813" s="86"/>
      <c r="Y813" s="86"/>
      <c r="Z813" s="86"/>
    </row>
    <row r="814" spans="1:26" ht="13.5" customHeight="1" x14ac:dyDescent="0.3">
      <c r="A814" s="86"/>
      <c r="B814" s="86"/>
      <c r="C814" s="86"/>
      <c r="D814" s="86"/>
      <c r="E814" s="86"/>
      <c r="F814" s="86"/>
      <c r="G814" s="86"/>
      <c r="H814" s="86"/>
      <c r="I814" s="86"/>
      <c r="J814" s="86"/>
      <c r="K814" s="86"/>
      <c r="L814" s="86"/>
      <c r="M814" s="86"/>
      <c r="N814" s="86"/>
      <c r="O814" s="86"/>
      <c r="P814" s="86"/>
      <c r="Q814" s="86"/>
      <c r="R814" s="86"/>
      <c r="S814" s="86"/>
      <c r="T814" s="86"/>
      <c r="U814" s="86"/>
      <c r="V814" s="86"/>
      <c r="W814" s="86"/>
      <c r="X814" s="86"/>
      <c r="Y814" s="86"/>
      <c r="Z814" s="86"/>
    </row>
    <row r="815" spans="1:26" ht="13.5" customHeight="1" x14ac:dyDescent="0.3">
      <c r="A815" s="86"/>
      <c r="B815" s="86"/>
      <c r="C815" s="86"/>
      <c r="D815" s="86"/>
      <c r="E815" s="86"/>
      <c r="F815" s="86"/>
      <c r="G815" s="86"/>
      <c r="H815" s="86"/>
      <c r="I815" s="86"/>
      <c r="J815" s="86"/>
      <c r="K815" s="86"/>
      <c r="L815" s="86"/>
      <c r="M815" s="86"/>
      <c r="N815" s="86"/>
      <c r="O815" s="86"/>
      <c r="P815" s="86"/>
      <c r="Q815" s="86"/>
      <c r="R815" s="86"/>
      <c r="S815" s="86"/>
      <c r="T815" s="86"/>
      <c r="U815" s="86"/>
      <c r="V815" s="86"/>
      <c r="W815" s="86"/>
      <c r="X815" s="86"/>
      <c r="Y815" s="86"/>
      <c r="Z815" s="86"/>
    </row>
    <row r="816" spans="1:26" ht="13.5" customHeight="1" x14ac:dyDescent="0.3">
      <c r="A816" s="86"/>
      <c r="B816" s="86"/>
      <c r="C816" s="86"/>
      <c r="D816" s="86"/>
      <c r="E816" s="86"/>
      <c r="F816" s="86"/>
      <c r="G816" s="86"/>
      <c r="H816" s="86"/>
      <c r="I816" s="86"/>
      <c r="J816" s="86"/>
      <c r="K816" s="86"/>
      <c r="L816" s="86"/>
      <c r="M816" s="86"/>
      <c r="N816" s="86"/>
      <c r="O816" s="86"/>
      <c r="P816" s="86"/>
      <c r="Q816" s="86"/>
      <c r="R816" s="86"/>
      <c r="S816" s="86"/>
      <c r="T816" s="86"/>
      <c r="U816" s="86"/>
      <c r="V816" s="86"/>
      <c r="W816" s="86"/>
      <c r="X816" s="86"/>
      <c r="Y816" s="86"/>
      <c r="Z816" s="86"/>
    </row>
    <row r="817" spans="1:26" ht="13.5" customHeight="1" x14ac:dyDescent="0.3">
      <c r="A817" s="86"/>
      <c r="B817" s="86"/>
      <c r="C817" s="86"/>
      <c r="D817" s="86"/>
      <c r="E817" s="86"/>
      <c r="F817" s="86"/>
      <c r="G817" s="86"/>
      <c r="H817" s="86"/>
      <c r="I817" s="86"/>
      <c r="J817" s="86"/>
      <c r="K817" s="86"/>
      <c r="L817" s="86"/>
      <c r="M817" s="86"/>
      <c r="N817" s="86"/>
      <c r="O817" s="86"/>
      <c r="P817" s="86"/>
      <c r="Q817" s="86"/>
      <c r="R817" s="86"/>
      <c r="S817" s="86"/>
      <c r="T817" s="86"/>
      <c r="U817" s="86"/>
      <c r="V817" s="86"/>
      <c r="W817" s="86"/>
      <c r="X817" s="86"/>
      <c r="Y817" s="86"/>
      <c r="Z817" s="86"/>
    </row>
    <row r="818" spans="1:26" ht="13.5" customHeight="1" x14ac:dyDescent="0.3">
      <c r="A818" s="86"/>
      <c r="B818" s="86"/>
      <c r="C818" s="86"/>
      <c r="D818" s="86"/>
      <c r="E818" s="86"/>
      <c r="F818" s="86"/>
      <c r="G818" s="86"/>
      <c r="H818" s="86"/>
      <c r="I818" s="86"/>
      <c r="J818" s="86"/>
      <c r="K818" s="86"/>
      <c r="L818" s="86"/>
      <c r="M818" s="86"/>
      <c r="N818" s="86"/>
      <c r="O818" s="86"/>
      <c r="P818" s="86"/>
      <c r="Q818" s="86"/>
      <c r="R818" s="86"/>
      <c r="S818" s="86"/>
      <c r="T818" s="86"/>
      <c r="U818" s="86"/>
      <c r="V818" s="86"/>
      <c r="W818" s="86"/>
      <c r="X818" s="86"/>
      <c r="Y818" s="86"/>
      <c r="Z818" s="86"/>
    </row>
    <row r="819" spans="1:26" ht="13.5" customHeight="1" x14ac:dyDescent="0.3">
      <c r="A819" s="86"/>
      <c r="B819" s="86"/>
      <c r="C819" s="86"/>
      <c r="D819" s="86"/>
      <c r="E819" s="86"/>
      <c r="F819" s="86"/>
      <c r="G819" s="86"/>
      <c r="H819" s="86"/>
      <c r="I819" s="86"/>
      <c r="J819" s="86"/>
      <c r="K819" s="86"/>
      <c r="L819" s="86"/>
      <c r="M819" s="86"/>
      <c r="N819" s="86"/>
      <c r="O819" s="86"/>
      <c r="P819" s="86"/>
      <c r="Q819" s="86"/>
      <c r="R819" s="86"/>
      <c r="S819" s="86"/>
      <c r="T819" s="86"/>
      <c r="U819" s="86"/>
      <c r="V819" s="86"/>
      <c r="W819" s="86"/>
      <c r="X819" s="86"/>
      <c r="Y819" s="86"/>
      <c r="Z819" s="86"/>
    </row>
    <row r="820" spans="1:26" ht="13.5" customHeight="1" x14ac:dyDescent="0.3">
      <c r="A820" s="86"/>
      <c r="B820" s="86"/>
      <c r="C820" s="86"/>
      <c r="D820" s="86"/>
      <c r="E820" s="86"/>
      <c r="F820" s="86"/>
      <c r="G820" s="86"/>
      <c r="H820" s="86"/>
      <c r="I820" s="86"/>
      <c r="J820" s="86"/>
      <c r="K820" s="86"/>
      <c r="L820" s="86"/>
      <c r="M820" s="86"/>
      <c r="N820" s="86"/>
      <c r="O820" s="86"/>
      <c r="P820" s="86"/>
      <c r="Q820" s="86"/>
      <c r="R820" s="86"/>
      <c r="S820" s="86"/>
      <c r="T820" s="86"/>
      <c r="U820" s="86"/>
      <c r="V820" s="86"/>
      <c r="W820" s="86"/>
      <c r="X820" s="86"/>
      <c r="Y820" s="86"/>
      <c r="Z820" s="86"/>
    </row>
    <row r="821" spans="1:26" ht="13.5" customHeight="1" x14ac:dyDescent="0.3">
      <c r="A821" s="86"/>
      <c r="B821" s="86"/>
      <c r="C821" s="86"/>
      <c r="D821" s="86"/>
      <c r="E821" s="86"/>
      <c r="F821" s="86"/>
      <c r="G821" s="86"/>
      <c r="H821" s="86"/>
      <c r="I821" s="86"/>
      <c r="J821" s="86"/>
      <c r="K821" s="86"/>
      <c r="L821" s="86"/>
      <c r="M821" s="86"/>
      <c r="N821" s="86"/>
      <c r="O821" s="86"/>
      <c r="P821" s="86"/>
      <c r="Q821" s="86"/>
      <c r="R821" s="86"/>
      <c r="S821" s="86"/>
      <c r="T821" s="86"/>
      <c r="U821" s="86"/>
      <c r="V821" s="86"/>
      <c r="W821" s="86"/>
      <c r="X821" s="86"/>
      <c r="Y821" s="86"/>
      <c r="Z821" s="86"/>
    </row>
    <row r="822" spans="1:26" ht="13.5" customHeight="1" x14ac:dyDescent="0.3">
      <c r="A822" s="86"/>
      <c r="B822" s="86"/>
      <c r="C822" s="86"/>
      <c r="D822" s="86"/>
      <c r="E822" s="86"/>
      <c r="F822" s="86"/>
      <c r="G822" s="86"/>
      <c r="H822" s="86"/>
      <c r="I822" s="86"/>
      <c r="J822" s="86"/>
      <c r="K822" s="86"/>
      <c r="L822" s="86"/>
      <c r="M822" s="86"/>
      <c r="N822" s="86"/>
      <c r="O822" s="86"/>
      <c r="P822" s="86"/>
      <c r="Q822" s="86"/>
      <c r="R822" s="86"/>
      <c r="S822" s="86"/>
      <c r="T822" s="86"/>
      <c r="U822" s="86"/>
      <c r="V822" s="86"/>
      <c r="W822" s="86"/>
      <c r="X822" s="86"/>
      <c r="Y822" s="86"/>
      <c r="Z822" s="86"/>
    </row>
    <row r="823" spans="1:26" ht="13.5" customHeight="1" x14ac:dyDescent="0.3">
      <c r="A823" s="86"/>
      <c r="B823" s="86"/>
      <c r="C823" s="86"/>
      <c r="D823" s="86"/>
      <c r="E823" s="86"/>
      <c r="F823" s="86"/>
      <c r="G823" s="86"/>
      <c r="H823" s="86"/>
      <c r="I823" s="86"/>
      <c r="J823" s="86"/>
      <c r="K823" s="86"/>
      <c r="L823" s="86"/>
      <c r="M823" s="86"/>
      <c r="N823" s="86"/>
      <c r="O823" s="86"/>
      <c r="P823" s="86"/>
      <c r="Q823" s="86"/>
      <c r="R823" s="86"/>
      <c r="S823" s="86"/>
      <c r="T823" s="86"/>
      <c r="U823" s="86"/>
      <c r="V823" s="86"/>
      <c r="W823" s="86"/>
      <c r="X823" s="86"/>
      <c r="Y823" s="86"/>
      <c r="Z823" s="86"/>
    </row>
    <row r="824" spans="1:26" ht="13.5" customHeight="1" x14ac:dyDescent="0.3">
      <c r="A824" s="86"/>
      <c r="B824" s="86"/>
      <c r="C824" s="86"/>
      <c r="D824" s="86"/>
      <c r="E824" s="86"/>
      <c r="F824" s="86"/>
      <c r="G824" s="86"/>
      <c r="H824" s="86"/>
      <c r="I824" s="86"/>
      <c r="J824" s="86"/>
      <c r="K824" s="86"/>
      <c r="L824" s="86"/>
      <c r="M824" s="86"/>
      <c r="N824" s="86"/>
      <c r="O824" s="86"/>
      <c r="P824" s="86"/>
      <c r="Q824" s="86"/>
      <c r="R824" s="86"/>
      <c r="S824" s="86"/>
      <c r="T824" s="86"/>
      <c r="U824" s="86"/>
      <c r="V824" s="86"/>
      <c r="W824" s="86"/>
      <c r="X824" s="86"/>
      <c r="Y824" s="86"/>
      <c r="Z824" s="86"/>
    </row>
    <row r="825" spans="1:26" ht="13.5" customHeight="1" x14ac:dyDescent="0.3">
      <c r="A825" s="86"/>
      <c r="B825" s="86"/>
      <c r="C825" s="86"/>
      <c r="D825" s="86"/>
      <c r="E825" s="86"/>
      <c r="F825" s="86"/>
      <c r="G825" s="86"/>
      <c r="H825" s="86"/>
      <c r="I825" s="86"/>
      <c r="J825" s="86"/>
      <c r="K825" s="86"/>
      <c r="L825" s="86"/>
      <c r="M825" s="86"/>
      <c r="N825" s="86"/>
      <c r="O825" s="86"/>
      <c r="P825" s="86"/>
      <c r="Q825" s="86"/>
      <c r="R825" s="86"/>
      <c r="S825" s="86"/>
      <c r="T825" s="86"/>
      <c r="U825" s="86"/>
      <c r="V825" s="86"/>
      <c r="W825" s="86"/>
      <c r="X825" s="86"/>
      <c r="Y825" s="86"/>
      <c r="Z825" s="86"/>
    </row>
    <row r="826" spans="1:26" ht="13.5" customHeight="1" x14ac:dyDescent="0.3">
      <c r="A826" s="86"/>
      <c r="B826" s="86"/>
      <c r="C826" s="86"/>
      <c r="D826" s="86"/>
      <c r="E826" s="86"/>
      <c r="F826" s="86"/>
      <c r="G826" s="86"/>
      <c r="H826" s="86"/>
      <c r="I826" s="86"/>
      <c r="J826" s="86"/>
      <c r="K826" s="86"/>
      <c r="L826" s="86"/>
      <c r="M826" s="86"/>
      <c r="N826" s="86"/>
      <c r="O826" s="86"/>
      <c r="P826" s="86"/>
      <c r="Q826" s="86"/>
      <c r="R826" s="86"/>
      <c r="S826" s="86"/>
      <c r="T826" s="86"/>
      <c r="U826" s="86"/>
      <c r="V826" s="86"/>
      <c r="W826" s="86"/>
      <c r="X826" s="86"/>
      <c r="Y826" s="86"/>
      <c r="Z826" s="86"/>
    </row>
    <row r="827" spans="1:26" ht="13.5" customHeight="1" x14ac:dyDescent="0.3">
      <c r="A827" s="86"/>
      <c r="B827" s="86"/>
      <c r="C827" s="86"/>
      <c r="D827" s="86"/>
      <c r="E827" s="86"/>
      <c r="F827" s="86"/>
      <c r="G827" s="86"/>
      <c r="H827" s="86"/>
      <c r="I827" s="86"/>
      <c r="J827" s="86"/>
      <c r="K827" s="86"/>
      <c r="L827" s="86"/>
      <c r="M827" s="86"/>
      <c r="N827" s="86"/>
      <c r="O827" s="86"/>
      <c r="P827" s="86"/>
      <c r="Q827" s="86"/>
      <c r="R827" s="86"/>
      <c r="S827" s="86"/>
      <c r="T827" s="86"/>
      <c r="U827" s="86"/>
      <c r="V827" s="86"/>
      <c r="W827" s="86"/>
      <c r="X827" s="86"/>
      <c r="Y827" s="86"/>
      <c r="Z827" s="86"/>
    </row>
    <row r="828" spans="1:26" ht="13.5" customHeight="1" x14ac:dyDescent="0.3">
      <c r="A828" s="86"/>
      <c r="B828" s="86"/>
      <c r="C828" s="86"/>
      <c r="D828" s="86"/>
      <c r="E828" s="86"/>
      <c r="F828" s="86"/>
      <c r="G828" s="86"/>
      <c r="H828" s="86"/>
      <c r="I828" s="86"/>
      <c r="J828" s="86"/>
      <c r="K828" s="86"/>
      <c r="L828" s="86"/>
      <c r="M828" s="86"/>
      <c r="N828" s="86"/>
      <c r="O828" s="86"/>
      <c r="P828" s="86"/>
      <c r="Q828" s="86"/>
      <c r="R828" s="86"/>
      <c r="S828" s="86"/>
      <c r="T828" s="86"/>
      <c r="U828" s="86"/>
      <c r="V828" s="86"/>
      <c r="W828" s="86"/>
      <c r="X828" s="86"/>
      <c r="Y828" s="86"/>
      <c r="Z828" s="86"/>
    </row>
    <row r="829" spans="1:26" ht="13.5" customHeight="1" x14ac:dyDescent="0.3">
      <c r="A829" s="86"/>
      <c r="B829" s="86"/>
      <c r="C829" s="86"/>
      <c r="D829" s="86"/>
      <c r="E829" s="86"/>
      <c r="F829" s="86"/>
      <c r="G829" s="86"/>
      <c r="H829" s="86"/>
      <c r="I829" s="86"/>
      <c r="J829" s="86"/>
      <c r="K829" s="86"/>
      <c r="L829" s="86"/>
      <c r="M829" s="86"/>
      <c r="N829" s="86"/>
      <c r="O829" s="86"/>
      <c r="P829" s="86"/>
      <c r="Q829" s="86"/>
      <c r="R829" s="86"/>
      <c r="S829" s="86"/>
      <c r="T829" s="86"/>
      <c r="U829" s="86"/>
      <c r="V829" s="86"/>
      <c r="W829" s="86"/>
      <c r="X829" s="86"/>
      <c r="Y829" s="86"/>
      <c r="Z829" s="86"/>
    </row>
    <row r="830" spans="1:26" ht="13.5" customHeight="1" x14ac:dyDescent="0.3">
      <c r="A830" s="86"/>
      <c r="B830" s="86"/>
      <c r="C830" s="86"/>
      <c r="D830" s="86"/>
      <c r="E830" s="86"/>
      <c r="F830" s="86"/>
      <c r="G830" s="86"/>
      <c r="H830" s="86"/>
      <c r="I830" s="86"/>
      <c r="J830" s="86"/>
      <c r="K830" s="86"/>
      <c r="L830" s="86"/>
      <c r="M830" s="86"/>
      <c r="N830" s="86"/>
      <c r="O830" s="86"/>
      <c r="P830" s="86"/>
      <c r="Q830" s="86"/>
      <c r="R830" s="86"/>
      <c r="S830" s="86"/>
      <c r="T830" s="86"/>
      <c r="U830" s="86"/>
      <c r="V830" s="86"/>
      <c r="W830" s="86"/>
      <c r="X830" s="86"/>
      <c r="Y830" s="86"/>
      <c r="Z830" s="86"/>
    </row>
    <row r="831" spans="1:26" ht="13.5" customHeight="1" x14ac:dyDescent="0.3">
      <c r="A831" s="86"/>
      <c r="B831" s="86"/>
      <c r="C831" s="86"/>
      <c r="D831" s="86"/>
      <c r="E831" s="86"/>
      <c r="F831" s="86"/>
      <c r="G831" s="86"/>
      <c r="H831" s="86"/>
      <c r="I831" s="86"/>
      <c r="J831" s="86"/>
      <c r="K831" s="86"/>
      <c r="L831" s="86"/>
      <c r="M831" s="86"/>
      <c r="N831" s="86"/>
      <c r="O831" s="86"/>
      <c r="P831" s="86"/>
      <c r="Q831" s="86"/>
      <c r="R831" s="86"/>
      <c r="S831" s="86"/>
      <c r="T831" s="86"/>
      <c r="U831" s="86"/>
      <c r="V831" s="86"/>
      <c r="W831" s="86"/>
      <c r="X831" s="86"/>
      <c r="Y831" s="86"/>
      <c r="Z831" s="86"/>
    </row>
    <row r="832" spans="1:26" ht="13.5" customHeight="1" x14ac:dyDescent="0.3">
      <c r="A832" s="86"/>
      <c r="B832" s="86"/>
      <c r="C832" s="86"/>
      <c r="D832" s="86"/>
      <c r="E832" s="86"/>
      <c r="F832" s="86"/>
      <c r="G832" s="86"/>
      <c r="H832" s="86"/>
      <c r="I832" s="86"/>
      <c r="J832" s="86"/>
      <c r="K832" s="86"/>
      <c r="L832" s="86"/>
      <c r="M832" s="86"/>
      <c r="N832" s="86"/>
      <c r="O832" s="86"/>
      <c r="P832" s="86"/>
      <c r="Q832" s="86"/>
      <c r="R832" s="86"/>
      <c r="S832" s="86"/>
      <c r="T832" s="86"/>
      <c r="U832" s="86"/>
      <c r="V832" s="86"/>
      <c r="W832" s="86"/>
      <c r="X832" s="86"/>
      <c r="Y832" s="86"/>
      <c r="Z832" s="86"/>
    </row>
    <row r="833" spans="1:26" ht="13.5" customHeight="1" x14ac:dyDescent="0.3">
      <c r="A833" s="86"/>
      <c r="B833" s="86"/>
      <c r="C833" s="86"/>
      <c r="D833" s="86"/>
      <c r="E833" s="86"/>
      <c r="F833" s="86"/>
      <c r="G833" s="86"/>
      <c r="H833" s="86"/>
      <c r="I833" s="86"/>
      <c r="J833" s="86"/>
      <c r="K833" s="86"/>
      <c r="L833" s="86"/>
      <c r="M833" s="86"/>
      <c r="N833" s="86"/>
      <c r="O833" s="86"/>
      <c r="P833" s="86"/>
      <c r="Q833" s="86"/>
      <c r="R833" s="86"/>
      <c r="S833" s="86"/>
      <c r="T833" s="86"/>
      <c r="U833" s="86"/>
      <c r="V833" s="86"/>
      <c r="W833" s="86"/>
      <c r="X833" s="86"/>
      <c r="Y833" s="86"/>
      <c r="Z833" s="86"/>
    </row>
    <row r="834" spans="1:26" ht="13.5" customHeight="1" x14ac:dyDescent="0.3">
      <c r="A834" s="86"/>
      <c r="B834" s="86"/>
      <c r="C834" s="86"/>
      <c r="D834" s="86"/>
      <c r="E834" s="86"/>
      <c r="F834" s="86"/>
      <c r="G834" s="86"/>
      <c r="H834" s="86"/>
      <c r="I834" s="86"/>
      <c r="J834" s="86"/>
      <c r="K834" s="86"/>
      <c r="L834" s="86"/>
      <c r="M834" s="86"/>
      <c r="N834" s="86"/>
      <c r="O834" s="86"/>
      <c r="P834" s="86"/>
      <c r="Q834" s="86"/>
      <c r="R834" s="86"/>
      <c r="S834" s="86"/>
      <c r="T834" s="86"/>
      <c r="U834" s="86"/>
      <c r="V834" s="86"/>
      <c r="W834" s="86"/>
      <c r="X834" s="86"/>
      <c r="Y834" s="86"/>
      <c r="Z834" s="86"/>
    </row>
    <row r="835" spans="1:26" ht="13.5" customHeight="1" x14ac:dyDescent="0.3">
      <c r="A835" s="86"/>
      <c r="B835" s="86"/>
      <c r="C835" s="86"/>
      <c r="D835" s="86"/>
      <c r="E835" s="86"/>
      <c r="F835" s="86"/>
      <c r="G835" s="86"/>
      <c r="H835" s="86"/>
      <c r="I835" s="86"/>
      <c r="J835" s="86"/>
      <c r="K835" s="86"/>
      <c r="L835" s="86"/>
      <c r="M835" s="86"/>
      <c r="N835" s="86"/>
      <c r="O835" s="86"/>
      <c r="P835" s="86"/>
      <c r="Q835" s="86"/>
      <c r="R835" s="86"/>
      <c r="S835" s="86"/>
      <c r="T835" s="86"/>
      <c r="U835" s="86"/>
      <c r="V835" s="86"/>
      <c r="W835" s="86"/>
      <c r="X835" s="86"/>
      <c r="Y835" s="86"/>
      <c r="Z835" s="86"/>
    </row>
    <row r="836" spans="1:26" ht="13.5" customHeight="1" x14ac:dyDescent="0.3">
      <c r="A836" s="86"/>
      <c r="B836" s="86"/>
      <c r="C836" s="86"/>
      <c r="D836" s="86"/>
      <c r="E836" s="86"/>
      <c r="F836" s="86"/>
      <c r="G836" s="86"/>
      <c r="H836" s="86"/>
      <c r="I836" s="86"/>
      <c r="J836" s="86"/>
      <c r="K836" s="86"/>
      <c r="L836" s="86"/>
      <c r="M836" s="86"/>
      <c r="N836" s="86"/>
      <c r="O836" s="86"/>
      <c r="P836" s="86"/>
      <c r="Q836" s="86"/>
      <c r="R836" s="86"/>
      <c r="S836" s="86"/>
      <c r="T836" s="86"/>
      <c r="U836" s="86"/>
      <c r="V836" s="86"/>
      <c r="W836" s="86"/>
      <c r="X836" s="86"/>
      <c r="Y836" s="86"/>
      <c r="Z836" s="86"/>
    </row>
    <row r="837" spans="1:26" ht="13.5" customHeight="1" x14ac:dyDescent="0.3">
      <c r="A837" s="86"/>
      <c r="B837" s="86"/>
      <c r="C837" s="86"/>
      <c r="D837" s="86"/>
      <c r="E837" s="86"/>
      <c r="F837" s="86"/>
      <c r="G837" s="86"/>
      <c r="H837" s="86"/>
      <c r="I837" s="86"/>
      <c r="J837" s="86"/>
      <c r="K837" s="86"/>
      <c r="L837" s="86"/>
      <c r="M837" s="86"/>
      <c r="N837" s="86"/>
      <c r="O837" s="86"/>
      <c r="P837" s="86"/>
      <c r="Q837" s="86"/>
      <c r="R837" s="86"/>
      <c r="S837" s="86"/>
      <c r="T837" s="86"/>
      <c r="U837" s="86"/>
      <c r="V837" s="86"/>
      <c r="W837" s="86"/>
      <c r="X837" s="86"/>
      <c r="Y837" s="86"/>
      <c r="Z837" s="86"/>
    </row>
    <row r="838" spans="1:26" ht="13.5" customHeight="1" x14ac:dyDescent="0.3">
      <c r="A838" s="86"/>
      <c r="B838" s="86"/>
      <c r="C838" s="86"/>
      <c r="D838" s="86"/>
      <c r="E838" s="86"/>
      <c r="F838" s="86"/>
      <c r="G838" s="86"/>
      <c r="H838" s="86"/>
      <c r="I838" s="86"/>
      <c r="J838" s="86"/>
      <c r="K838" s="86"/>
      <c r="L838" s="86"/>
      <c r="M838" s="86"/>
      <c r="N838" s="86"/>
      <c r="O838" s="86"/>
      <c r="P838" s="86"/>
      <c r="Q838" s="86"/>
      <c r="R838" s="86"/>
      <c r="S838" s="86"/>
      <c r="T838" s="86"/>
      <c r="U838" s="86"/>
      <c r="V838" s="86"/>
      <c r="W838" s="86"/>
      <c r="X838" s="86"/>
      <c r="Y838" s="86"/>
      <c r="Z838" s="86"/>
    </row>
    <row r="839" spans="1:26" ht="13.5" customHeight="1" x14ac:dyDescent="0.3">
      <c r="A839" s="86"/>
      <c r="B839" s="86"/>
      <c r="C839" s="86"/>
      <c r="D839" s="86"/>
      <c r="E839" s="86"/>
      <c r="F839" s="86"/>
      <c r="G839" s="86"/>
      <c r="H839" s="86"/>
      <c r="I839" s="86"/>
      <c r="J839" s="86"/>
      <c r="K839" s="86"/>
      <c r="L839" s="86"/>
      <c r="M839" s="86"/>
      <c r="N839" s="86"/>
      <c r="O839" s="86"/>
      <c r="P839" s="86"/>
      <c r="Q839" s="86"/>
      <c r="R839" s="86"/>
      <c r="S839" s="86"/>
      <c r="T839" s="86"/>
      <c r="U839" s="86"/>
      <c r="V839" s="86"/>
      <c r="W839" s="86"/>
      <c r="X839" s="86"/>
      <c r="Y839" s="86"/>
      <c r="Z839" s="86"/>
    </row>
    <row r="840" spans="1:26" ht="13.5" customHeight="1" x14ac:dyDescent="0.3">
      <c r="A840" s="86"/>
      <c r="B840" s="86"/>
      <c r="C840" s="86"/>
      <c r="D840" s="86"/>
      <c r="E840" s="86"/>
      <c r="F840" s="86"/>
      <c r="G840" s="86"/>
      <c r="H840" s="86"/>
      <c r="I840" s="86"/>
      <c r="J840" s="86"/>
      <c r="K840" s="86"/>
      <c r="L840" s="86"/>
      <c r="M840" s="86"/>
      <c r="N840" s="86"/>
      <c r="O840" s="86"/>
      <c r="P840" s="86"/>
      <c r="Q840" s="86"/>
      <c r="R840" s="86"/>
      <c r="S840" s="86"/>
      <c r="T840" s="86"/>
      <c r="U840" s="86"/>
      <c r="V840" s="86"/>
      <c r="W840" s="86"/>
      <c r="X840" s="86"/>
      <c r="Y840" s="86"/>
      <c r="Z840" s="86"/>
    </row>
    <row r="841" spans="1:26" ht="13.5" customHeight="1" x14ac:dyDescent="0.3">
      <c r="A841" s="86"/>
      <c r="B841" s="86"/>
      <c r="C841" s="86"/>
      <c r="D841" s="86"/>
      <c r="E841" s="86"/>
      <c r="F841" s="86"/>
      <c r="G841" s="86"/>
      <c r="H841" s="86"/>
      <c r="I841" s="86"/>
      <c r="J841" s="86"/>
      <c r="K841" s="86"/>
      <c r="L841" s="86"/>
      <c r="M841" s="86"/>
      <c r="N841" s="86"/>
      <c r="O841" s="86"/>
      <c r="P841" s="86"/>
      <c r="Q841" s="86"/>
      <c r="R841" s="86"/>
      <c r="S841" s="86"/>
      <c r="T841" s="86"/>
      <c r="U841" s="86"/>
      <c r="V841" s="86"/>
      <c r="W841" s="86"/>
      <c r="X841" s="86"/>
      <c r="Y841" s="86"/>
      <c r="Z841" s="86"/>
    </row>
    <row r="842" spans="1:26" ht="13.5" customHeight="1" x14ac:dyDescent="0.3">
      <c r="A842" s="86"/>
      <c r="B842" s="86"/>
      <c r="C842" s="86"/>
      <c r="D842" s="86"/>
      <c r="E842" s="86"/>
      <c r="F842" s="86"/>
      <c r="G842" s="86"/>
      <c r="H842" s="86"/>
      <c r="I842" s="86"/>
      <c r="J842" s="86"/>
      <c r="K842" s="86"/>
      <c r="L842" s="86"/>
      <c r="M842" s="86"/>
      <c r="N842" s="86"/>
      <c r="O842" s="86"/>
      <c r="P842" s="86"/>
      <c r="Q842" s="86"/>
      <c r="R842" s="86"/>
      <c r="S842" s="86"/>
      <c r="T842" s="86"/>
      <c r="U842" s="86"/>
      <c r="V842" s="86"/>
      <c r="W842" s="86"/>
      <c r="X842" s="86"/>
      <c r="Y842" s="86"/>
      <c r="Z842" s="86"/>
    </row>
    <row r="843" spans="1:26" ht="13.5" customHeight="1" x14ac:dyDescent="0.3">
      <c r="A843" s="86"/>
      <c r="B843" s="86"/>
      <c r="C843" s="86"/>
      <c r="D843" s="86"/>
      <c r="E843" s="86"/>
      <c r="F843" s="86"/>
      <c r="G843" s="86"/>
      <c r="H843" s="86"/>
      <c r="I843" s="86"/>
      <c r="J843" s="86"/>
      <c r="K843" s="86"/>
      <c r="L843" s="86"/>
      <c r="M843" s="86"/>
      <c r="N843" s="86"/>
      <c r="O843" s="86"/>
      <c r="P843" s="86"/>
      <c r="Q843" s="86"/>
      <c r="R843" s="86"/>
      <c r="S843" s="86"/>
      <c r="T843" s="86"/>
      <c r="U843" s="86"/>
      <c r="V843" s="86"/>
      <c r="W843" s="86"/>
      <c r="X843" s="86"/>
      <c r="Y843" s="86"/>
      <c r="Z843" s="86"/>
    </row>
    <row r="844" spans="1:26" ht="13.5" customHeight="1" x14ac:dyDescent="0.3">
      <c r="A844" s="86"/>
      <c r="B844" s="86"/>
      <c r="C844" s="86"/>
      <c r="D844" s="86"/>
      <c r="E844" s="86"/>
      <c r="F844" s="86"/>
      <c r="G844" s="86"/>
      <c r="H844" s="86"/>
      <c r="I844" s="86"/>
      <c r="J844" s="86"/>
      <c r="K844" s="86"/>
      <c r="L844" s="86"/>
      <c r="M844" s="86"/>
      <c r="N844" s="86"/>
      <c r="O844" s="86"/>
      <c r="P844" s="86"/>
      <c r="Q844" s="86"/>
      <c r="R844" s="86"/>
      <c r="S844" s="86"/>
      <c r="T844" s="86"/>
      <c r="U844" s="86"/>
      <c r="V844" s="86"/>
      <c r="W844" s="86"/>
      <c r="X844" s="86"/>
      <c r="Y844" s="86"/>
      <c r="Z844" s="86"/>
    </row>
    <row r="845" spans="1:26" ht="13.5" customHeight="1" x14ac:dyDescent="0.3">
      <c r="A845" s="86"/>
      <c r="B845" s="86"/>
      <c r="C845" s="86"/>
      <c r="D845" s="86"/>
      <c r="E845" s="86"/>
      <c r="F845" s="86"/>
      <c r="G845" s="86"/>
      <c r="H845" s="86"/>
      <c r="I845" s="86"/>
      <c r="J845" s="86"/>
      <c r="K845" s="86"/>
      <c r="L845" s="86"/>
      <c r="M845" s="86"/>
      <c r="N845" s="86"/>
      <c r="O845" s="86"/>
      <c r="P845" s="86"/>
      <c r="Q845" s="86"/>
      <c r="R845" s="86"/>
      <c r="S845" s="86"/>
      <c r="T845" s="86"/>
      <c r="U845" s="86"/>
      <c r="V845" s="86"/>
      <c r="W845" s="86"/>
      <c r="X845" s="86"/>
      <c r="Y845" s="86"/>
      <c r="Z845" s="86"/>
    </row>
    <row r="846" spans="1:26" ht="13.5" customHeight="1" x14ac:dyDescent="0.3">
      <c r="A846" s="86"/>
      <c r="B846" s="86"/>
      <c r="C846" s="86"/>
      <c r="D846" s="86"/>
      <c r="E846" s="86"/>
      <c r="F846" s="86"/>
      <c r="G846" s="86"/>
      <c r="H846" s="86"/>
      <c r="I846" s="86"/>
      <c r="J846" s="86"/>
      <c r="K846" s="86"/>
      <c r="L846" s="86"/>
      <c r="M846" s="86"/>
      <c r="N846" s="86"/>
      <c r="O846" s="86"/>
      <c r="P846" s="86"/>
      <c r="Q846" s="86"/>
      <c r="R846" s="86"/>
      <c r="S846" s="86"/>
      <c r="T846" s="86"/>
      <c r="U846" s="86"/>
      <c r="V846" s="86"/>
      <c r="W846" s="86"/>
      <c r="X846" s="86"/>
      <c r="Y846" s="86"/>
      <c r="Z846" s="86"/>
    </row>
    <row r="847" spans="1:26" ht="13.5" customHeight="1" x14ac:dyDescent="0.3">
      <c r="A847" s="86"/>
      <c r="B847" s="86"/>
      <c r="C847" s="86"/>
      <c r="D847" s="86"/>
      <c r="E847" s="86"/>
      <c r="F847" s="86"/>
      <c r="G847" s="86"/>
      <c r="H847" s="86"/>
      <c r="I847" s="86"/>
      <c r="J847" s="86"/>
      <c r="K847" s="86"/>
      <c r="L847" s="86"/>
      <c r="M847" s="86"/>
      <c r="N847" s="86"/>
      <c r="O847" s="86"/>
      <c r="P847" s="86"/>
      <c r="Q847" s="86"/>
      <c r="R847" s="86"/>
      <c r="S847" s="86"/>
      <c r="T847" s="86"/>
      <c r="U847" s="86"/>
      <c r="V847" s="86"/>
      <c r="W847" s="86"/>
      <c r="X847" s="86"/>
      <c r="Y847" s="86"/>
      <c r="Z847" s="86"/>
    </row>
    <row r="848" spans="1:26" ht="13.5" customHeight="1" x14ac:dyDescent="0.3">
      <c r="A848" s="86"/>
      <c r="B848" s="86"/>
      <c r="C848" s="86"/>
      <c r="D848" s="86"/>
      <c r="E848" s="86"/>
      <c r="F848" s="86"/>
      <c r="G848" s="86"/>
      <c r="H848" s="86"/>
      <c r="I848" s="86"/>
      <c r="J848" s="86"/>
      <c r="K848" s="86"/>
      <c r="L848" s="86"/>
      <c r="M848" s="86"/>
      <c r="N848" s="86"/>
      <c r="O848" s="86"/>
      <c r="P848" s="86"/>
      <c r="Q848" s="86"/>
      <c r="R848" s="86"/>
      <c r="S848" s="86"/>
      <c r="T848" s="86"/>
      <c r="U848" s="86"/>
      <c r="V848" s="86"/>
      <c r="W848" s="86"/>
      <c r="X848" s="86"/>
      <c r="Y848" s="86"/>
      <c r="Z848" s="86"/>
    </row>
    <row r="849" spans="1:26" ht="13.5" customHeight="1" x14ac:dyDescent="0.3">
      <c r="A849" s="86"/>
      <c r="B849" s="86"/>
      <c r="C849" s="86"/>
      <c r="D849" s="86"/>
      <c r="E849" s="86"/>
      <c r="F849" s="86"/>
      <c r="G849" s="86"/>
      <c r="H849" s="86"/>
      <c r="I849" s="86"/>
      <c r="J849" s="86"/>
      <c r="K849" s="86"/>
      <c r="L849" s="86"/>
      <c r="M849" s="86"/>
      <c r="N849" s="86"/>
      <c r="O849" s="86"/>
      <c r="P849" s="86"/>
      <c r="Q849" s="86"/>
      <c r="R849" s="86"/>
      <c r="S849" s="86"/>
      <c r="T849" s="86"/>
      <c r="U849" s="86"/>
      <c r="V849" s="86"/>
      <c r="W849" s="86"/>
      <c r="X849" s="86"/>
      <c r="Y849" s="86"/>
      <c r="Z849" s="86"/>
    </row>
    <row r="850" spans="1:26" ht="13.5" customHeight="1" x14ac:dyDescent="0.3">
      <c r="A850" s="86"/>
      <c r="B850" s="86"/>
      <c r="C850" s="86"/>
      <c r="D850" s="86"/>
      <c r="E850" s="86"/>
      <c r="F850" s="86"/>
      <c r="G850" s="86"/>
      <c r="H850" s="86"/>
      <c r="I850" s="86"/>
      <c r="J850" s="86"/>
      <c r="K850" s="86"/>
      <c r="L850" s="86"/>
      <c r="M850" s="86"/>
      <c r="N850" s="86"/>
      <c r="O850" s="86"/>
      <c r="P850" s="86"/>
      <c r="Q850" s="86"/>
      <c r="R850" s="86"/>
      <c r="S850" s="86"/>
      <c r="T850" s="86"/>
      <c r="U850" s="86"/>
      <c r="V850" s="86"/>
      <c r="W850" s="86"/>
      <c r="X850" s="86"/>
      <c r="Y850" s="86"/>
      <c r="Z850" s="86"/>
    </row>
    <row r="851" spans="1:26" ht="13.5" customHeight="1" x14ac:dyDescent="0.3">
      <c r="A851" s="86"/>
      <c r="B851" s="86"/>
      <c r="C851" s="86"/>
      <c r="D851" s="86"/>
      <c r="E851" s="86"/>
      <c r="F851" s="86"/>
      <c r="G851" s="86"/>
      <c r="H851" s="86"/>
      <c r="I851" s="86"/>
      <c r="J851" s="86"/>
      <c r="K851" s="86"/>
      <c r="L851" s="86"/>
      <c r="M851" s="86"/>
      <c r="N851" s="86"/>
      <c r="O851" s="86"/>
      <c r="P851" s="86"/>
      <c r="Q851" s="86"/>
      <c r="R851" s="86"/>
      <c r="S851" s="86"/>
      <c r="T851" s="86"/>
      <c r="U851" s="86"/>
      <c r="V851" s="86"/>
      <c r="W851" s="86"/>
      <c r="X851" s="86"/>
      <c r="Y851" s="86"/>
      <c r="Z851" s="86"/>
    </row>
    <row r="852" spans="1:26" ht="13.5" customHeight="1" x14ac:dyDescent="0.3">
      <c r="A852" s="86"/>
      <c r="B852" s="86"/>
      <c r="C852" s="86"/>
      <c r="D852" s="86"/>
      <c r="E852" s="86"/>
      <c r="F852" s="86"/>
      <c r="G852" s="86"/>
      <c r="H852" s="86"/>
      <c r="I852" s="86"/>
      <c r="J852" s="86"/>
      <c r="K852" s="86"/>
      <c r="L852" s="86"/>
      <c r="M852" s="86"/>
      <c r="N852" s="86"/>
      <c r="O852" s="86"/>
      <c r="P852" s="86"/>
      <c r="Q852" s="86"/>
      <c r="R852" s="86"/>
      <c r="S852" s="86"/>
      <c r="T852" s="86"/>
      <c r="U852" s="86"/>
      <c r="V852" s="86"/>
      <c r="W852" s="86"/>
      <c r="X852" s="86"/>
      <c r="Y852" s="86"/>
      <c r="Z852" s="86"/>
    </row>
    <row r="853" spans="1:26" ht="13.5" customHeight="1" x14ac:dyDescent="0.3">
      <c r="A853" s="86"/>
      <c r="B853" s="86"/>
      <c r="C853" s="86"/>
      <c r="D853" s="86"/>
      <c r="E853" s="86"/>
      <c r="F853" s="86"/>
      <c r="G853" s="86"/>
      <c r="H853" s="86"/>
      <c r="I853" s="86"/>
      <c r="J853" s="86"/>
      <c r="K853" s="86"/>
      <c r="L853" s="86"/>
      <c r="M853" s="86"/>
      <c r="N853" s="86"/>
      <c r="O853" s="86"/>
      <c r="P853" s="86"/>
      <c r="Q853" s="86"/>
      <c r="R853" s="86"/>
      <c r="S853" s="86"/>
      <c r="T853" s="86"/>
      <c r="U853" s="86"/>
      <c r="V853" s="86"/>
      <c r="W853" s="86"/>
      <c r="X853" s="86"/>
      <c r="Y853" s="86"/>
      <c r="Z853" s="86"/>
    </row>
    <row r="854" spans="1:26" ht="13.5" customHeight="1" x14ac:dyDescent="0.3">
      <c r="A854" s="86"/>
      <c r="B854" s="86"/>
      <c r="C854" s="86"/>
      <c r="D854" s="86"/>
      <c r="E854" s="86"/>
      <c r="F854" s="86"/>
      <c r="G854" s="86"/>
      <c r="H854" s="86"/>
      <c r="I854" s="86"/>
      <c r="J854" s="86"/>
      <c r="K854" s="86"/>
      <c r="L854" s="86"/>
      <c r="M854" s="86"/>
      <c r="N854" s="86"/>
      <c r="O854" s="86"/>
      <c r="P854" s="86"/>
      <c r="Q854" s="86"/>
      <c r="R854" s="86"/>
      <c r="S854" s="86"/>
      <c r="T854" s="86"/>
      <c r="U854" s="86"/>
      <c r="V854" s="86"/>
      <c r="W854" s="86"/>
      <c r="X854" s="86"/>
      <c r="Y854" s="86"/>
      <c r="Z854" s="86"/>
    </row>
    <row r="855" spans="1:26" ht="13.5" customHeight="1" x14ac:dyDescent="0.3">
      <c r="A855" s="86"/>
      <c r="B855" s="86"/>
      <c r="C855" s="86"/>
      <c r="D855" s="86"/>
      <c r="E855" s="86"/>
      <c r="F855" s="86"/>
      <c r="G855" s="86"/>
      <c r="H855" s="86"/>
      <c r="I855" s="86"/>
      <c r="J855" s="86"/>
      <c r="K855" s="86"/>
      <c r="L855" s="86"/>
      <c r="M855" s="86"/>
      <c r="N855" s="86"/>
      <c r="O855" s="86"/>
      <c r="P855" s="86"/>
      <c r="Q855" s="86"/>
      <c r="R855" s="86"/>
      <c r="S855" s="86"/>
      <c r="T855" s="86"/>
      <c r="U855" s="86"/>
      <c r="V855" s="86"/>
      <c r="W855" s="86"/>
      <c r="X855" s="86"/>
      <c r="Y855" s="86"/>
      <c r="Z855" s="86"/>
    </row>
    <row r="856" spans="1:26" ht="13.5" customHeight="1" x14ac:dyDescent="0.3">
      <c r="A856" s="86"/>
      <c r="B856" s="86"/>
      <c r="C856" s="86"/>
      <c r="D856" s="86"/>
      <c r="E856" s="86"/>
      <c r="F856" s="86"/>
      <c r="G856" s="86"/>
      <c r="H856" s="86"/>
      <c r="I856" s="86"/>
      <c r="J856" s="86"/>
      <c r="K856" s="86"/>
      <c r="L856" s="86"/>
      <c r="M856" s="86"/>
      <c r="N856" s="86"/>
      <c r="O856" s="86"/>
      <c r="P856" s="86"/>
      <c r="Q856" s="86"/>
      <c r="R856" s="86"/>
      <c r="S856" s="86"/>
      <c r="T856" s="86"/>
      <c r="U856" s="86"/>
      <c r="V856" s="86"/>
      <c r="W856" s="86"/>
      <c r="X856" s="86"/>
      <c r="Y856" s="86"/>
      <c r="Z856" s="86"/>
    </row>
    <row r="857" spans="1:26" ht="13.5" customHeight="1" x14ac:dyDescent="0.3">
      <c r="A857" s="86"/>
      <c r="B857" s="86"/>
      <c r="C857" s="86"/>
      <c r="D857" s="86"/>
      <c r="E857" s="86"/>
      <c r="F857" s="86"/>
      <c r="G857" s="86"/>
      <c r="H857" s="86"/>
      <c r="I857" s="86"/>
      <c r="J857" s="86"/>
      <c r="K857" s="86"/>
      <c r="L857" s="86"/>
      <c r="M857" s="86"/>
      <c r="N857" s="86"/>
      <c r="O857" s="86"/>
      <c r="P857" s="86"/>
      <c r="Q857" s="86"/>
      <c r="R857" s="86"/>
      <c r="S857" s="86"/>
      <c r="T857" s="86"/>
      <c r="U857" s="86"/>
      <c r="V857" s="86"/>
      <c r="W857" s="86"/>
      <c r="X857" s="86"/>
      <c r="Y857" s="86"/>
      <c r="Z857" s="86"/>
    </row>
    <row r="858" spans="1:26" ht="13.5" customHeight="1" x14ac:dyDescent="0.3">
      <c r="A858" s="86"/>
      <c r="B858" s="86"/>
      <c r="C858" s="86"/>
      <c r="D858" s="86"/>
      <c r="E858" s="86"/>
      <c r="F858" s="86"/>
      <c r="G858" s="86"/>
      <c r="H858" s="86"/>
      <c r="I858" s="86"/>
      <c r="J858" s="86"/>
      <c r="K858" s="86"/>
      <c r="L858" s="86"/>
      <c r="M858" s="86"/>
      <c r="N858" s="86"/>
      <c r="O858" s="86"/>
      <c r="P858" s="86"/>
      <c r="Q858" s="86"/>
      <c r="R858" s="86"/>
      <c r="S858" s="86"/>
      <c r="T858" s="86"/>
      <c r="U858" s="86"/>
      <c r="V858" s="86"/>
      <c r="W858" s="86"/>
      <c r="X858" s="86"/>
      <c r="Y858" s="86"/>
      <c r="Z858" s="86"/>
    </row>
    <row r="859" spans="1:26" ht="13.5" customHeight="1" x14ac:dyDescent="0.3">
      <c r="A859" s="86"/>
      <c r="B859" s="86"/>
      <c r="C859" s="86"/>
      <c r="D859" s="86"/>
      <c r="E859" s="86"/>
      <c r="F859" s="86"/>
      <c r="G859" s="86"/>
      <c r="H859" s="86"/>
      <c r="I859" s="86"/>
      <c r="J859" s="86"/>
      <c r="K859" s="86"/>
      <c r="L859" s="86"/>
      <c r="M859" s="86"/>
      <c r="N859" s="86"/>
      <c r="O859" s="86"/>
      <c r="P859" s="86"/>
      <c r="Q859" s="86"/>
      <c r="R859" s="86"/>
      <c r="S859" s="86"/>
      <c r="T859" s="86"/>
      <c r="U859" s="86"/>
      <c r="V859" s="86"/>
      <c r="W859" s="86"/>
      <c r="X859" s="86"/>
      <c r="Y859" s="86"/>
      <c r="Z859" s="86"/>
    </row>
    <row r="860" spans="1:26" ht="13.5" customHeight="1" x14ac:dyDescent="0.3">
      <c r="A860" s="86"/>
      <c r="B860" s="86"/>
      <c r="C860" s="86"/>
      <c r="D860" s="86"/>
      <c r="E860" s="86"/>
      <c r="F860" s="86"/>
      <c r="G860" s="86"/>
      <c r="H860" s="86"/>
      <c r="I860" s="86"/>
      <c r="J860" s="86"/>
      <c r="K860" s="86"/>
      <c r="L860" s="86"/>
      <c r="M860" s="86"/>
      <c r="N860" s="86"/>
      <c r="O860" s="86"/>
      <c r="P860" s="86"/>
      <c r="Q860" s="86"/>
      <c r="R860" s="86"/>
      <c r="S860" s="86"/>
      <c r="T860" s="86"/>
      <c r="U860" s="86"/>
      <c r="V860" s="86"/>
      <c r="W860" s="86"/>
      <c r="X860" s="86"/>
      <c r="Y860" s="86"/>
      <c r="Z860" s="86"/>
    </row>
    <row r="861" spans="1:26" ht="13.5" customHeight="1" x14ac:dyDescent="0.3">
      <c r="A861" s="86"/>
      <c r="B861" s="86"/>
      <c r="C861" s="86"/>
      <c r="D861" s="86"/>
      <c r="E861" s="86"/>
      <c r="F861" s="86"/>
      <c r="G861" s="86"/>
      <c r="H861" s="86"/>
      <c r="I861" s="86"/>
      <c r="J861" s="86"/>
      <c r="K861" s="86"/>
      <c r="L861" s="86"/>
      <c r="M861" s="86"/>
      <c r="N861" s="86"/>
      <c r="O861" s="86"/>
      <c r="P861" s="86"/>
      <c r="Q861" s="86"/>
      <c r="R861" s="86"/>
      <c r="S861" s="86"/>
      <c r="T861" s="86"/>
      <c r="U861" s="86"/>
      <c r="V861" s="86"/>
      <c r="W861" s="86"/>
      <c r="X861" s="86"/>
      <c r="Y861" s="86"/>
      <c r="Z861" s="86"/>
    </row>
    <row r="862" spans="1:26" ht="13.5" customHeight="1" x14ac:dyDescent="0.3">
      <c r="A862" s="86"/>
      <c r="B862" s="86"/>
      <c r="C862" s="86"/>
      <c r="D862" s="86"/>
      <c r="E862" s="86"/>
      <c r="F862" s="86"/>
      <c r="G862" s="86"/>
      <c r="H862" s="86"/>
      <c r="I862" s="86"/>
      <c r="J862" s="86"/>
      <c r="K862" s="86"/>
      <c r="L862" s="86"/>
      <c r="M862" s="86"/>
      <c r="N862" s="86"/>
      <c r="O862" s="86"/>
      <c r="P862" s="86"/>
      <c r="Q862" s="86"/>
      <c r="R862" s="86"/>
      <c r="S862" s="86"/>
      <c r="T862" s="86"/>
      <c r="U862" s="86"/>
      <c r="V862" s="86"/>
      <c r="W862" s="86"/>
      <c r="X862" s="86"/>
      <c r="Y862" s="86"/>
      <c r="Z862" s="86"/>
    </row>
    <row r="863" spans="1:26" ht="13.5" customHeight="1" x14ac:dyDescent="0.3">
      <c r="A863" s="86"/>
      <c r="B863" s="86"/>
      <c r="C863" s="86"/>
      <c r="D863" s="86"/>
      <c r="E863" s="86"/>
      <c r="F863" s="86"/>
      <c r="G863" s="86"/>
      <c r="H863" s="86"/>
      <c r="I863" s="86"/>
      <c r="J863" s="86"/>
      <c r="K863" s="86"/>
      <c r="L863" s="86"/>
      <c r="M863" s="86"/>
      <c r="N863" s="86"/>
      <c r="O863" s="86"/>
      <c r="P863" s="86"/>
      <c r="Q863" s="86"/>
      <c r="R863" s="86"/>
      <c r="S863" s="86"/>
      <c r="T863" s="86"/>
      <c r="U863" s="86"/>
      <c r="V863" s="86"/>
      <c r="W863" s="86"/>
      <c r="X863" s="86"/>
      <c r="Y863" s="86"/>
      <c r="Z863" s="86"/>
    </row>
    <row r="864" spans="1:26" ht="13.5" customHeight="1" x14ac:dyDescent="0.3">
      <c r="A864" s="86"/>
      <c r="B864" s="86"/>
      <c r="C864" s="86"/>
      <c r="D864" s="86"/>
      <c r="E864" s="86"/>
      <c r="F864" s="86"/>
      <c r="G864" s="86"/>
      <c r="H864" s="86"/>
      <c r="I864" s="86"/>
      <c r="J864" s="86"/>
      <c r="K864" s="86"/>
      <c r="L864" s="86"/>
      <c r="M864" s="86"/>
      <c r="N864" s="86"/>
      <c r="O864" s="86"/>
      <c r="P864" s="86"/>
      <c r="Q864" s="86"/>
      <c r="R864" s="86"/>
      <c r="S864" s="86"/>
      <c r="T864" s="86"/>
      <c r="U864" s="86"/>
      <c r="V864" s="86"/>
      <c r="W864" s="86"/>
      <c r="X864" s="86"/>
      <c r="Y864" s="86"/>
      <c r="Z864" s="86"/>
    </row>
    <row r="865" spans="1:26" ht="13.5" customHeight="1" x14ac:dyDescent="0.3">
      <c r="A865" s="86"/>
      <c r="B865" s="86"/>
      <c r="C865" s="86"/>
      <c r="D865" s="86"/>
      <c r="E865" s="86"/>
      <c r="F865" s="86"/>
      <c r="G865" s="86"/>
      <c r="H865" s="86"/>
      <c r="I865" s="86"/>
      <c r="J865" s="86"/>
      <c r="K865" s="86"/>
      <c r="L865" s="86"/>
      <c r="M865" s="86"/>
      <c r="N865" s="86"/>
      <c r="O865" s="86"/>
      <c r="P865" s="86"/>
      <c r="Q865" s="86"/>
      <c r="R865" s="86"/>
      <c r="S865" s="86"/>
      <c r="T865" s="86"/>
      <c r="U865" s="86"/>
      <c r="V865" s="86"/>
      <c r="W865" s="86"/>
      <c r="X865" s="86"/>
      <c r="Y865" s="86"/>
      <c r="Z865" s="86"/>
    </row>
    <row r="866" spans="1:26" ht="13.5" customHeight="1" x14ac:dyDescent="0.3">
      <c r="A866" s="86"/>
      <c r="B866" s="86"/>
      <c r="C866" s="86"/>
      <c r="D866" s="86"/>
      <c r="E866" s="86"/>
      <c r="F866" s="86"/>
      <c r="G866" s="86"/>
      <c r="H866" s="86"/>
      <c r="I866" s="86"/>
      <c r="J866" s="86"/>
      <c r="K866" s="86"/>
      <c r="L866" s="86"/>
      <c r="M866" s="86"/>
      <c r="N866" s="86"/>
      <c r="O866" s="86"/>
      <c r="P866" s="86"/>
      <c r="Q866" s="86"/>
      <c r="R866" s="86"/>
      <c r="S866" s="86"/>
      <c r="T866" s="86"/>
      <c r="U866" s="86"/>
      <c r="V866" s="86"/>
      <c r="W866" s="86"/>
      <c r="X866" s="86"/>
      <c r="Y866" s="86"/>
      <c r="Z866" s="86"/>
    </row>
    <row r="867" spans="1:26" ht="13.5" customHeight="1" x14ac:dyDescent="0.3">
      <c r="A867" s="86"/>
      <c r="B867" s="86"/>
      <c r="C867" s="86"/>
      <c r="D867" s="86"/>
      <c r="E867" s="86"/>
      <c r="F867" s="86"/>
      <c r="G867" s="86"/>
      <c r="H867" s="86"/>
      <c r="I867" s="86"/>
      <c r="J867" s="86"/>
      <c r="K867" s="86"/>
      <c r="L867" s="86"/>
      <c r="M867" s="86"/>
      <c r="N867" s="86"/>
      <c r="O867" s="86"/>
      <c r="P867" s="86"/>
      <c r="Q867" s="86"/>
      <c r="R867" s="86"/>
      <c r="S867" s="86"/>
      <c r="T867" s="86"/>
      <c r="U867" s="86"/>
      <c r="V867" s="86"/>
      <c r="W867" s="86"/>
      <c r="X867" s="86"/>
      <c r="Y867" s="86"/>
      <c r="Z867" s="86"/>
    </row>
    <row r="868" spans="1:26" ht="13.5" customHeight="1" x14ac:dyDescent="0.3">
      <c r="A868" s="86"/>
      <c r="B868" s="86"/>
      <c r="C868" s="86"/>
      <c r="D868" s="86"/>
      <c r="E868" s="86"/>
      <c r="F868" s="86"/>
      <c r="G868" s="86"/>
      <c r="H868" s="86"/>
      <c r="I868" s="86"/>
      <c r="J868" s="86"/>
      <c r="K868" s="86"/>
      <c r="L868" s="86"/>
      <c r="M868" s="86"/>
      <c r="N868" s="86"/>
      <c r="O868" s="86"/>
      <c r="P868" s="86"/>
      <c r="Q868" s="86"/>
      <c r="R868" s="86"/>
      <c r="S868" s="86"/>
      <c r="T868" s="86"/>
      <c r="U868" s="86"/>
      <c r="V868" s="86"/>
      <c r="W868" s="86"/>
      <c r="X868" s="86"/>
      <c r="Y868" s="86"/>
      <c r="Z868" s="86"/>
    </row>
    <row r="869" spans="1:26" ht="13.5" customHeight="1" x14ac:dyDescent="0.3">
      <c r="A869" s="86"/>
      <c r="B869" s="86"/>
      <c r="C869" s="86"/>
      <c r="D869" s="86"/>
      <c r="E869" s="86"/>
      <c r="F869" s="86"/>
      <c r="G869" s="86"/>
      <c r="H869" s="86"/>
      <c r="I869" s="86"/>
      <c r="J869" s="86"/>
      <c r="K869" s="86"/>
      <c r="L869" s="86"/>
      <c r="M869" s="86"/>
      <c r="N869" s="86"/>
      <c r="O869" s="86"/>
      <c r="P869" s="86"/>
      <c r="Q869" s="86"/>
      <c r="R869" s="86"/>
      <c r="S869" s="86"/>
      <c r="T869" s="86"/>
      <c r="U869" s="86"/>
      <c r="V869" s="86"/>
      <c r="W869" s="86"/>
      <c r="X869" s="86"/>
      <c r="Y869" s="86"/>
      <c r="Z869" s="86"/>
    </row>
    <row r="870" spans="1:26" ht="13.5" customHeight="1" x14ac:dyDescent="0.3">
      <c r="A870" s="86"/>
      <c r="B870" s="86"/>
      <c r="C870" s="86"/>
      <c r="D870" s="86"/>
      <c r="E870" s="86"/>
      <c r="F870" s="86"/>
      <c r="G870" s="86"/>
      <c r="H870" s="86"/>
      <c r="I870" s="86"/>
      <c r="J870" s="86"/>
      <c r="K870" s="86"/>
      <c r="L870" s="86"/>
      <c r="M870" s="86"/>
      <c r="N870" s="86"/>
      <c r="O870" s="86"/>
      <c r="P870" s="86"/>
      <c r="Q870" s="86"/>
      <c r="R870" s="86"/>
      <c r="S870" s="86"/>
      <c r="T870" s="86"/>
      <c r="U870" s="86"/>
      <c r="V870" s="86"/>
      <c r="W870" s="86"/>
      <c r="X870" s="86"/>
      <c r="Y870" s="86"/>
      <c r="Z870" s="86"/>
    </row>
    <row r="871" spans="1:26" ht="13.5" customHeight="1" x14ac:dyDescent="0.3">
      <c r="A871" s="86"/>
      <c r="B871" s="86"/>
      <c r="C871" s="86"/>
      <c r="D871" s="86"/>
      <c r="E871" s="86"/>
      <c r="F871" s="86"/>
      <c r="G871" s="86"/>
      <c r="H871" s="86"/>
      <c r="I871" s="86"/>
      <c r="J871" s="86"/>
      <c r="K871" s="86"/>
      <c r="L871" s="86"/>
      <c r="M871" s="86"/>
      <c r="N871" s="86"/>
      <c r="O871" s="86"/>
      <c r="P871" s="86"/>
      <c r="Q871" s="86"/>
      <c r="R871" s="86"/>
      <c r="S871" s="86"/>
      <c r="T871" s="86"/>
      <c r="U871" s="86"/>
      <c r="V871" s="86"/>
      <c r="W871" s="86"/>
      <c r="X871" s="86"/>
      <c r="Y871" s="86"/>
      <c r="Z871" s="86"/>
    </row>
    <row r="872" spans="1:26" ht="13.5" customHeight="1" x14ac:dyDescent="0.3">
      <c r="A872" s="86"/>
      <c r="B872" s="86"/>
      <c r="C872" s="86"/>
      <c r="D872" s="86"/>
      <c r="E872" s="86"/>
      <c r="F872" s="86"/>
      <c r="G872" s="86"/>
      <c r="H872" s="86"/>
      <c r="I872" s="86"/>
      <c r="J872" s="86"/>
      <c r="K872" s="86"/>
      <c r="L872" s="86"/>
      <c r="M872" s="86"/>
      <c r="N872" s="86"/>
      <c r="O872" s="86"/>
      <c r="P872" s="86"/>
      <c r="Q872" s="86"/>
      <c r="R872" s="86"/>
      <c r="S872" s="86"/>
      <c r="T872" s="86"/>
      <c r="U872" s="86"/>
      <c r="V872" s="86"/>
      <c r="W872" s="86"/>
      <c r="X872" s="86"/>
      <c r="Y872" s="86"/>
      <c r="Z872" s="86"/>
    </row>
    <row r="873" spans="1:26" ht="13.5" customHeight="1" x14ac:dyDescent="0.3">
      <c r="A873" s="86"/>
      <c r="B873" s="86"/>
      <c r="C873" s="86"/>
      <c r="D873" s="86"/>
      <c r="E873" s="86"/>
      <c r="F873" s="86"/>
      <c r="G873" s="86"/>
      <c r="H873" s="86"/>
      <c r="I873" s="86"/>
      <c r="J873" s="86"/>
      <c r="K873" s="86"/>
      <c r="L873" s="86"/>
      <c r="M873" s="86"/>
      <c r="N873" s="86"/>
      <c r="O873" s="86"/>
      <c r="P873" s="86"/>
      <c r="Q873" s="86"/>
      <c r="R873" s="86"/>
      <c r="S873" s="86"/>
      <c r="T873" s="86"/>
      <c r="U873" s="86"/>
      <c r="V873" s="86"/>
      <c r="W873" s="86"/>
      <c r="X873" s="86"/>
      <c r="Y873" s="86"/>
      <c r="Z873" s="86"/>
    </row>
    <row r="874" spans="1:26" ht="13.5" customHeight="1" x14ac:dyDescent="0.3">
      <c r="A874" s="86"/>
      <c r="B874" s="86"/>
      <c r="C874" s="86"/>
      <c r="D874" s="86"/>
      <c r="E874" s="86"/>
      <c r="F874" s="86"/>
      <c r="G874" s="86"/>
      <c r="H874" s="86"/>
      <c r="I874" s="86"/>
      <c r="J874" s="86"/>
      <c r="K874" s="86"/>
      <c r="L874" s="86"/>
      <c r="M874" s="86"/>
      <c r="N874" s="86"/>
      <c r="O874" s="86"/>
      <c r="P874" s="86"/>
      <c r="Q874" s="86"/>
      <c r="R874" s="86"/>
      <c r="S874" s="86"/>
      <c r="T874" s="86"/>
      <c r="U874" s="86"/>
      <c r="V874" s="86"/>
      <c r="W874" s="86"/>
      <c r="X874" s="86"/>
      <c r="Y874" s="86"/>
      <c r="Z874" s="86"/>
    </row>
    <row r="875" spans="1:26" ht="13.5" customHeight="1" x14ac:dyDescent="0.3">
      <c r="A875" s="86"/>
      <c r="B875" s="86"/>
      <c r="C875" s="86"/>
      <c r="D875" s="86"/>
      <c r="E875" s="86"/>
      <c r="F875" s="86"/>
      <c r="G875" s="86"/>
      <c r="H875" s="86"/>
      <c r="I875" s="86"/>
      <c r="J875" s="86"/>
      <c r="K875" s="86"/>
      <c r="L875" s="86"/>
      <c r="M875" s="86"/>
      <c r="N875" s="86"/>
      <c r="O875" s="86"/>
      <c r="P875" s="86"/>
      <c r="Q875" s="86"/>
      <c r="R875" s="86"/>
      <c r="S875" s="86"/>
      <c r="T875" s="86"/>
      <c r="U875" s="86"/>
      <c r="V875" s="86"/>
      <c r="W875" s="86"/>
      <c r="X875" s="86"/>
      <c r="Y875" s="86"/>
      <c r="Z875" s="86"/>
    </row>
    <row r="876" spans="1:26" ht="13.5" customHeight="1" x14ac:dyDescent="0.3">
      <c r="A876" s="86"/>
      <c r="B876" s="86"/>
      <c r="C876" s="86"/>
      <c r="D876" s="86"/>
      <c r="E876" s="86"/>
      <c r="F876" s="86"/>
      <c r="G876" s="86"/>
      <c r="H876" s="86"/>
      <c r="I876" s="86"/>
      <c r="J876" s="86"/>
      <c r="K876" s="86"/>
      <c r="L876" s="86"/>
      <c r="M876" s="86"/>
      <c r="N876" s="86"/>
      <c r="O876" s="86"/>
      <c r="P876" s="86"/>
      <c r="Q876" s="86"/>
      <c r="R876" s="86"/>
      <c r="S876" s="86"/>
      <c r="T876" s="86"/>
      <c r="U876" s="86"/>
      <c r="V876" s="86"/>
      <c r="W876" s="86"/>
      <c r="X876" s="86"/>
      <c r="Y876" s="86"/>
      <c r="Z876" s="86"/>
    </row>
    <row r="877" spans="1:26" ht="13.5" customHeight="1" x14ac:dyDescent="0.3">
      <c r="A877" s="86"/>
      <c r="B877" s="86"/>
      <c r="C877" s="86"/>
      <c r="D877" s="86"/>
      <c r="E877" s="86"/>
      <c r="F877" s="86"/>
      <c r="G877" s="86"/>
      <c r="H877" s="86"/>
      <c r="I877" s="86"/>
      <c r="J877" s="86"/>
      <c r="K877" s="86"/>
      <c r="L877" s="86"/>
      <c r="M877" s="86"/>
      <c r="N877" s="86"/>
      <c r="O877" s="86"/>
      <c r="P877" s="86"/>
      <c r="Q877" s="86"/>
      <c r="R877" s="86"/>
      <c r="S877" s="86"/>
      <c r="T877" s="86"/>
      <c r="U877" s="86"/>
      <c r="V877" s="86"/>
      <c r="W877" s="86"/>
      <c r="X877" s="86"/>
      <c r="Y877" s="86"/>
      <c r="Z877" s="86"/>
    </row>
    <row r="878" spans="1:26" ht="13.5" customHeight="1" x14ac:dyDescent="0.3">
      <c r="A878" s="86"/>
      <c r="B878" s="86"/>
      <c r="C878" s="86"/>
      <c r="D878" s="86"/>
      <c r="E878" s="86"/>
      <c r="F878" s="86"/>
      <c r="G878" s="86"/>
      <c r="H878" s="86"/>
      <c r="I878" s="86"/>
      <c r="J878" s="86"/>
      <c r="K878" s="86"/>
      <c r="L878" s="86"/>
      <c r="M878" s="86"/>
      <c r="N878" s="86"/>
      <c r="O878" s="86"/>
      <c r="P878" s="86"/>
      <c r="Q878" s="86"/>
      <c r="R878" s="86"/>
      <c r="S878" s="86"/>
      <c r="T878" s="86"/>
      <c r="U878" s="86"/>
      <c r="V878" s="86"/>
      <c r="W878" s="86"/>
      <c r="X878" s="86"/>
      <c r="Y878" s="86"/>
      <c r="Z878" s="86"/>
    </row>
    <row r="879" spans="1:26" ht="13.5" customHeight="1" x14ac:dyDescent="0.3">
      <c r="A879" s="86"/>
      <c r="B879" s="86"/>
      <c r="C879" s="86"/>
      <c r="D879" s="86"/>
      <c r="E879" s="86"/>
      <c r="F879" s="86"/>
      <c r="G879" s="86"/>
      <c r="H879" s="86"/>
      <c r="I879" s="86"/>
      <c r="J879" s="86"/>
      <c r="K879" s="86"/>
      <c r="L879" s="86"/>
      <c r="M879" s="86"/>
      <c r="N879" s="86"/>
      <c r="O879" s="86"/>
      <c r="P879" s="86"/>
      <c r="Q879" s="86"/>
      <c r="R879" s="86"/>
      <c r="S879" s="86"/>
      <c r="T879" s="86"/>
      <c r="U879" s="86"/>
      <c r="V879" s="86"/>
      <c r="W879" s="86"/>
      <c r="X879" s="86"/>
      <c r="Y879" s="86"/>
      <c r="Z879" s="86"/>
    </row>
    <row r="880" spans="1:26" ht="13.5" customHeight="1" x14ac:dyDescent="0.3">
      <c r="A880" s="86"/>
      <c r="B880" s="86"/>
      <c r="C880" s="86"/>
      <c r="D880" s="86"/>
      <c r="E880" s="86"/>
      <c r="F880" s="86"/>
      <c r="G880" s="86"/>
      <c r="H880" s="86"/>
      <c r="I880" s="86"/>
      <c r="J880" s="86"/>
      <c r="K880" s="86"/>
      <c r="L880" s="86"/>
      <c r="M880" s="86"/>
      <c r="N880" s="86"/>
      <c r="O880" s="86"/>
      <c r="P880" s="86"/>
      <c r="Q880" s="86"/>
      <c r="R880" s="86"/>
      <c r="S880" s="86"/>
      <c r="T880" s="86"/>
      <c r="U880" s="86"/>
      <c r="V880" s="86"/>
      <c r="W880" s="86"/>
      <c r="X880" s="86"/>
      <c r="Y880" s="86"/>
      <c r="Z880" s="86"/>
    </row>
    <row r="881" spans="1:26" ht="13.5" customHeight="1" x14ac:dyDescent="0.3">
      <c r="A881" s="86"/>
      <c r="B881" s="86"/>
      <c r="C881" s="86"/>
      <c r="D881" s="86"/>
      <c r="E881" s="86"/>
      <c r="F881" s="86"/>
      <c r="G881" s="86"/>
      <c r="H881" s="86"/>
      <c r="I881" s="86"/>
      <c r="J881" s="86"/>
      <c r="K881" s="86"/>
      <c r="L881" s="86"/>
      <c r="M881" s="86"/>
      <c r="N881" s="86"/>
      <c r="O881" s="86"/>
      <c r="P881" s="86"/>
      <c r="Q881" s="86"/>
      <c r="R881" s="86"/>
      <c r="S881" s="86"/>
      <c r="T881" s="86"/>
      <c r="U881" s="86"/>
      <c r="V881" s="86"/>
      <c r="W881" s="86"/>
      <c r="X881" s="86"/>
      <c r="Y881" s="86"/>
      <c r="Z881" s="86"/>
    </row>
    <row r="882" spans="1:26" ht="13.5" customHeight="1" x14ac:dyDescent="0.3">
      <c r="A882" s="86"/>
      <c r="B882" s="86"/>
      <c r="C882" s="86"/>
      <c r="D882" s="86"/>
      <c r="E882" s="86"/>
      <c r="F882" s="86"/>
      <c r="G882" s="86"/>
      <c r="H882" s="86"/>
      <c r="I882" s="86"/>
      <c r="J882" s="86"/>
      <c r="K882" s="86"/>
      <c r="L882" s="86"/>
      <c r="M882" s="86"/>
      <c r="N882" s="86"/>
      <c r="O882" s="86"/>
      <c r="P882" s="86"/>
      <c r="Q882" s="86"/>
      <c r="R882" s="86"/>
      <c r="S882" s="86"/>
      <c r="T882" s="86"/>
      <c r="U882" s="86"/>
      <c r="V882" s="86"/>
      <c r="W882" s="86"/>
      <c r="X882" s="86"/>
      <c r="Y882" s="86"/>
      <c r="Z882" s="86"/>
    </row>
    <row r="883" spans="1:26" ht="13.5" customHeight="1" x14ac:dyDescent="0.3">
      <c r="A883" s="86"/>
      <c r="B883" s="86"/>
      <c r="C883" s="86"/>
      <c r="D883" s="86"/>
      <c r="E883" s="86"/>
      <c r="F883" s="86"/>
      <c r="G883" s="86"/>
      <c r="H883" s="86"/>
      <c r="I883" s="86"/>
      <c r="J883" s="86"/>
      <c r="K883" s="86"/>
      <c r="L883" s="86"/>
      <c r="M883" s="86"/>
      <c r="N883" s="86"/>
      <c r="O883" s="86"/>
      <c r="P883" s="86"/>
      <c r="Q883" s="86"/>
      <c r="R883" s="86"/>
      <c r="S883" s="86"/>
      <c r="T883" s="86"/>
      <c r="U883" s="86"/>
      <c r="V883" s="86"/>
      <c r="W883" s="86"/>
      <c r="X883" s="86"/>
      <c r="Y883" s="86"/>
      <c r="Z883" s="86"/>
    </row>
    <row r="884" spans="1:26" ht="13.5" customHeight="1" x14ac:dyDescent="0.3">
      <c r="A884" s="86"/>
      <c r="B884" s="86"/>
      <c r="C884" s="86"/>
      <c r="D884" s="86"/>
      <c r="E884" s="86"/>
      <c r="F884" s="86"/>
      <c r="G884" s="86"/>
      <c r="H884" s="86"/>
      <c r="I884" s="86"/>
      <c r="J884" s="86"/>
      <c r="K884" s="86"/>
      <c r="L884" s="86"/>
      <c r="M884" s="86"/>
      <c r="N884" s="86"/>
      <c r="O884" s="86"/>
      <c r="P884" s="86"/>
      <c r="Q884" s="86"/>
      <c r="R884" s="86"/>
      <c r="S884" s="86"/>
      <c r="T884" s="86"/>
      <c r="U884" s="86"/>
      <c r="V884" s="86"/>
      <c r="W884" s="86"/>
      <c r="X884" s="86"/>
      <c r="Y884" s="86"/>
      <c r="Z884" s="86"/>
    </row>
    <row r="885" spans="1:26" ht="13.5" customHeight="1" x14ac:dyDescent="0.3">
      <c r="A885" s="86"/>
      <c r="B885" s="86"/>
      <c r="C885" s="86"/>
      <c r="D885" s="86"/>
      <c r="E885" s="86"/>
      <c r="F885" s="86"/>
      <c r="G885" s="86"/>
      <c r="H885" s="86"/>
      <c r="I885" s="86"/>
      <c r="J885" s="86"/>
      <c r="K885" s="86"/>
      <c r="L885" s="86"/>
      <c r="M885" s="86"/>
      <c r="N885" s="86"/>
      <c r="O885" s="86"/>
      <c r="P885" s="86"/>
      <c r="Q885" s="86"/>
      <c r="R885" s="86"/>
      <c r="S885" s="86"/>
      <c r="T885" s="86"/>
      <c r="U885" s="86"/>
      <c r="V885" s="86"/>
      <c r="W885" s="86"/>
      <c r="X885" s="86"/>
      <c r="Y885" s="86"/>
      <c r="Z885" s="86"/>
    </row>
    <row r="886" spans="1:26" ht="13.5" customHeight="1" x14ac:dyDescent="0.3">
      <c r="A886" s="86"/>
      <c r="B886" s="86"/>
      <c r="C886" s="86"/>
      <c r="D886" s="86"/>
      <c r="E886" s="86"/>
      <c r="F886" s="86"/>
      <c r="G886" s="86"/>
      <c r="H886" s="86"/>
      <c r="I886" s="86"/>
      <c r="J886" s="86"/>
      <c r="K886" s="86"/>
      <c r="L886" s="86"/>
      <c r="M886" s="86"/>
      <c r="N886" s="86"/>
      <c r="O886" s="86"/>
      <c r="P886" s="86"/>
      <c r="Q886" s="86"/>
      <c r="R886" s="86"/>
      <c r="S886" s="86"/>
      <c r="T886" s="86"/>
      <c r="U886" s="86"/>
      <c r="V886" s="86"/>
      <c r="W886" s="86"/>
      <c r="X886" s="86"/>
      <c r="Y886" s="86"/>
      <c r="Z886" s="86"/>
    </row>
    <row r="887" spans="1:26" ht="13.5" customHeight="1" x14ac:dyDescent="0.3">
      <c r="A887" s="86"/>
      <c r="B887" s="86"/>
      <c r="C887" s="86"/>
      <c r="D887" s="86"/>
      <c r="E887" s="86"/>
      <c r="F887" s="86"/>
      <c r="G887" s="86"/>
      <c r="H887" s="86"/>
      <c r="I887" s="86"/>
      <c r="J887" s="86"/>
      <c r="K887" s="86"/>
      <c r="L887" s="86"/>
      <c r="M887" s="86"/>
      <c r="N887" s="86"/>
      <c r="O887" s="86"/>
      <c r="P887" s="86"/>
      <c r="Q887" s="86"/>
      <c r="R887" s="86"/>
      <c r="S887" s="86"/>
      <c r="T887" s="86"/>
      <c r="U887" s="86"/>
      <c r="V887" s="86"/>
      <c r="W887" s="86"/>
      <c r="X887" s="86"/>
      <c r="Y887" s="86"/>
      <c r="Z887" s="86"/>
    </row>
    <row r="888" spans="1:26" ht="13.5" customHeight="1" x14ac:dyDescent="0.3">
      <c r="A888" s="86"/>
      <c r="B888" s="86"/>
      <c r="C888" s="86"/>
      <c r="D888" s="86"/>
      <c r="E888" s="86"/>
      <c r="F888" s="86"/>
      <c r="G888" s="86"/>
      <c r="H888" s="86"/>
      <c r="I888" s="86"/>
      <c r="J888" s="86"/>
      <c r="K888" s="86"/>
      <c r="L888" s="86"/>
      <c r="M888" s="86"/>
      <c r="N888" s="86"/>
      <c r="O888" s="86"/>
      <c r="P888" s="86"/>
      <c r="Q888" s="86"/>
      <c r="R888" s="86"/>
      <c r="S888" s="86"/>
      <c r="T888" s="86"/>
      <c r="U888" s="86"/>
      <c r="V888" s="86"/>
      <c r="W888" s="86"/>
      <c r="X888" s="86"/>
      <c r="Y888" s="86"/>
      <c r="Z888" s="86"/>
    </row>
    <row r="889" spans="1:26" ht="13.5" customHeight="1" x14ac:dyDescent="0.3">
      <c r="A889" s="86"/>
      <c r="B889" s="86"/>
      <c r="C889" s="86"/>
      <c r="D889" s="86"/>
      <c r="E889" s="86"/>
      <c r="F889" s="86"/>
      <c r="G889" s="86"/>
      <c r="H889" s="86"/>
      <c r="I889" s="86"/>
      <c r="J889" s="86"/>
      <c r="K889" s="86"/>
      <c r="L889" s="86"/>
      <c r="M889" s="86"/>
      <c r="N889" s="86"/>
      <c r="O889" s="86"/>
      <c r="P889" s="86"/>
      <c r="Q889" s="86"/>
      <c r="R889" s="86"/>
      <c r="S889" s="86"/>
      <c r="T889" s="86"/>
      <c r="U889" s="86"/>
      <c r="V889" s="86"/>
      <c r="W889" s="86"/>
      <c r="X889" s="86"/>
      <c r="Y889" s="86"/>
      <c r="Z889" s="86"/>
    </row>
    <row r="890" spans="1:26" ht="13.5" customHeight="1" x14ac:dyDescent="0.3">
      <c r="A890" s="86"/>
      <c r="B890" s="86"/>
      <c r="C890" s="86"/>
      <c r="D890" s="86"/>
      <c r="E890" s="86"/>
      <c r="F890" s="86"/>
      <c r="G890" s="86"/>
      <c r="H890" s="86"/>
      <c r="I890" s="86"/>
      <c r="J890" s="86"/>
      <c r="K890" s="86"/>
      <c r="L890" s="86"/>
      <c r="M890" s="86"/>
      <c r="N890" s="86"/>
      <c r="O890" s="86"/>
      <c r="P890" s="86"/>
      <c r="Q890" s="86"/>
      <c r="R890" s="86"/>
      <c r="S890" s="86"/>
      <c r="T890" s="86"/>
      <c r="U890" s="86"/>
      <c r="V890" s="86"/>
      <c r="W890" s="86"/>
      <c r="X890" s="86"/>
      <c r="Y890" s="86"/>
      <c r="Z890" s="86"/>
    </row>
    <row r="891" spans="1:26" ht="13.5" customHeight="1" x14ac:dyDescent="0.3">
      <c r="A891" s="86"/>
      <c r="B891" s="86"/>
      <c r="C891" s="86"/>
      <c r="D891" s="86"/>
      <c r="E891" s="86"/>
      <c r="F891" s="86"/>
      <c r="G891" s="86"/>
      <c r="H891" s="86"/>
      <c r="I891" s="86"/>
      <c r="J891" s="86"/>
      <c r="K891" s="86"/>
      <c r="L891" s="86"/>
      <c r="M891" s="86"/>
      <c r="N891" s="86"/>
      <c r="O891" s="86"/>
      <c r="P891" s="86"/>
      <c r="Q891" s="86"/>
      <c r="R891" s="86"/>
      <c r="S891" s="86"/>
      <c r="T891" s="86"/>
      <c r="U891" s="86"/>
      <c r="V891" s="86"/>
      <c r="W891" s="86"/>
      <c r="X891" s="86"/>
      <c r="Y891" s="86"/>
      <c r="Z891" s="86"/>
    </row>
    <row r="892" spans="1:26" ht="13.5" customHeight="1" x14ac:dyDescent="0.3">
      <c r="A892" s="86"/>
      <c r="B892" s="86"/>
      <c r="C892" s="86"/>
      <c r="D892" s="86"/>
      <c r="E892" s="86"/>
      <c r="F892" s="86"/>
      <c r="G892" s="86"/>
      <c r="H892" s="86"/>
      <c r="I892" s="86"/>
      <c r="J892" s="86"/>
      <c r="K892" s="86"/>
      <c r="L892" s="86"/>
      <c r="M892" s="86"/>
      <c r="N892" s="86"/>
      <c r="O892" s="86"/>
      <c r="P892" s="86"/>
      <c r="Q892" s="86"/>
      <c r="R892" s="86"/>
      <c r="S892" s="86"/>
      <c r="T892" s="86"/>
      <c r="U892" s="86"/>
      <c r="V892" s="86"/>
      <c r="W892" s="86"/>
      <c r="X892" s="86"/>
      <c r="Y892" s="86"/>
      <c r="Z892" s="86"/>
    </row>
    <row r="893" spans="1:26" ht="13.5" customHeight="1" x14ac:dyDescent="0.3">
      <c r="A893" s="86"/>
      <c r="B893" s="86"/>
      <c r="C893" s="86"/>
      <c r="D893" s="86"/>
      <c r="E893" s="86"/>
      <c r="F893" s="86"/>
      <c r="G893" s="86"/>
      <c r="H893" s="86"/>
      <c r="I893" s="86"/>
      <c r="J893" s="86"/>
      <c r="K893" s="86"/>
      <c r="L893" s="86"/>
      <c r="M893" s="86"/>
      <c r="N893" s="86"/>
      <c r="O893" s="86"/>
      <c r="P893" s="86"/>
      <c r="Q893" s="86"/>
      <c r="R893" s="86"/>
      <c r="S893" s="86"/>
      <c r="T893" s="86"/>
      <c r="U893" s="86"/>
      <c r="V893" s="86"/>
      <c r="W893" s="86"/>
      <c r="X893" s="86"/>
      <c r="Y893" s="86"/>
      <c r="Z893" s="86"/>
    </row>
    <row r="894" spans="1:26" ht="13.5" customHeight="1" x14ac:dyDescent="0.3">
      <c r="A894" s="86"/>
      <c r="B894" s="86"/>
      <c r="C894" s="86"/>
      <c r="D894" s="86"/>
      <c r="E894" s="86"/>
      <c r="F894" s="86"/>
      <c r="G894" s="86"/>
      <c r="H894" s="86"/>
      <c r="I894" s="86"/>
      <c r="J894" s="86"/>
      <c r="K894" s="86"/>
      <c r="L894" s="86"/>
      <c r="M894" s="86"/>
      <c r="N894" s="86"/>
      <c r="O894" s="86"/>
      <c r="P894" s="86"/>
      <c r="Q894" s="86"/>
      <c r="R894" s="86"/>
      <c r="S894" s="86"/>
      <c r="T894" s="86"/>
      <c r="U894" s="86"/>
      <c r="V894" s="86"/>
      <c r="W894" s="86"/>
      <c r="X894" s="86"/>
      <c r="Y894" s="86"/>
      <c r="Z894" s="86"/>
    </row>
    <row r="895" spans="1:26" ht="13.5" customHeight="1" x14ac:dyDescent="0.3">
      <c r="A895" s="86"/>
      <c r="B895" s="86"/>
      <c r="C895" s="86"/>
      <c r="D895" s="86"/>
      <c r="E895" s="86"/>
      <c r="F895" s="86"/>
      <c r="G895" s="86"/>
      <c r="H895" s="86"/>
      <c r="I895" s="86"/>
      <c r="J895" s="86"/>
      <c r="K895" s="86"/>
      <c r="L895" s="86"/>
      <c r="M895" s="86"/>
      <c r="N895" s="86"/>
      <c r="O895" s="86"/>
      <c r="P895" s="86"/>
      <c r="Q895" s="86"/>
      <c r="R895" s="86"/>
      <c r="S895" s="86"/>
      <c r="T895" s="86"/>
      <c r="U895" s="86"/>
      <c r="V895" s="86"/>
      <c r="W895" s="86"/>
      <c r="X895" s="86"/>
      <c r="Y895" s="86"/>
      <c r="Z895" s="86"/>
    </row>
    <row r="896" spans="1:26" ht="13.5" customHeight="1" x14ac:dyDescent="0.3">
      <c r="A896" s="86"/>
      <c r="B896" s="86"/>
      <c r="C896" s="86"/>
      <c r="D896" s="86"/>
      <c r="E896" s="86"/>
      <c r="F896" s="86"/>
      <c r="G896" s="86"/>
      <c r="H896" s="86"/>
      <c r="I896" s="86"/>
      <c r="J896" s="86"/>
      <c r="K896" s="86"/>
      <c r="L896" s="86"/>
      <c r="M896" s="86"/>
      <c r="N896" s="86"/>
      <c r="O896" s="86"/>
      <c r="P896" s="86"/>
      <c r="Q896" s="86"/>
      <c r="R896" s="86"/>
      <c r="S896" s="86"/>
      <c r="T896" s="86"/>
      <c r="U896" s="86"/>
      <c r="V896" s="86"/>
      <c r="W896" s="86"/>
      <c r="X896" s="86"/>
      <c r="Y896" s="86"/>
      <c r="Z896" s="86"/>
    </row>
    <row r="897" spans="1:26" ht="13.5" customHeight="1" x14ac:dyDescent="0.3">
      <c r="A897" s="86"/>
      <c r="B897" s="86"/>
      <c r="C897" s="86"/>
      <c r="D897" s="86"/>
      <c r="E897" s="86"/>
      <c r="F897" s="86"/>
      <c r="G897" s="86"/>
      <c r="H897" s="86"/>
      <c r="I897" s="86"/>
      <c r="J897" s="86"/>
      <c r="K897" s="86"/>
      <c r="L897" s="86"/>
      <c r="M897" s="86"/>
      <c r="N897" s="86"/>
      <c r="O897" s="86"/>
      <c r="P897" s="86"/>
      <c r="Q897" s="86"/>
      <c r="R897" s="86"/>
      <c r="S897" s="86"/>
      <c r="T897" s="86"/>
      <c r="U897" s="86"/>
      <c r="V897" s="86"/>
      <c r="W897" s="86"/>
      <c r="X897" s="86"/>
      <c r="Y897" s="86"/>
      <c r="Z897" s="86"/>
    </row>
    <row r="898" spans="1:26" ht="13.5" customHeight="1" x14ac:dyDescent="0.3">
      <c r="A898" s="86"/>
      <c r="B898" s="86"/>
      <c r="C898" s="86"/>
      <c r="D898" s="86"/>
      <c r="E898" s="86"/>
      <c r="F898" s="86"/>
      <c r="G898" s="86"/>
      <c r="H898" s="86"/>
      <c r="I898" s="86"/>
      <c r="J898" s="86"/>
      <c r="K898" s="86"/>
      <c r="L898" s="86"/>
      <c r="M898" s="86"/>
      <c r="N898" s="86"/>
      <c r="O898" s="86"/>
      <c r="P898" s="86"/>
      <c r="Q898" s="86"/>
      <c r="R898" s="86"/>
      <c r="S898" s="86"/>
      <c r="T898" s="86"/>
      <c r="U898" s="86"/>
      <c r="V898" s="86"/>
      <c r="W898" s="86"/>
      <c r="X898" s="86"/>
      <c r="Y898" s="86"/>
      <c r="Z898" s="86"/>
    </row>
    <row r="899" spans="1:26" ht="13.5" customHeight="1" x14ac:dyDescent="0.3">
      <c r="A899" s="86"/>
      <c r="B899" s="86"/>
      <c r="C899" s="86"/>
      <c r="D899" s="86"/>
      <c r="E899" s="86"/>
      <c r="F899" s="86"/>
      <c r="G899" s="86"/>
      <c r="H899" s="86"/>
      <c r="I899" s="86"/>
      <c r="J899" s="86"/>
      <c r="K899" s="86"/>
      <c r="L899" s="86"/>
      <c r="M899" s="86"/>
      <c r="N899" s="86"/>
      <c r="O899" s="86"/>
      <c r="P899" s="86"/>
      <c r="Q899" s="86"/>
      <c r="R899" s="86"/>
      <c r="S899" s="86"/>
      <c r="T899" s="86"/>
      <c r="U899" s="86"/>
      <c r="V899" s="86"/>
      <c r="W899" s="86"/>
      <c r="X899" s="86"/>
      <c r="Y899" s="86"/>
      <c r="Z899" s="86"/>
    </row>
    <row r="900" spans="1:26" ht="13.5" customHeight="1" x14ac:dyDescent="0.3">
      <c r="A900" s="86"/>
      <c r="B900" s="86"/>
      <c r="C900" s="86"/>
      <c r="D900" s="86"/>
      <c r="E900" s="86"/>
      <c r="F900" s="86"/>
      <c r="G900" s="86"/>
      <c r="H900" s="86"/>
      <c r="I900" s="86"/>
      <c r="J900" s="86"/>
      <c r="K900" s="86"/>
      <c r="L900" s="86"/>
      <c r="M900" s="86"/>
      <c r="N900" s="86"/>
      <c r="O900" s="86"/>
      <c r="P900" s="86"/>
      <c r="Q900" s="86"/>
      <c r="R900" s="86"/>
      <c r="S900" s="86"/>
      <c r="T900" s="86"/>
      <c r="U900" s="86"/>
      <c r="V900" s="86"/>
      <c r="W900" s="86"/>
      <c r="X900" s="86"/>
      <c r="Y900" s="86"/>
      <c r="Z900" s="86"/>
    </row>
    <row r="901" spans="1:26" ht="13.5" customHeight="1" x14ac:dyDescent="0.3">
      <c r="A901" s="86"/>
      <c r="B901" s="86"/>
      <c r="C901" s="86"/>
      <c r="D901" s="86"/>
      <c r="E901" s="86"/>
      <c r="F901" s="86"/>
      <c r="G901" s="86"/>
      <c r="H901" s="86"/>
      <c r="I901" s="86"/>
      <c r="J901" s="86"/>
      <c r="K901" s="86"/>
      <c r="L901" s="86"/>
      <c r="M901" s="86"/>
      <c r="N901" s="86"/>
      <c r="O901" s="86"/>
      <c r="P901" s="86"/>
      <c r="Q901" s="86"/>
      <c r="R901" s="86"/>
      <c r="S901" s="86"/>
      <c r="T901" s="86"/>
      <c r="U901" s="86"/>
      <c r="V901" s="86"/>
      <c r="W901" s="86"/>
      <c r="X901" s="86"/>
      <c r="Y901" s="86"/>
      <c r="Z901" s="86"/>
    </row>
    <row r="902" spans="1:26" ht="13.5" customHeight="1" x14ac:dyDescent="0.3">
      <c r="A902" s="86"/>
      <c r="B902" s="86"/>
      <c r="C902" s="86"/>
      <c r="D902" s="86"/>
      <c r="E902" s="86"/>
      <c r="F902" s="86"/>
      <c r="G902" s="86"/>
      <c r="H902" s="86"/>
      <c r="I902" s="86"/>
      <c r="J902" s="86"/>
      <c r="K902" s="86"/>
      <c r="L902" s="86"/>
      <c r="M902" s="86"/>
      <c r="N902" s="86"/>
      <c r="O902" s="86"/>
      <c r="P902" s="86"/>
      <c r="Q902" s="86"/>
      <c r="R902" s="86"/>
      <c r="S902" s="86"/>
      <c r="T902" s="86"/>
      <c r="U902" s="86"/>
      <c r="V902" s="86"/>
      <c r="W902" s="86"/>
      <c r="X902" s="86"/>
      <c r="Y902" s="86"/>
      <c r="Z902" s="86"/>
    </row>
    <row r="903" spans="1:26" ht="13.5" customHeight="1" x14ac:dyDescent="0.3">
      <c r="A903" s="86"/>
      <c r="B903" s="86"/>
      <c r="C903" s="86"/>
      <c r="D903" s="86"/>
      <c r="E903" s="86"/>
      <c r="F903" s="86"/>
      <c r="G903" s="86"/>
      <c r="H903" s="86"/>
      <c r="I903" s="86"/>
      <c r="J903" s="86"/>
      <c r="K903" s="86"/>
      <c r="L903" s="86"/>
      <c r="M903" s="86"/>
      <c r="N903" s="86"/>
      <c r="O903" s="86"/>
      <c r="P903" s="86"/>
      <c r="Q903" s="86"/>
      <c r="R903" s="86"/>
      <c r="S903" s="86"/>
      <c r="T903" s="86"/>
      <c r="U903" s="86"/>
      <c r="V903" s="86"/>
      <c r="W903" s="86"/>
      <c r="X903" s="86"/>
      <c r="Y903" s="86"/>
      <c r="Z903" s="86"/>
    </row>
    <row r="904" spans="1:26" ht="13.5" customHeight="1" x14ac:dyDescent="0.3">
      <c r="A904" s="86"/>
      <c r="B904" s="86"/>
      <c r="C904" s="86"/>
      <c r="D904" s="86"/>
      <c r="E904" s="86"/>
      <c r="F904" s="86"/>
      <c r="G904" s="86"/>
      <c r="H904" s="86"/>
      <c r="I904" s="86"/>
      <c r="J904" s="86"/>
      <c r="K904" s="86"/>
      <c r="L904" s="86"/>
      <c r="M904" s="86"/>
      <c r="N904" s="86"/>
      <c r="O904" s="86"/>
      <c r="P904" s="86"/>
      <c r="Q904" s="86"/>
      <c r="R904" s="86"/>
      <c r="S904" s="86"/>
      <c r="T904" s="86"/>
      <c r="U904" s="86"/>
      <c r="V904" s="86"/>
      <c r="W904" s="86"/>
      <c r="X904" s="86"/>
      <c r="Y904" s="86"/>
      <c r="Z904" s="86"/>
    </row>
    <row r="905" spans="1:26" ht="13.5" customHeight="1" x14ac:dyDescent="0.3">
      <c r="A905" s="86"/>
      <c r="B905" s="86"/>
      <c r="C905" s="86"/>
      <c r="D905" s="86"/>
      <c r="E905" s="86"/>
      <c r="F905" s="86"/>
      <c r="G905" s="86"/>
      <c r="H905" s="86"/>
      <c r="I905" s="86"/>
      <c r="J905" s="86"/>
      <c r="K905" s="86"/>
      <c r="L905" s="86"/>
      <c r="M905" s="86"/>
      <c r="N905" s="86"/>
      <c r="O905" s="86"/>
      <c r="P905" s="86"/>
      <c r="Q905" s="86"/>
      <c r="R905" s="86"/>
      <c r="S905" s="86"/>
      <c r="T905" s="86"/>
      <c r="U905" s="86"/>
      <c r="V905" s="86"/>
      <c r="W905" s="86"/>
      <c r="X905" s="86"/>
      <c r="Y905" s="86"/>
      <c r="Z905" s="86"/>
    </row>
    <row r="906" spans="1:26" ht="13.5" customHeight="1" x14ac:dyDescent="0.3">
      <c r="A906" s="86"/>
      <c r="B906" s="86"/>
      <c r="C906" s="86"/>
      <c r="D906" s="86"/>
      <c r="E906" s="86"/>
      <c r="F906" s="86"/>
      <c r="G906" s="86"/>
      <c r="H906" s="86"/>
      <c r="I906" s="86"/>
      <c r="J906" s="86"/>
      <c r="K906" s="86"/>
      <c r="L906" s="86"/>
      <c r="M906" s="86"/>
      <c r="N906" s="86"/>
      <c r="O906" s="86"/>
      <c r="P906" s="86"/>
      <c r="Q906" s="86"/>
      <c r="R906" s="86"/>
      <c r="S906" s="86"/>
      <c r="T906" s="86"/>
      <c r="U906" s="86"/>
      <c r="V906" s="86"/>
      <c r="W906" s="86"/>
      <c r="X906" s="86"/>
      <c r="Y906" s="86"/>
      <c r="Z906" s="86"/>
    </row>
    <row r="907" spans="1:26" ht="13.5" customHeight="1" x14ac:dyDescent="0.3">
      <c r="A907" s="86"/>
      <c r="B907" s="86"/>
      <c r="C907" s="86"/>
      <c r="D907" s="86"/>
      <c r="E907" s="86"/>
      <c r="F907" s="86"/>
      <c r="G907" s="86"/>
      <c r="H907" s="86"/>
      <c r="I907" s="86"/>
      <c r="J907" s="86"/>
      <c r="K907" s="86"/>
      <c r="L907" s="86"/>
      <c r="M907" s="86"/>
      <c r="N907" s="86"/>
      <c r="O907" s="86"/>
      <c r="P907" s="86"/>
      <c r="Q907" s="86"/>
      <c r="R907" s="86"/>
      <c r="S907" s="86"/>
      <c r="T907" s="86"/>
      <c r="U907" s="86"/>
      <c r="V907" s="86"/>
      <c r="W907" s="86"/>
      <c r="X907" s="86"/>
      <c r="Y907" s="86"/>
      <c r="Z907" s="86"/>
    </row>
    <row r="908" spans="1:26" ht="13.5" customHeight="1" x14ac:dyDescent="0.3">
      <c r="A908" s="86"/>
      <c r="B908" s="86"/>
      <c r="C908" s="86"/>
      <c r="D908" s="86"/>
      <c r="E908" s="86"/>
      <c r="F908" s="86"/>
      <c r="G908" s="86"/>
      <c r="H908" s="86"/>
      <c r="I908" s="86"/>
      <c r="J908" s="86"/>
      <c r="K908" s="86"/>
      <c r="L908" s="86"/>
      <c r="M908" s="86"/>
      <c r="N908" s="86"/>
      <c r="O908" s="86"/>
      <c r="P908" s="86"/>
      <c r="Q908" s="86"/>
      <c r="R908" s="86"/>
      <c r="S908" s="86"/>
      <c r="T908" s="86"/>
      <c r="U908" s="86"/>
      <c r="V908" s="86"/>
      <c r="W908" s="86"/>
      <c r="X908" s="86"/>
      <c r="Y908" s="86"/>
      <c r="Z908" s="86"/>
    </row>
    <row r="909" spans="1:26" ht="13.5" customHeight="1" x14ac:dyDescent="0.3">
      <c r="A909" s="86"/>
      <c r="B909" s="86"/>
      <c r="C909" s="86"/>
      <c r="D909" s="86"/>
      <c r="E909" s="86"/>
      <c r="F909" s="86"/>
      <c r="G909" s="86"/>
      <c r="H909" s="86"/>
      <c r="I909" s="86"/>
      <c r="J909" s="86"/>
      <c r="K909" s="86"/>
      <c r="L909" s="86"/>
      <c r="M909" s="86"/>
      <c r="N909" s="86"/>
      <c r="O909" s="86"/>
      <c r="P909" s="86"/>
      <c r="Q909" s="86"/>
      <c r="R909" s="86"/>
      <c r="S909" s="86"/>
      <c r="T909" s="86"/>
      <c r="U909" s="86"/>
      <c r="V909" s="86"/>
      <c r="W909" s="86"/>
      <c r="X909" s="86"/>
      <c r="Y909" s="86"/>
      <c r="Z909" s="86"/>
    </row>
    <row r="910" spans="1:26" ht="13.5" customHeight="1" x14ac:dyDescent="0.3">
      <c r="A910" s="86"/>
      <c r="B910" s="86"/>
      <c r="C910" s="86"/>
      <c r="D910" s="86"/>
      <c r="E910" s="86"/>
      <c r="F910" s="86"/>
      <c r="G910" s="86"/>
      <c r="H910" s="86"/>
      <c r="I910" s="86"/>
      <c r="J910" s="86"/>
      <c r="K910" s="86"/>
      <c r="L910" s="86"/>
      <c r="M910" s="86"/>
      <c r="N910" s="86"/>
      <c r="O910" s="86"/>
      <c r="P910" s="86"/>
      <c r="Q910" s="86"/>
      <c r="R910" s="86"/>
      <c r="S910" s="86"/>
      <c r="T910" s="86"/>
      <c r="U910" s="86"/>
      <c r="V910" s="86"/>
      <c r="W910" s="86"/>
      <c r="X910" s="86"/>
      <c r="Y910" s="86"/>
      <c r="Z910" s="86"/>
    </row>
    <row r="911" spans="1:26" ht="13.5" customHeight="1" x14ac:dyDescent="0.3">
      <c r="A911" s="86"/>
      <c r="B911" s="86"/>
      <c r="C911" s="86"/>
      <c r="D911" s="86"/>
      <c r="E911" s="86"/>
      <c r="F911" s="86"/>
      <c r="G911" s="86"/>
      <c r="H911" s="86"/>
      <c r="I911" s="86"/>
      <c r="J911" s="86"/>
      <c r="K911" s="86"/>
      <c r="L911" s="86"/>
      <c r="M911" s="86"/>
      <c r="N911" s="86"/>
      <c r="O911" s="86"/>
      <c r="P911" s="86"/>
      <c r="Q911" s="86"/>
      <c r="R911" s="86"/>
      <c r="S911" s="86"/>
      <c r="T911" s="86"/>
      <c r="U911" s="86"/>
      <c r="V911" s="86"/>
      <c r="W911" s="86"/>
      <c r="X911" s="86"/>
      <c r="Y911" s="86"/>
      <c r="Z911" s="86"/>
    </row>
    <row r="912" spans="1:26" ht="13.5" customHeight="1" x14ac:dyDescent="0.3">
      <c r="A912" s="86"/>
      <c r="B912" s="86"/>
      <c r="C912" s="86"/>
      <c r="D912" s="86"/>
      <c r="E912" s="86"/>
      <c r="F912" s="86"/>
      <c r="G912" s="86"/>
      <c r="H912" s="86"/>
      <c r="I912" s="86"/>
      <c r="J912" s="86"/>
      <c r="K912" s="86"/>
      <c r="L912" s="86"/>
      <c r="M912" s="86"/>
      <c r="N912" s="86"/>
      <c r="O912" s="86"/>
      <c r="P912" s="86"/>
      <c r="Q912" s="86"/>
      <c r="R912" s="86"/>
      <c r="S912" s="86"/>
      <c r="T912" s="86"/>
      <c r="U912" s="86"/>
      <c r="V912" s="86"/>
      <c r="W912" s="86"/>
      <c r="X912" s="86"/>
      <c r="Y912" s="86"/>
      <c r="Z912" s="86"/>
    </row>
    <row r="913" spans="1:26" ht="13.5" customHeight="1" x14ac:dyDescent="0.3">
      <c r="A913" s="86"/>
      <c r="B913" s="86"/>
      <c r="C913" s="86"/>
      <c r="D913" s="86"/>
      <c r="E913" s="86"/>
      <c r="F913" s="86"/>
      <c r="G913" s="86"/>
      <c r="H913" s="86"/>
      <c r="I913" s="86"/>
      <c r="J913" s="86"/>
      <c r="K913" s="86"/>
      <c r="L913" s="86"/>
      <c r="M913" s="86"/>
      <c r="N913" s="86"/>
      <c r="O913" s="86"/>
      <c r="P913" s="86"/>
      <c r="Q913" s="86"/>
      <c r="R913" s="86"/>
      <c r="S913" s="86"/>
      <c r="T913" s="86"/>
      <c r="U913" s="86"/>
      <c r="V913" s="86"/>
      <c r="W913" s="86"/>
      <c r="X913" s="86"/>
      <c r="Y913" s="86"/>
      <c r="Z913" s="86"/>
    </row>
    <row r="914" spans="1:26" ht="13.5" customHeight="1" x14ac:dyDescent="0.3">
      <c r="A914" s="86"/>
      <c r="B914" s="86"/>
      <c r="C914" s="86"/>
      <c r="D914" s="86"/>
      <c r="E914" s="86"/>
      <c r="F914" s="86"/>
      <c r="G914" s="86"/>
      <c r="H914" s="86"/>
      <c r="I914" s="86"/>
      <c r="J914" s="86"/>
      <c r="K914" s="86"/>
      <c r="L914" s="86"/>
      <c r="M914" s="86"/>
      <c r="N914" s="86"/>
      <c r="O914" s="86"/>
      <c r="P914" s="86"/>
      <c r="Q914" s="86"/>
      <c r="R914" s="86"/>
      <c r="S914" s="86"/>
      <c r="T914" s="86"/>
      <c r="U914" s="86"/>
      <c r="V914" s="86"/>
      <c r="W914" s="86"/>
      <c r="X914" s="86"/>
      <c r="Y914" s="86"/>
      <c r="Z914" s="86"/>
    </row>
    <row r="915" spans="1:26" ht="13.5" customHeight="1" x14ac:dyDescent="0.3">
      <c r="A915" s="86"/>
      <c r="B915" s="86"/>
      <c r="C915" s="86"/>
      <c r="D915" s="86"/>
      <c r="E915" s="86"/>
      <c r="F915" s="86"/>
      <c r="G915" s="86"/>
      <c r="H915" s="86"/>
      <c r="I915" s="86"/>
      <c r="J915" s="86"/>
      <c r="K915" s="86"/>
      <c r="L915" s="86"/>
      <c r="M915" s="86"/>
      <c r="N915" s="86"/>
      <c r="O915" s="86"/>
      <c r="P915" s="86"/>
      <c r="Q915" s="86"/>
      <c r="R915" s="86"/>
      <c r="S915" s="86"/>
      <c r="T915" s="86"/>
      <c r="U915" s="86"/>
      <c r="V915" s="86"/>
      <c r="W915" s="86"/>
      <c r="X915" s="86"/>
      <c r="Y915" s="86"/>
      <c r="Z915" s="86"/>
    </row>
    <row r="916" spans="1:26" ht="13.5" customHeight="1" x14ac:dyDescent="0.3">
      <c r="A916" s="86"/>
      <c r="B916" s="86"/>
      <c r="C916" s="86"/>
      <c r="D916" s="86"/>
      <c r="E916" s="86"/>
      <c r="F916" s="86"/>
      <c r="G916" s="86"/>
      <c r="H916" s="86"/>
      <c r="I916" s="86"/>
      <c r="J916" s="86"/>
      <c r="K916" s="86"/>
      <c r="L916" s="86"/>
      <c r="M916" s="86"/>
      <c r="N916" s="86"/>
      <c r="O916" s="86"/>
      <c r="P916" s="86"/>
      <c r="Q916" s="86"/>
      <c r="R916" s="86"/>
      <c r="S916" s="86"/>
      <c r="T916" s="86"/>
      <c r="U916" s="86"/>
      <c r="V916" s="86"/>
      <c r="W916" s="86"/>
      <c r="X916" s="86"/>
      <c r="Y916" s="86"/>
      <c r="Z916" s="86"/>
    </row>
    <row r="917" spans="1:26" ht="13.5" customHeight="1" x14ac:dyDescent="0.3">
      <c r="A917" s="86"/>
      <c r="B917" s="86"/>
      <c r="C917" s="86"/>
      <c r="D917" s="86"/>
      <c r="E917" s="86"/>
      <c r="F917" s="86"/>
      <c r="G917" s="86"/>
      <c r="H917" s="86"/>
      <c r="I917" s="86"/>
      <c r="J917" s="86"/>
      <c r="K917" s="86"/>
      <c r="L917" s="86"/>
      <c r="M917" s="86"/>
      <c r="N917" s="86"/>
      <c r="O917" s="86"/>
      <c r="P917" s="86"/>
      <c r="Q917" s="86"/>
      <c r="R917" s="86"/>
      <c r="S917" s="86"/>
      <c r="T917" s="86"/>
      <c r="U917" s="86"/>
      <c r="V917" s="86"/>
      <c r="W917" s="86"/>
      <c r="X917" s="86"/>
      <c r="Y917" s="86"/>
      <c r="Z917" s="86"/>
    </row>
    <row r="918" spans="1:26" ht="13.5" customHeight="1" x14ac:dyDescent="0.3">
      <c r="A918" s="86"/>
      <c r="B918" s="86"/>
      <c r="C918" s="86"/>
      <c r="D918" s="86"/>
      <c r="E918" s="86"/>
      <c r="F918" s="86"/>
      <c r="G918" s="86"/>
      <c r="H918" s="86"/>
      <c r="I918" s="86"/>
      <c r="J918" s="86"/>
      <c r="K918" s="86"/>
      <c r="L918" s="86"/>
      <c r="M918" s="86"/>
      <c r="N918" s="86"/>
      <c r="O918" s="86"/>
      <c r="P918" s="86"/>
      <c r="Q918" s="86"/>
      <c r="R918" s="86"/>
      <c r="S918" s="86"/>
      <c r="T918" s="86"/>
      <c r="U918" s="86"/>
      <c r="V918" s="86"/>
      <c r="W918" s="86"/>
      <c r="X918" s="86"/>
      <c r="Y918" s="86"/>
      <c r="Z918" s="86"/>
    </row>
    <row r="919" spans="1:26" ht="13.5" customHeight="1" x14ac:dyDescent="0.3">
      <c r="A919" s="86"/>
      <c r="B919" s="86"/>
      <c r="C919" s="86"/>
      <c r="D919" s="86"/>
      <c r="E919" s="86"/>
      <c r="F919" s="86"/>
      <c r="G919" s="86"/>
      <c r="H919" s="86"/>
      <c r="I919" s="86"/>
      <c r="J919" s="86"/>
      <c r="K919" s="86"/>
      <c r="L919" s="86"/>
      <c r="M919" s="86"/>
      <c r="N919" s="86"/>
      <c r="O919" s="86"/>
      <c r="P919" s="86"/>
      <c r="Q919" s="86"/>
      <c r="R919" s="86"/>
      <c r="S919" s="86"/>
      <c r="T919" s="86"/>
      <c r="U919" s="86"/>
      <c r="V919" s="86"/>
      <c r="W919" s="86"/>
      <c r="X919" s="86"/>
      <c r="Y919" s="86"/>
      <c r="Z919" s="86"/>
    </row>
    <row r="920" spans="1:26" ht="13.5" customHeight="1" x14ac:dyDescent="0.3">
      <c r="A920" s="86"/>
      <c r="B920" s="86"/>
      <c r="C920" s="86"/>
      <c r="D920" s="86"/>
      <c r="E920" s="86"/>
      <c r="F920" s="86"/>
      <c r="G920" s="86"/>
      <c r="H920" s="86"/>
      <c r="I920" s="86"/>
      <c r="J920" s="86"/>
      <c r="K920" s="86"/>
      <c r="L920" s="86"/>
      <c r="M920" s="86"/>
      <c r="N920" s="86"/>
      <c r="O920" s="86"/>
      <c r="P920" s="86"/>
      <c r="Q920" s="86"/>
      <c r="R920" s="86"/>
      <c r="S920" s="86"/>
      <c r="T920" s="86"/>
      <c r="U920" s="86"/>
      <c r="V920" s="86"/>
      <c r="W920" s="86"/>
      <c r="X920" s="86"/>
      <c r="Y920" s="86"/>
      <c r="Z920" s="86"/>
    </row>
    <row r="921" spans="1:26" ht="13.5" customHeight="1" x14ac:dyDescent="0.3">
      <c r="A921" s="86"/>
      <c r="B921" s="86"/>
      <c r="C921" s="86"/>
      <c r="D921" s="86"/>
      <c r="E921" s="86"/>
      <c r="F921" s="86"/>
      <c r="G921" s="86"/>
      <c r="H921" s="86"/>
      <c r="I921" s="86"/>
      <c r="J921" s="86"/>
      <c r="K921" s="86"/>
      <c r="L921" s="86"/>
      <c r="M921" s="86"/>
      <c r="N921" s="86"/>
      <c r="O921" s="86"/>
      <c r="P921" s="86"/>
      <c r="Q921" s="86"/>
      <c r="R921" s="86"/>
      <c r="S921" s="86"/>
      <c r="T921" s="86"/>
      <c r="U921" s="86"/>
      <c r="V921" s="86"/>
      <c r="W921" s="86"/>
      <c r="X921" s="86"/>
      <c r="Y921" s="86"/>
      <c r="Z921" s="86"/>
    </row>
    <row r="922" spans="1:26" ht="13.5" customHeight="1" x14ac:dyDescent="0.3">
      <c r="A922" s="86"/>
      <c r="B922" s="86"/>
      <c r="C922" s="86"/>
      <c r="D922" s="86"/>
      <c r="E922" s="86"/>
      <c r="F922" s="86"/>
      <c r="G922" s="86"/>
      <c r="H922" s="86"/>
      <c r="I922" s="86"/>
      <c r="J922" s="86"/>
      <c r="K922" s="86"/>
      <c r="L922" s="86"/>
      <c r="M922" s="86"/>
      <c r="N922" s="86"/>
      <c r="O922" s="86"/>
      <c r="P922" s="86"/>
      <c r="Q922" s="86"/>
      <c r="R922" s="86"/>
      <c r="S922" s="86"/>
      <c r="T922" s="86"/>
      <c r="U922" s="86"/>
      <c r="V922" s="86"/>
      <c r="W922" s="86"/>
      <c r="X922" s="86"/>
      <c r="Y922" s="86"/>
      <c r="Z922" s="86"/>
    </row>
    <row r="923" spans="1:26" ht="13.5" customHeight="1" x14ac:dyDescent="0.3">
      <c r="A923" s="86"/>
      <c r="B923" s="86"/>
      <c r="C923" s="86"/>
      <c r="D923" s="86"/>
      <c r="E923" s="86"/>
      <c r="F923" s="86"/>
      <c r="G923" s="86"/>
      <c r="H923" s="86"/>
      <c r="I923" s="86"/>
      <c r="J923" s="86"/>
      <c r="K923" s="86"/>
      <c r="L923" s="86"/>
      <c r="M923" s="86"/>
      <c r="N923" s="86"/>
      <c r="O923" s="86"/>
      <c r="P923" s="86"/>
      <c r="Q923" s="86"/>
      <c r="R923" s="86"/>
      <c r="S923" s="86"/>
      <c r="T923" s="86"/>
      <c r="U923" s="86"/>
      <c r="V923" s="86"/>
      <c r="W923" s="86"/>
      <c r="X923" s="86"/>
      <c r="Y923" s="86"/>
      <c r="Z923" s="86"/>
    </row>
    <row r="924" spans="1:26" ht="13.5" customHeight="1" x14ac:dyDescent="0.3">
      <c r="A924" s="86"/>
      <c r="B924" s="86"/>
      <c r="C924" s="86"/>
      <c r="D924" s="86"/>
      <c r="E924" s="86"/>
      <c r="F924" s="86"/>
      <c r="G924" s="86"/>
      <c r="H924" s="86"/>
      <c r="I924" s="86"/>
      <c r="J924" s="86"/>
      <c r="K924" s="86"/>
      <c r="L924" s="86"/>
      <c r="M924" s="86"/>
      <c r="N924" s="86"/>
      <c r="O924" s="86"/>
      <c r="P924" s="86"/>
      <c r="Q924" s="86"/>
      <c r="R924" s="86"/>
      <c r="S924" s="86"/>
      <c r="T924" s="86"/>
      <c r="U924" s="86"/>
      <c r="V924" s="86"/>
      <c r="W924" s="86"/>
      <c r="X924" s="86"/>
      <c r="Y924" s="86"/>
      <c r="Z924" s="86"/>
    </row>
    <row r="925" spans="1:26" ht="13.5" customHeight="1" x14ac:dyDescent="0.3">
      <c r="A925" s="86"/>
      <c r="B925" s="86"/>
      <c r="C925" s="86"/>
      <c r="D925" s="86"/>
      <c r="E925" s="86"/>
      <c r="F925" s="86"/>
      <c r="G925" s="86"/>
      <c r="H925" s="86"/>
      <c r="I925" s="86"/>
      <c r="J925" s="86"/>
      <c r="K925" s="86"/>
      <c r="L925" s="86"/>
      <c r="M925" s="86"/>
      <c r="N925" s="86"/>
      <c r="O925" s="86"/>
      <c r="P925" s="86"/>
      <c r="Q925" s="86"/>
      <c r="R925" s="86"/>
      <c r="S925" s="86"/>
      <c r="T925" s="86"/>
      <c r="U925" s="86"/>
      <c r="V925" s="86"/>
      <c r="W925" s="86"/>
      <c r="X925" s="86"/>
      <c r="Y925" s="86"/>
      <c r="Z925" s="86"/>
    </row>
    <row r="926" spans="1:26" ht="13.5" customHeight="1" x14ac:dyDescent="0.3">
      <c r="A926" s="86"/>
      <c r="B926" s="86"/>
      <c r="C926" s="86"/>
      <c r="D926" s="86"/>
      <c r="E926" s="86"/>
      <c r="F926" s="86"/>
      <c r="G926" s="86"/>
      <c r="H926" s="86"/>
      <c r="I926" s="86"/>
      <c r="J926" s="86"/>
      <c r="K926" s="86"/>
      <c r="L926" s="86"/>
      <c r="M926" s="86"/>
      <c r="N926" s="86"/>
      <c r="O926" s="86"/>
      <c r="P926" s="86"/>
      <c r="Q926" s="86"/>
      <c r="R926" s="86"/>
      <c r="S926" s="86"/>
      <c r="T926" s="86"/>
      <c r="U926" s="86"/>
      <c r="V926" s="86"/>
      <c r="W926" s="86"/>
      <c r="X926" s="86"/>
      <c r="Y926" s="86"/>
      <c r="Z926" s="86"/>
    </row>
    <row r="927" spans="1:26" ht="13.5" customHeight="1" x14ac:dyDescent="0.3">
      <c r="A927" s="86"/>
      <c r="B927" s="86"/>
      <c r="C927" s="86"/>
      <c r="D927" s="86"/>
      <c r="E927" s="86"/>
      <c r="F927" s="86"/>
      <c r="G927" s="86"/>
      <c r="H927" s="86"/>
      <c r="I927" s="86"/>
      <c r="J927" s="86"/>
      <c r="K927" s="86"/>
      <c r="L927" s="86"/>
      <c r="M927" s="86"/>
      <c r="N927" s="86"/>
      <c r="O927" s="86"/>
      <c r="P927" s="86"/>
      <c r="Q927" s="86"/>
      <c r="R927" s="86"/>
      <c r="S927" s="86"/>
      <c r="T927" s="86"/>
      <c r="U927" s="86"/>
      <c r="V927" s="86"/>
      <c r="W927" s="86"/>
      <c r="X927" s="86"/>
      <c r="Y927" s="86"/>
      <c r="Z927" s="86"/>
    </row>
    <row r="928" spans="1:26" ht="13.5" customHeight="1" x14ac:dyDescent="0.3">
      <c r="A928" s="86"/>
      <c r="B928" s="86"/>
      <c r="C928" s="86"/>
      <c r="D928" s="86"/>
      <c r="E928" s="86"/>
      <c r="F928" s="86"/>
      <c r="G928" s="86"/>
      <c r="H928" s="86"/>
      <c r="I928" s="86"/>
      <c r="J928" s="86"/>
      <c r="K928" s="86"/>
      <c r="L928" s="86"/>
      <c r="M928" s="86"/>
      <c r="N928" s="86"/>
      <c r="O928" s="86"/>
      <c r="P928" s="86"/>
      <c r="Q928" s="86"/>
      <c r="R928" s="86"/>
      <c r="S928" s="86"/>
      <c r="T928" s="86"/>
      <c r="U928" s="86"/>
      <c r="V928" s="86"/>
      <c r="W928" s="86"/>
      <c r="X928" s="86"/>
      <c r="Y928" s="86"/>
      <c r="Z928" s="86"/>
    </row>
    <row r="929" spans="1:26" ht="13.5" customHeight="1" x14ac:dyDescent="0.3">
      <c r="A929" s="86"/>
      <c r="B929" s="86"/>
      <c r="C929" s="86"/>
      <c r="D929" s="86"/>
      <c r="E929" s="86"/>
      <c r="F929" s="86"/>
      <c r="G929" s="86"/>
      <c r="H929" s="86"/>
      <c r="I929" s="86"/>
      <c r="J929" s="86"/>
      <c r="K929" s="86"/>
      <c r="L929" s="86"/>
      <c r="M929" s="86"/>
      <c r="N929" s="86"/>
      <c r="O929" s="86"/>
      <c r="P929" s="86"/>
      <c r="Q929" s="86"/>
      <c r="R929" s="86"/>
      <c r="S929" s="86"/>
      <c r="T929" s="86"/>
      <c r="U929" s="86"/>
      <c r="V929" s="86"/>
      <c r="W929" s="86"/>
      <c r="X929" s="86"/>
      <c r="Y929" s="86"/>
      <c r="Z929" s="86"/>
    </row>
    <row r="930" spans="1:26" ht="13.5" customHeight="1" x14ac:dyDescent="0.3">
      <c r="A930" s="86"/>
      <c r="B930" s="86"/>
      <c r="C930" s="86"/>
      <c r="D930" s="86"/>
      <c r="E930" s="86"/>
      <c r="F930" s="86"/>
      <c r="G930" s="86"/>
      <c r="H930" s="86"/>
      <c r="I930" s="86"/>
      <c r="J930" s="86"/>
      <c r="K930" s="86"/>
      <c r="L930" s="86"/>
      <c r="M930" s="86"/>
      <c r="N930" s="86"/>
      <c r="O930" s="86"/>
      <c r="P930" s="86"/>
      <c r="Q930" s="86"/>
      <c r="R930" s="86"/>
      <c r="S930" s="86"/>
      <c r="T930" s="86"/>
      <c r="U930" s="86"/>
      <c r="V930" s="86"/>
      <c r="W930" s="86"/>
      <c r="X930" s="86"/>
      <c r="Y930" s="86"/>
      <c r="Z930" s="86"/>
    </row>
    <row r="931" spans="1:26" ht="13.5" customHeight="1" x14ac:dyDescent="0.3">
      <c r="A931" s="86"/>
      <c r="B931" s="86"/>
      <c r="C931" s="86"/>
      <c r="D931" s="86"/>
      <c r="E931" s="86"/>
      <c r="F931" s="86"/>
      <c r="G931" s="86"/>
      <c r="H931" s="86"/>
      <c r="I931" s="86"/>
      <c r="J931" s="86"/>
      <c r="K931" s="86"/>
      <c r="L931" s="86"/>
      <c r="M931" s="86"/>
      <c r="N931" s="86"/>
      <c r="O931" s="86"/>
      <c r="P931" s="86"/>
      <c r="Q931" s="86"/>
      <c r="R931" s="86"/>
      <c r="S931" s="86"/>
      <c r="T931" s="86"/>
      <c r="U931" s="86"/>
      <c r="V931" s="86"/>
      <c r="W931" s="86"/>
      <c r="X931" s="86"/>
      <c r="Y931" s="86"/>
      <c r="Z931" s="86"/>
    </row>
    <row r="932" spans="1:26" ht="13.5" customHeight="1" x14ac:dyDescent="0.3">
      <c r="A932" s="86"/>
      <c r="B932" s="86"/>
      <c r="C932" s="86"/>
      <c r="D932" s="86"/>
      <c r="E932" s="86"/>
      <c r="F932" s="86"/>
      <c r="G932" s="86"/>
      <c r="H932" s="86"/>
      <c r="I932" s="86"/>
      <c r="J932" s="86"/>
      <c r="K932" s="86"/>
      <c r="L932" s="86"/>
      <c r="M932" s="86"/>
      <c r="N932" s="86"/>
      <c r="O932" s="86"/>
      <c r="P932" s="86"/>
      <c r="Q932" s="86"/>
      <c r="R932" s="86"/>
      <c r="S932" s="86"/>
      <c r="T932" s="86"/>
      <c r="U932" s="86"/>
      <c r="V932" s="86"/>
      <c r="W932" s="86"/>
      <c r="X932" s="86"/>
      <c r="Y932" s="86"/>
      <c r="Z932" s="86"/>
    </row>
    <row r="933" spans="1:26" ht="13.5" customHeight="1" x14ac:dyDescent="0.3">
      <c r="A933" s="86"/>
      <c r="B933" s="86"/>
      <c r="C933" s="86"/>
      <c r="D933" s="86"/>
      <c r="E933" s="86"/>
      <c r="F933" s="86"/>
      <c r="G933" s="86"/>
      <c r="H933" s="86"/>
      <c r="I933" s="86"/>
      <c r="J933" s="86"/>
      <c r="K933" s="86"/>
      <c r="L933" s="86"/>
      <c r="M933" s="86"/>
      <c r="N933" s="86"/>
      <c r="O933" s="86"/>
      <c r="P933" s="86"/>
      <c r="Q933" s="86"/>
      <c r="R933" s="86"/>
      <c r="S933" s="86"/>
      <c r="T933" s="86"/>
      <c r="U933" s="86"/>
      <c r="V933" s="86"/>
      <c r="W933" s="86"/>
      <c r="X933" s="86"/>
      <c r="Y933" s="86"/>
      <c r="Z933" s="86"/>
    </row>
    <row r="934" spans="1:26" ht="13.5" customHeight="1" x14ac:dyDescent="0.3">
      <c r="A934" s="86"/>
      <c r="B934" s="86"/>
      <c r="C934" s="86"/>
      <c r="D934" s="86"/>
      <c r="E934" s="86"/>
      <c r="F934" s="86"/>
      <c r="G934" s="86"/>
      <c r="H934" s="86"/>
      <c r="I934" s="86"/>
      <c r="J934" s="86"/>
      <c r="K934" s="86"/>
      <c r="L934" s="86"/>
      <c r="M934" s="86"/>
      <c r="N934" s="86"/>
      <c r="O934" s="86"/>
      <c r="P934" s="86"/>
      <c r="Q934" s="86"/>
      <c r="R934" s="86"/>
      <c r="S934" s="86"/>
      <c r="T934" s="86"/>
      <c r="U934" s="86"/>
      <c r="V934" s="86"/>
      <c r="W934" s="86"/>
      <c r="X934" s="86"/>
      <c r="Y934" s="86"/>
      <c r="Z934" s="86"/>
    </row>
    <row r="935" spans="1:26" ht="13.5" customHeight="1" x14ac:dyDescent="0.3">
      <c r="A935" s="86"/>
      <c r="B935" s="86"/>
      <c r="C935" s="86"/>
      <c r="D935" s="86"/>
      <c r="E935" s="86"/>
      <c r="F935" s="86"/>
      <c r="G935" s="86"/>
      <c r="H935" s="86"/>
      <c r="I935" s="86"/>
      <c r="J935" s="86"/>
      <c r="K935" s="86"/>
      <c r="L935" s="86"/>
      <c r="M935" s="86"/>
      <c r="N935" s="86"/>
      <c r="O935" s="86"/>
      <c r="P935" s="86"/>
      <c r="Q935" s="86"/>
      <c r="R935" s="86"/>
      <c r="S935" s="86"/>
      <c r="T935" s="86"/>
      <c r="U935" s="86"/>
      <c r="V935" s="86"/>
      <c r="W935" s="86"/>
      <c r="X935" s="86"/>
      <c r="Y935" s="86"/>
      <c r="Z935" s="86"/>
    </row>
    <row r="936" spans="1:26" ht="13.5" customHeight="1" x14ac:dyDescent="0.3">
      <c r="A936" s="86"/>
      <c r="B936" s="86"/>
      <c r="C936" s="86"/>
      <c r="D936" s="86"/>
      <c r="E936" s="86"/>
      <c r="F936" s="86"/>
      <c r="G936" s="86"/>
      <c r="H936" s="86"/>
      <c r="I936" s="86"/>
      <c r="J936" s="86"/>
      <c r="K936" s="86"/>
      <c r="L936" s="86"/>
      <c r="M936" s="86"/>
      <c r="N936" s="86"/>
      <c r="O936" s="86"/>
      <c r="P936" s="86"/>
      <c r="Q936" s="86"/>
      <c r="R936" s="86"/>
      <c r="S936" s="86"/>
      <c r="T936" s="86"/>
      <c r="U936" s="86"/>
      <c r="V936" s="86"/>
      <c r="W936" s="86"/>
      <c r="X936" s="86"/>
      <c r="Y936" s="86"/>
      <c r="Z936" s="86"/>
    </row>
    <row r="937" spans="1:26" ht="13.5" customHeight="1" x14ac:dyDescent="0.3">
      <c r="A937" s="86"/>
      <c r="B937" s="86"/>
      <c r="C937" s="86"/>
      <c r="D937" s="86"/>
      <c r="E937" s="86"/>
      <c r="F937" s="86"/>
      <c r="G937" s="86"/>
      <c r="H937" s="86"/>
      <c r="I937" s="86"/>
      <c r="J937" s="86"/>
      <c r="K937" s="86"/>
      <c r="L937" s="86"/>
      <c r="M937" s="86"/>
      <c r="N937" s="86"/>
      <c r="O937" s="86"/>
      <c r="P937" s="86"/>
      <c r="Q937" s="86"/>
      <c r="R937" s="86"/>
      <c r="S937" s="86"/>
      <c r="T937" s="86"/>
      <c r="U937" s="86"/>
      <c r="V937" s="86"/>
      <c r="W937" s="86"/>
      <c r="X937" s="86"/>
      <c r="Y937" s="86"/>
      <c r="Z937" s="86"/>
    </row>
    <row r="938" spans="1:26" ht="13.5" customHeight="1" x14ac:dyDescent="0.3">
      <c r="A938" s="86"/>
      <c r="B938" s="86"/>
      <c r="C938" s="86"/>
      <c r="D938" s="86"/>
      <c r="E938" s="86"/>
      <c r="F938" s="86"/>
      <c r="G938" s="86"/>
      <c r="H938" s="86"/>
      <c r="I938" s="86"/>
      <c r="J938" s="86"/>
      <c r="K938" s="86"/>
      <c r="L938" s="86"/>
      <c r="M938" s="86"/>
      <c r="N938" s="86"/>
      <c r="O938" s="86"/>
      <c r="P938" s="86"/>
      <c r="Q938" s="86"/>
      <c r="R938" s="86"/>
      <c r="S938" s="86"/>
      <c r="T938" s="86"/>
      <c r="U938" s="86"/>
      <c r="V938" s="86"/>
      <c r="W938" s="86"/>
      <c r="X938" s="86"/>
      <c r="Y938" s="86"/>
      <c r="Z938" s="86"/>
    </row>
    <row r="939" spans="1:26" ht="13.5" customHeight="1" x14ac:dyDescent="0.3">
      <c r="A939" s="86"/>
      <c r="B939" s="86"/>
      <c r="C939" s="86"/>
      <c r="D939" s="86"/>
      <c r="E939" s="86"/>
      <c r="F939" s="86"/>
      <c r="G939" s="86"/>
      <c r="H939" s="86"/>
      <c r="I939" s="86"/>
      <c r="J939" s="86"/>
      <c r="K939" s="86"/>
      <c r="L939" s="86"/>
      <c r="M939" s="86"/>
      <c r="N939" s="86"/>
      <c r="O939" s="86"/>
      <c r="P939" s="86"/>
      <c r="Q939" s="86"/>
      <c r="R939" s="86"/>
      <c r="S939" s="86"/>
      <c r="T939" s="86"/>
      <c r="U939" s="86"/>
      <c r="V939" s="86"/>
      <c r="W939" s="86"/>
      <c r="X939" s="86"/>
      <c r="Y939" s="86"/>
      <c r="Z939" s="86"/>
    </row>
    <row r="940" spans="1:26" ht="13.5" customHeight="1" x14ac:dyDescent="0.3">
      <c r="A940" s="86"/>
      <c r="B940" s="86"/>
      <c r="C940" s="86"/>
      <c r="D940" s="86"/>
      <c r="E940" s="86"/>
      <c r="F940" s="86"/>
      <c r="G940" s="86"/>
      <c r="H940" s="86"/>
      <c r="I940" s="86"/>
      <c r="J940" s="86"/>
      <c r="K940" s="86"/>
      <c r="L940" s="86"/>
      <c r="M940" s="86"/>
      <c r="N940" s="86"/>
      <c r="O940" s="86"/>
      <c r="P940" s="86"/>
      <c r="Q940" s="86"/>
      <c r="R940" s="86"/>
      <c r="S940" s="86"/>
      <c r="T940" s="86"/>
      <c r="U940" s="86"/>
      <c r="V940" s="86"/>
      <c r="W940" s="86"/>
      <c r="X940" s="86"/>
      <c r="Y940" s="86"/>
      <c r="Z940" s="86"/>
    </row>
    <row r="941" spans="1:26" ht="13.5" customHeight="1" x14ac:dyDescent="0.3">
      <c r="A941" s="86"/>
      <c r="B941" s="86"/>
      <c r="C941" s="86"/>
      <c r="D941" s="86"/>
      <c r="E941" s="86"/>
      <c r="F941" s="86"/>
      <c r="G941" s="86"/>
      <c r="H941" s="86"/>
      <c r="I941" s="86"/>
      <c r="J941" s="86"/>
      <c r="K941" s="86"/>
      <c r="L941" s="86"/>
      <c r="M941" s="86"/>
      <c r="N941" s="86"/>
      <c r="O941" s="86"/>
      <c r="P941" s="86"/>
      <c r="Q941" s="86"/>
      <c r="R941" s="86"/>
      <c r="S941" s="86"/>
      <c r="T941" s="86"/>
      <c r="U941" s="86"/>
      <c r="V941" s="86"/>
      <c r="W941" s="86"/>
      <c r="X941" s="86"/>
      <c r="Y941" s="86"/>
      <c r="Z941" s="86"/>
    </row>
    <row r="942" spans="1:26" ht="13.5" customHeight="1" x14ac:dyDescent="0.3">
      <c r="A942" s="86"/>
      <c r="B942" s="86"/>
      <c r="C942" s="86"/>
      <c r="D942" s="86"/>
      <c r="E942" s="86"/>
      <c r="F942" s="86"/>
      <c r="G942" s="86"/>
      <c r="H942" s="86"/>
      <c r="I942" s="86"/>
      <c r="J942" s="86"/>
      <c r="K942" s="86"/>
      <c r="L942" s="86"/>
      <c r="M942" s="86"/>
      <c r="N942" s="86"/>
      <c r="O942" s="86"/>
      <c r="P942" s="86"/>
      <c r="Q942" s="86"/>
      <c r="R942" s="86"/>
      <c r="S942" s="86"/>
      <c r="T942" s="86"/>
      <c r="U942" s="86"/>
      <c r="V942" s="86"/>
      <c r="W942" s="86"/>
      <c r="X942" s="86"/>
      <c r="Y942" s="86"/>
      <c r="Z942" s="86"/>
    </row>
    <row r="943" spans="1:26" ht="13.5" customHeight="1" x14ac:dyDescent="0.3">
      <c r="A943" s="86"/>
      <c r="B943" s="86"/>
      <c r="C943" s="86"/>
      <c r="D943" s="86"/>
      <c r="E943" s="86"/>
      <c r="F943" s="86"/>
      <c r="G943" s="86"/>
      <c r="H943" s="86"/>
      <c r="I943" s="86"/>
      <c r="J943" s="86"/>
      <c r="K943" s="86"/>
      <c r="L943" s="86"/>
      <c r="M943" s="86"/>
      <c r="N943" s="86"/>
      <c r="O943" s="86"/>
      <c r="P943" s="86"/>
      <c r="Q943" s="86"/>
      <c r="R943" s="86"/>
      <c r="S943" s="86"/>
      <c r="T943" s="86"/>
      <c r="U943" s="86"/>
      <c r="V943" s="86"/>
      <c r="W943" s="86"/>
      <c r="X943" s="86"/>
      <c r="Y943" s="86"/>
      <c r="Z943" s="86"/>
    </row>
    <row r="944" spans="1:26" ht="13.5" customHeight="1" x14ac:dyDescent="0.3">
      <c r="A944" s="86"/>
      <c r="B944" s="86"/>
      <c r="C944" s="86"/>
      <c r="D944" s="86"/>
      <c r="E944" s="86"/>
      <c r="F944" s="86"/>
      <c r="G944" s="86"/>
      <c r="H944" s="86"/>
      <c r="I944" s="86"/>
      <c r="J944" s="86"/>
      <c r="K944" s="86"/>
      <c r="L944" s="86"/>
      <c r="M944" s="86"/>
      <c r="N944" s="86"/>
      <c r="O944" s="86"/>
      <c r="P944" s="86"/>
      <c r="Q944" s="86"/>
      <c r="R944" s="86"/>
      <c r="S944" s="86"/>
      <c r="T944" s="86"/>
      <c r="U944" s="86"/>
      <c r="V944" s="86"/>
      <c r="W944" s="86"/>
      <c r="X944" s="86"/>
      <c r="Y944" s="86"/>
      <c r="Z944" s="86"/>
    </row>
    <row r="945" spans="1:26" ht="13.5" customHeight="1" x14ac:dyDescent="0.3">
      <c r="A945" s="86"/>
      <c r="B945" s="86"/>
      <c r="C945" s="86"/>
      <c r="D945" s="86"/>
      <c r="E945" s="86"/>
      <c r="F945" s="86"/>
      <c r="G945" s="86"/>
      <c r="H945" s="86"/>
      <c r="I945" s="86"/>
      <c r="J945" s="86"/>
      <c r="K945" s="86"/>
      <c r="L945" s="86"/>
      <c r="M945" s="86"/>
      <c r="N945" s="86"/>
      <c r="O945" s="86"/>
      <c r="P945" s="86"/>
      <c r="Q945" s="86"/>
      <c r="R945" s="86"/>
      <c r="S945" s="86"/>
      <c r="T945" s="86"/>
      <c r="U945" s="86"/>
      <c r="V945" s="86"/>
      <c r="W945" s="86"/>
      <c r="X945" s="86"/>
      <c r="Y945" s="86"/>
      <c r="Z945" s="86"/>
    </row>
    <row r="946" spans="1:26" ht="13.5" customHeight="1" x14ac:dyDescent="0.3">
      <c r="A946" s="86"/>
      <c r="B946" s="86"/>
      <c r="C946" s="86"/>
      <c r="D946" s="86"/>
      <c r="E946" s="86"/>
      <c r="F946" s="86"/>
      <c r="G946" s="86"/>
      <c r="H946" s="86"/>
      <c r="I946" s="86"/>
      <c r="J946" s="86"/>
      <c r="K946" s="86"/>
      <c r="L946" s="86"/>
      <c r="M946" s="86"/>
      <c r="N946" s="86"/>
      <c r="O946" s="86"/>
      <c r="P946" s="86"/>
      <c r="Q946" s="86"/>
      <c r="R946" s="86"/>
      <c r="S946" s="86"/>
      <c r="T946" s="86"/>
      <c r="U946" s="86"/>
      <c r="V946" s="86"/>
      <c r="W946" s="86"/>
      <c r="X946" s="86"/>
      <c r="Y946" s="86"/>
      <c r="Z946" s="86"/>
    </row>
    <row r="947" spans="1:26" ht="13.5" customHeight="1" x14ac:dyDescent="0.3">
      <c r="A947" s="86"/>
      <c r="B947" s="86"/>
      <c r="C947" s="86"/>
      <c r="D947" s="86"/>
      <c r="E947" s="86"/>
      <c r="F947" s="86"/>
      <c r="G947" s="86"/>
      <c r="H947" s="86"/>
      <c r="I947" s="86"/>
      <c r="J947" s="86"/>
      <c r="K947" s="86"/>
      <c r="L947" s="86"/>
      <c r="M947" s="86"/>
      <c r="N947" s="86"/>
      <c r="O947" s="86"/>
      <c r="P947" s="86"/>
      <c r="Q947" s="86"/>
      <c r="R947" s="86"/>
      <c r="S947" s="86"/>
      <c r="T947" s="86"/>
      <c r="U947" s="86"/>
      <c r="V947" s="86"/>
      <c r="W947" s="86"/>
      <c r="X947" s="86"/>
      <c r="Y947" s="86"/>
      <c r="Z947" s="86"/>
    </row>
    <row r="948" spans="1:26" ht="13.5" customHeight="1" x14ac:dyDescent="0.3">
      <c r="A948" s="86"/>
      <c r="B948" s="86"/>
      <c r="C948" s="86"/>
      <c r="D948" s="86"/>
      <c r="E948" s="86"/>
      <c r="F948" s="86"/>
      <c r="G948" s="86"/>
      <c r="H948" s="86"/>
      <c r="I948" s="86"/>
      <c r="J948" s="86"/>
      <c r="K948" s="86"/>
      <c r="L948" s="86"/>
      <c r="M948" s="86"/>
      <c r="N948" s="86"/>
      <c r="O948" s="86"/>
      <c r="P948" s="86"/>
      <c r="Q948" s="86"/>
      <c r="R948" s="86"/>
      <c r="S948" s="86"/>
      <c r="T948" s="86"/>
      <c r="U948" s="86"/>
      <c r="V948" s="86"/>
      <c r="W948" s="86"/>
      <c r="X948" s="86"/>
      <c r="Y948" s="86"/>
      <c r="Z948" s="86"/>
    </row>
    <row r="949" spans="1:26" ht="13.5" customHeight="1" x14ac:dyDescent="0.3">
      <c r="A949" s="86"/>
      <c r="B949" s="86"/>
      <c r="C949" s="86"/>
      <c r="D949" s="86"/>
      <c r="E949" s="86"/>
      <c r="F949" s="86"/>
      <c r="G949" s="86"/>
      <c r="H949" s="86"/>
      <c r="I949" s="86"/>
      <c r="J949" s="86"/>
      <c r="K949" s="86"/>
      <c r="L949" s="86"/>
      <c r="M949" s="86"/>
      <c r="N949" s="86"/>
      <c r="O949" s="86"/>
      <c r="P949" s="86"/>
      <c r="Q949" s="86"/>
      <c r="R949" s="86"/>
      <c r="S949" s="86"/>
      <c r="T949" s="86"/>
      <c r="U949" s="86"/>
      <c r="V949" s="86"/>
      <c r="W949" s="86"/>
      <c r="X949" s="86"/>
      <c r="Y949" s="86"/>
      <c r="Z949" s="86"/>
    </row>
    <row r="950" spans="1:26" ht="13.5" customHeight="1" x14ac:dyDescent="0.3">
      <c r="A950" s="86"/>
      <c r="B950" s="86"/>
      <c r="C950" s="86"/>
      <c r="D950" s="86"/>
      <c r="E950" s="86"/>
      <c r="F950" s="86"/>
      <c r="G950" s="86"/>
      <c r="H950" s="86"/>
      <c r="I950" s="86"/>
      <c r="J950" s="86"/>
      <c r="K950" s="86"/>
      <c r="L950" s="86"/>
      <c r="M950" s="86"/>
      <c r="N950" s="86"/>
      <c r="O950" s="86"/>
      <c r="P950" s="86"/>
      <c r="Q950" s="86"/>
      <c r="R950" s="86"/>
      <c r="S950" s="86"/>
      <c r="T950" s="86"/>
      <c r="U950" s="86"/>
      <c r="V950" s="86"/>
      <c r="W950" s="86"/>
      <c r="X950" s="86"/>
      <c r="Y950" s="86"/>
      <c r="Z950" s="86"/>
    </row>
    <row r="951" spans="1:26" ht="13.5" customHeight="1" x14ac:dyDescent="0.3">
      <c r="A951" s="86"/>
      <c r="B951" s="86"/>
      <c r="C951" s="86"/>
      <c r="D951" s="86"/>
      <c r="E951" s="86"/>
      <c r="F951" s="86"/>
      <c r="G951" s="86"/>
      <c r="H951" s="86"/>
      <c r="I951" s="86"/>
      <c r="J951" s="86"/>
      <c r="K951" s="86"/>
      <c r="L951" s="86"/>
      <c r="M951" s="86"/>
      <c r="N951" s="86"/>
      <c r="O951" s="86"/>
      <c r="P951" s="86"/>
      <c r="Q951" s="86"/>
      <c r="R951" s="86"/>
      <c r="S951" s="86"/>
      <c r="T951" s="86"/>
      <c r="U951" s="86"/>
      <c r="V951" s="86"/>
      <c r="W951" s="86"/>
      <c r="X951" s="86"/>
      <c r="Y951" s="86"/>
      <c r="Z951" s="86"/>
    </row>
    <row r="952" spans="1:26" ht="13.5" customHeight="1" x14ac:dyDescent="0.3">
      <c r="A952" s="86"/>
      <c r="B952" s="86"/>
      <c r="C952" s="86"/>
      <c r="D952" s="86"/>
      <c r="E952" s="86"/>
      <c r="F952" s="86"/>
      <c r="G952" s="86"/>
      <c r="H952" s="86"/>
      <c r="I952" s="86"/>
      <c r="J952" s="86"/>
      <c r="K952" s="86"/>
      <c r="L952" s="86"/>
      <c r="M952" s="86"/>
      <c r="N952" s="86"/>
      <c r="O952" s="86"/>
      <c r="P952" s="86"/>
      <c r="Q952" s="86"/>
      <c r="R952" s="86"/>
      <c r="S952" s="86"/>
      <c r="T952" s="86"/>
      <c r="U952" s="86"/>
      <c r="V952" s="86"/>
      <c r="W952" s="86"/>
      <c r="X952" s="86"/>
      <c r="Y952" s="86"/>
      <c r="Z952" s="86"/>
    </row>
    <row r="953" spans="1:26" ht="13.5" customHeight="1" x14ac:dyDescent="0.3">
      <c r="A953" s="86"/>
      <c r="B953" s="86"/>
      <c r="C953" s="86"/>
      <c r="D953" s="86"/>
      <c r="E953" s="86"/>
      <c r="F953" s="86"/>
      <c r="G953" s="86"/>
      <c r="H953" s="86"/>
      <c r="I953" s="86"/>
      <c r="J953" s="86"/>
      <c r="K953" s="86"/>
      <c r="L953" s="86"/>
      <c r="M953" s="86"/>
      <c r="N953" s="86"/>
      <c r="O953" s="86"/>
      <c r="P953" s="86"/>
      <c r="Q953" s="86"/>
      <c r="R953" s="86"/>
      <c r="S953" s="86"/>
      <c r="T953" s="86"/>
      <c r="U953" s="86"/>
      <c r="V953" s="86"/>
      <c r="W953" s="86"/>
      <c r="X953" s="86"/>
      <c r="Y953" s="86"/>
      <c r="Z953" s="86"/>
    </row>
    <row r="954" spans="1:26" ht="13.5" customHeight="1" x14ac:dyDescent="0.3">
      <c r="A954" s="86"/>
      <c r="B954" s="86"/>
      <c r="C954" s="86"/>
      <c r="D954" s="86"/>
      <c r="E954" s="86"/>
      <c r="F954" s="86"/>
      <c r="G954" s="86"/>
      <c r="H954" s="86"/>
      <c r="I954" s="86"/>
      <c r="J954" s="86"/>
      <c r="K954" s="86"/>
      <c r="L954" s="86"/>
      <c r="M954" s="86"/>
      <c r="N954" s="86"/>
      <c r="O954" s="86"/>
      <c r="P954" s="86"/>
      <c r="Q954" s="86"/>
      <c r="R954" s="86"/>
      <c r="S954" s="86"/>
      <c r="T954" s="86"/>
      <c r="U954" s="86"/>
      <c r="V954" s="86"/>
      <c r="W954" s="86"/>
      <c r="X954" s="86"/>
      <c r="Y954" s="86"/>
      <c r="Z954" s="86"/>
    </row>
    <row r="955" spans="1:26" ht="13.5" customHeight="1" x14ac:dyDescent="0.3">
      <c r="A955" s="86"/>
      <c r="B955" s="86"/>
      <c r="C955" s="86"/>
      <c r="D955" s="86"/>
      <c r="E955" s="86"/>
      <c r="F955" s="86"/>
      <c r="G955" s="86"/>
      <c r="H955" s="86"/>
      <c r="I955" s="86"/>
      <c r="J955" s="86"/>
      <c r="K955" s="86"/>
      <c r="L955" s="86"/>
      <c r="M955" s="86"/>
      <c r="N955" s="86"/>
      <c r="O955" s="86"/>
      <c r="P955" s="86"/>
      <c r="Q955" s="86"/>
      <c r="R955" s="86"/>
      <c r="S955" s="86"/>
      <c r="T955" s="86"/>
      <c r="U955" s="86"/>
      <c r="V955" s="86"/>
      <c r="W955" s="86"/>
      <c r="X955" s="86"/>
      <c r="Y955" s="86"/>
      <c r="Z955" s="86"/>
    </row>
    <row r="956" spans="1:26" ht="13.5" customHeight="1" x14ac:dyDescent="0.3">
      <c r="A956" s="86"/>
      <c r="B956" s="86"/>
      <c r="C956" s="86"/>
      <c r="D956" s="86"/>
      <c r="E956" s="86"/>
      <c r="F956" s="86"/>
      <c r="G956" s="86"/>
      <c r="H956" s="86"/>
      <c r="I956" s="86"/>
      <c r="J956" s="86"/>
      <c r="K956" s="86"/>
      <c r="L956" s="86"/>
      <c r="M956" s="86"/>
      <c r="N956" s="86"/>
      <c r="O956" s="86"/>
      <c r="P956" s="86"/>
      <c r="Q956" s="86"/>
      <c r="R956" s="86"/>
      <c r="S956" s="86"/>
      <c r="T956" s="86"/>
      <c r="U956" s="86"/>
      <c r="V956" s="86"/>
      <c r="W956" s="86"/>
      <c r="X956" s="86"/>
      <c r="Y956" s="86"/>
      <c r="Z956" s="86"/>
    </row>
    <row r="957" spans="1:26" ht="13.5" customHeight="1" x14ac:dyDescent="0.3">
      <c r="A957" s="86"/>
      <c r="B957" s="86"/>
      <c r="C957" s="86"/>
      <c r="D957" s="86"/>
      <c r="E957" s="86"/>
      <c r="F957" s="86"/>
      <c r="G957" s="86"/>
      <c r="H957" s="86"/>
      <c r="I957" s="86"/>
      <c r="J957" s="86"/>
      <c r="K957" s="86"/>
      <c r="L957" s="86"/>
      <c r="M957" s="86"/>
      <c r="N957" s="86"/>
      <c r="O957" s="86"/>
      <c r="P957" s="86"/>
      <c r="Q957" s="86"/>
      <c r="R957" s="86"/>
      <c r="S957" s="86"/>
      <c r="T957" s="86"/>
      <c r="U957" s="86"/>
      <c r="V957" s="86"/>
      <c r="W957" s="86"/>
      <c r="X957" s="86"/>
      <c r="Y957" s="86"/>
      <c r="Z957" s="86"/>
    </row>
    <row r="958" spans="1:26" ht="13.5" customHeight="1" x14ac:dyDescent="0.3">
      <c r="A958" s="86"/>
      <c r="B958" s="86"/>
      <c r="C958" s="86"/>
      <c r="D958" s="86"/>
      <c r="E958" s="86"/>
      <c r="F958" s="86"/>
      <c r="G958" s="86"/>
      <c r="H958" s="86"/>
      <c r="I958" s="86"/>
      <c r="J958" s="86"/>
      <c r="K958" s="86"/>
      <c r="L958" s="86"/>
      <c r="M958" s="86"/>
      <c r="N958" s="86"/>
      <c r="O958" s="86"/>
      <c r="P958" s="86"/>
      <c r="Q958" s="86"/>
      <c r="R958" s="86"/>
      <c r="S958" s="86"/>
      <c r="T958" s="86"/>
      <c r="U958" s="86"/>
      <c r="V958" s="86"/>
      <c r="W958" s="86"/>
      <c r="X958" s="86"/>
      <c r="Y958" s="86"/>
      <c r="Z958" s="86"/>
    </row>
    <row r="959" spans="1:26" ht="13.5" customHeight="1" x14ac:dyDescent="0.3">
      <c r="A959" s="86"/>
      <c r="B959" s="86"/>
      <c r="C959" s="86"/>
      <c r="D959" s="86"/>
      <c r="E959" s="86"/>
      <c r="F959" s="86"/>
      <c r="G959" s="86"/>
      <c r="H959" s="86"/>
      <c r="I959" s="86"/>
      <c r="J959" s="86"/>
      <c r="K959" s="86"/>
      <c r="L959" s="86"/>
      <c r="M959" s="86"/>
      <c r="N959" s="86"/>
      <c r="O959" s="86"/>
      <c r="P959" s="86"/>
      <c r="Q959" s="86"/>
      <c r="R959" s="86"/>
      <c r="S959" s="86"/>
      <c r="T959" s="86"/>
      <c r="U959" s="86"/>
      <c r="V959" s="86"/>
      <c r="W959" s="86"/>
      <c r="X959" s="86"/>
      <c r="Y959" s="86"/>
      <c r="Z959" s="86"/>
    </row>
    <row r="960" spans="1:26" ht="13.5" customHeight="1" x14ac:dyDescent="0.3">
      <c r="A960" s="86"/>
      <c r="B960" s="86"/>
      <c r="C960" s="86"/>
      <c r="D960" s="86"/>
      <c r="E960" s="86"/>
      <c r="F960" s="86"/>
      <c r="G960" s="86"/>
      <c r="H960" s="86"/>
      <c r="I960" s="86"/>
      <c r="J960" s="86"/>
      <c r="K960" s="86"/>
      <c r="L960" s="86"/>
      <c r="M960" s="86"/>
      <c r="N960" s="86"/>
      <c r="O960" s="86"/>
      <c r="P960" s="86"/>
      <c r="Q960" s="86"/>
      <c r="R960" s="86"/>
      <c r="S960" s="86"/>
      <c r="T960" s="86"/>
      <c r="U960" s="86"/>
      <c r="V960" s="86"/>
      <c r="W960" s="86"/>
      <c r="X960" s="86"/>
      <c r="Y960" s="86"/>
      <c r="Z960" s="86"/>
    </row>
    <row r="961" spans="1:26" ht="13.5" customHeight="1" x14ac:dyDescent="0.3">
      <c r="A961" s="86"/>
      <c r="B961" s="86"/>
      <c r="C961" s="86"/>
      <c r="D961" s="86"/>
      <c r="E961" s="86"/>
      <c r="F961" s="86"/>
      <c r="G961" s="86"/>
      <c r="H961" s="86"/>
      <c r="I961" s="86"/>
      <c r="J961" s="86"/>
      <c r="K961" s="86"/>
      <c r="L961" s="86"/>
      <c r="M961" s="86"/>
      <c r="N961" s="86"/>
      <c r="O961" s="86"/>
      <c r="P961" s="86"/>
      <c r="Q961" s="86"/>
      <c r="R961" s="86"/>
      <c r="S961" s="86"/>
      <c r="T961" s="86"/>
      <c r="U961" s="86"/>
      <c r="V961" s="86"/>
      <c r="W961" s="86"/>
      <c r="X961" s="86"/>
      <c r="Y961" s="86"/>
      <c r="Z961" s="86"/>
    </row>
    <row r="962" spans="1:26" ht="13.5" customHeight="1" x14ac:dyDescent="0.3">
      <c r="A962" s="86"/>
      <c r="B962" s="86"/>
      <c r="C962" s="86"/>
      <c r="D962" s="86"/>
      <c r="E962" s="86"/>
      <c r="F962" s="86"/>
      <c r="G962" s="86"/>
      <c r="H962" s="86"/>
      <c r="I962" s="86"/>
      <c r="J962" s="86"/>
      <c r="K962" s="86"/>
      <c r="L962" s="86"/>
      <c r="M962" s="86"/>
      <c r="N962" s="86"/>
      <c r="O962" s="86"/>
      <c r="P962" s="86"/>
      <c r="Q962" s="86"/>
      <c r="R962" s="86"/>
      <c r="S962" s="86"/>
      <c r="T962" s="86"/>
      <c r="U962" s="86"/>
      <c r="V962" s="86"/>
      <c r="W962" s="86"/>
      <c r="X962" s="86"/>
      <c r="Y962" s="86"/>
      <c r="Z962" s="86"/>
    </row>
    <row r="963" spans="1:26" ht="13.5" customHeight="1" x14ac:dyDescent="0.3">
      <c r="A963" s="86"/>
      <c r="B963" s="86"/>
      <c r="C963" s="86"/>
      <c r="D963" s="86"/>
      <c r="E963" s="86"/>
      <c r="F963" s="86"/>
      <c r="G963" s="86"/>
      <c r="H963" s="86"/>
      <c r="I963" s="86"/>
      <c r="J963" s="86"/>
      <c r="K963" s="86"/>
      <c r="L963" s="86"/>
      <c r="M963" s="86"/>
      <c r="N963" s="86"/>
      <c r="O963" s="86"/>
      <c r="P963" s="86"/>
      <c r="Q963" s="86"/>
      <c r="R963" s="86"/>
      <c r="S963" s="86"/>
      <c r="T963" s="86"/>
      <c r="U963" s="86"/>
      <c r="V963" s="86"/>
      <c r="W963" s="86"/>
      <c r="X963" s="86"/>
      <c r="Y963" s="86"/>
      <c r="Z963" s="86"/>
    </row>
    <row r="964" spans="1:26" ht="13.5" customHeight="1" x14ac:dyDescent="0.3">
      <c r="A964" s="86"/>
      <c r="B964" s="86"/>
      <c r="C964" s="86"/>
      <c r="D964" s="86"/>
      <c r="E964" s="86"/>
      <c r="F964" s="86"/>
      <c r="G964" s="86"/>
      <c r="H964" s="86"/>
      <c r="I964" s="86"/>
      <c r="J964" s="86"/>
      <c r="K964" s="86"/>
      <c r="L964" s="86"/>
      <c r="M964" s="86"/>
      <c r="N964" s="86"/>
      <c r="O964" s="86"/>
      <c r="P964" s="86"/>
      <c r="Q964" s="86"/>
      <c r="R964" s="86"/>
      <c r="S964" s="86"/>
      <c r="T964" s="86"/>
      <c r="U964" s="86"/>
      <c r="V964" s="86"/>
      <c r="W964" s="86"/>
      <c r="X964" s="86"/>
      <c r="Y964" s="86"/>
      <c r="Z964" s="86"/>
    </row>
    <row r="965" spans="1:26" ht="13.5" customHeight="1" x14ac:dyDescent="0.3">
      <c r="A965" s="86"/>
      <c r="B965" s="86"/>
      <c r="C965" s="86"/>
      <c r="D965" s="86"/>
      <c r="E965" s="86"/>
      <c r="F965" s="86"/>
      <c r="G965" s="86"/>
      <c r="H965" s="86"/>
      <c r="I965" s="86"/>
      <c r="J965" s="86"/>
      <c r="K965" s="86"/>
      <c r="L965" s="86"/>
      <c r="M965" s="86"/>
      <c r="N965" s="86"/>
      <c r="O965" s="86"/>
      <c r="P965" s="86"/>
      <c r="Q965" s="86"/>
      <c r="R965" s="86"/>
      <c r="S965" s="86"/>
      <c r="T965" s="86"/>
      <c r="U965" s="86"/>
      <c r="V965" s="86"/>
      <c r="W965" s="86"/>
      <c r="X965" s="86"/>
      <c r="Y965" s="86"/>
      <c r="Z965" s="86"/>
    </row>
    <row r="966" spans="1:26" ht="13.5" customHeight="1" x14ac:dyDescent="0.3">
      <c r="A966" s="86"/>
      <c r="B966" s="86"/>
      <c r="C966" s="86"/>
      <c r="D966" s="86"/>
      <c r="E966" s="86"/>
      <c r="F966" s="86"/>
      <c r="G966" s="86"/>
      <c r="H966" s="86"/>
      <c r="I966" s="86"/>
      <c r="J966" s="86"/>
      <c r="K966" s="86"/>
      <c r="L966" s="86"/>
      <c r="M966" s="86"/>
      <c r="N966" s="86"/>
      <c r="O966" s="86"/>
      <c r="P966" s="86"/>
      <c r="Q966" s="86"/>
      <c r="R966" s="86"/>
      <c r="S966" s="86"/>
      <c r="T966" s="86"/>
      <c r="U966" s="86"/>
      <c r="V966" s="86"/>
      <c r="W966" s="86"/>
      <c r="X966" s="86"/>
      <c r="Y966" s="86"/>
      <c r="Z966" s="86"/>
    </row>
    <row r="967" spans="1:26" ht="13.5" customHeight="1" x14ac:dyDescent="0.3">
      <c r="A967" s="86"/>
      <c r="B967" s="86"/>
      <c r="C967" s="86"/>
      <c r="D967" s="86"/>
      <c r="E967" s="86"/>
      <c r="F967" s="86"/>
      <c r="G967" s="86"/>
      <c r="H967" s="86"/>
      <c r="I967" s="86"/>
      <c r="J967" s="86"/>
      <c r="K967" s="86"/>
      <c r="L967" s="86"/>
      <c r="M967" s="86"/>
      <c r="N967" s="86"/>
      <c r="O967" s="86"/>
      <c r="P967" s="86"/>
      <c r="Q967" s="86"/>
      <c r="R967" s="86"/>
      <c r="S967" s="86"/>
      <c r="T967" s="86"/>
      <c r="U967" s="86"/>
      <c r="V967" s="86"/>
      <c r="W967" s="86"/>
      <c r="X967" s="86"/>
      <c r="Y967" s="86"/>
      <c r="Z967" s="86"/>
    </row>
    <row r="968" spans="1:26" ht="13.5" customHeight="1" x14ac:dyDescent="0.3">
      <c r="A968" s="86"/>
      <c r="B968" s="86"/>
      <c r="C968" s="86"/>
      <c r="D968" s="86"/>
      <c r="E968" s="86"/>
      <c r="F968" s="86"/>
      <c r="G968" s="86"/>
      <c r="H968" s="86"/>
      <c r="I968" s="86"/>
      <c r="J968" s="86"/>
      <c r="K968" s="86"/>
      <c r="L968" s="86"/>
      <c r="M968" s="86"/>
      <c r="N968" s="86"/>
      <c r="O968" s="86"/>
      <c r="P968" s="86"/>
      <c r="Q968" s="86"/>
      <c r="R968" s="86"/>
      <c r="S968" s="86"/>
      <c r="T968" s="86"/>
      <c r="U968" s="86"/>
      <c r="V968" s="86"/>
      <c r="W968" s="86"/>
      <c r="X968" s="86"/>
      <c r="Y968" s="86"/>
      <c r="Z968" s="86"/>
    </row>
    <row r="969" spans="1:26" ht="13.5" customHeight="1" x14ac:dyDescent="0.3">
      <c r="A969" s="86"/>
      <c r="B969" s="86"/>
      <c r="C969" s="86"/>
      <c r="D969" s="86"/>
      <c r="E969" s="86"/>
      <c r="F969" s="86"/>
      <c r="G969" s="86"/>
      <c r="H969" s="86"/>
      <c r="I969" s="86"/>
      <c r="J969" s="86"/>
      <c r="K969" s="86"/>
      <c r="L969" s="86"/>
      <c r="M969" s="86"/>
      <c r="N969" s="86"/>
      <c r="O969" s="86"/>
      <c r="P969" s="86"/>
      <c r="Q969" s="86"/>
      <c r="R969" s="86"/>
      <c r="S969" s="86"/>
      <c r="T969" s="86"/>
      <c r="U969" s="86"/>
      <c r="V969" s="86"/>
      <c r="W969" s="86"/>
      <c r="X969" s="86"/>
      <c r="Y969" s="86"/>
      <c r="Z969" s="86"/>
    </row>
    <row r="970" spans="1:26" ht="13.5" customHeight="1" x14ac:dyDescent="0.3">
      <c r="A970" s="86"/>
      <c r="B970" s="86"/>
      <c r="C970" s="86"/>
      <c r="D970" s="86"/>
      <c r="E970" s="86"/>
      <c r="F970" s="86"/>
      <c r="G970" s="86"/>
      <c r="H970" s="86"/>
      <c r="I970" s="86"/>
      <c r="J970" s="86"/>
      <c r="K970" s="86"/>
      <c r="L970" s="86"/>
      <c r="M970" s="86"/>
      <c r="N970" s="86"/>
      <c r="O970" s="86"/>
      <c r="P970" s="86"/>
      <c r="Q970" s="86"/>
      <c r="R970" s="86"/>
      <c r="S970" s="86"/>
      <c r="T970" s="86"/>
      <c r="U970" s="86"/>
      <c r="V970" s="86"/>
      <c r="W970" s="86"/>
      <c r="X970" s="86"/>
      <c r="Y970" s="86"/>
      <c r="Z970" s="86"/>
    </row>
    <row r="971" spans="1:26" ht="13.5" customHeight="1" x14ac:dyDescent="0.3">
      <c r="A971" s="86"/>
      <c r="B971" s="86"/>
      <c r="C971" s="86"/>
      <c r="D971" s="86"/>
      <c r="E971" s="86"/>
      <c r="F971" s="86"/>
      <c r="G971" s="86"/>
      <c r="H971" s="86"/>
      <c r="I971" s="86"/>
      <c r="J971" s="86"/>
      <c r="K971" s="86"/>
      <c r="L971" s="86"/>
      <c r="M971" s="86"/>
      <c r="N971" s="86"/>
      <c r="O971" s="86"/>
      <c r="P971" s="86"/>
      <c r="Q971" s="86"/>
      <c r="R971" s="86"/>
      <c r="S971" s="86"/>
      <c r="T971" s="86"/>
      <c r="U971" s="86"/>
      <c r="V971" s="86"/>
      <c r="W971" s="86"/>
      <c r="X971" s="86"/>
      <c r="Y971" s="86"/>
      <c r="Z971" s="86"/>
    </row>
    <row r="972" spans="1:26" ht="13.5" customHeight="1" x14ac:dyDescent="0.3">
      <c r="A972" s="86"/>
      <c r="B972" s="86"/>
      <c r="C972" s="86"/>
      <c r="D972" s="86"/>
      <c r="E972" s="86"/>
      <c r="F972" s="86"/>
      <c r="G972" s="86"/>
      <c r="H972" s="86"/>
      <c r="I972" s="86"/>
      <c r="J972" s="86"/>
      <c r="K972" s="86"/>
      <c r="L972" s="86"/>
      <c r="M972" s="86"/>
      <c r="N972" s="86"/>
      <c r="O972" s="86"/>
      <c r="P972" s="86"/>
      <c r="Q972" s="86"/>
      <c r="R972" s="86"/>
      <c r="S972" s="86"/>
      <c r="T972" s="86"/>
      <c r="U972" s="86"/>
      <c r="V972" s="86"/>
      <c r="W972" s="86"/>
      <c r="X972" s="86"/>
      <c r="Y972" s="86"/>
      <c r="Z972" s="86"/>
    </row>
    <row r="973" spans="1:26" ht="13.5" customHeight="1" x14ac:dyDescent="0.3">
      <c r="A973" s="86"/>
      <c r="B973" s="86"/>
      <c r="C973" s="86"/>
      <c r="D973" s="86"/>
      <c r="E973" s="86"/>
      <c r="F973" s="86"/>
      <c r="G973" s="86"/>
      <c r="H973" s="86"/>
      <c r="I973" s="86"/>
      <c r="J973" s="86"/>
      <c r="K973" s="86"/>
      <c r="L973" s="86"/>
      <c r="M973" s="86"/>
      <c r="N973" s="86"/>
      <c r="O973" s="86"/>
      <c r="P973" s="86"/>
      <c r="Q973" s="86"/>
      <c r="R973" s="86"/>
      <c r="S973" s="86"/>
      <c r="T973" s="86"/>
      <c r="U973" s="86"/>
      <c r="V973" s="86"/>
      <c r="W973" s="86"/>
      <c r="X973" s="86"/>
      <c r="Y973" s="86"/>
      <c r="Z973" s="86"/>
    </row>
    <row r="974" spans="1:26" ht="13.5" customHeight="1" x14ac:dyDescent="0.3">
      <c r="A974" s="86"/>
      <c r="B974" s="86"/>
      <c r="C974" s="86"/>
      <c r="D974" s="86"/>
      <c r="E974" s="86"/>
      <c r="F974" s="86"/>
      <c r="G974" s="86"/>
      <c r="H974" s="86"/>
      <c r="I974" s="86"/>
      <c r="J974" s="86"/>
      <c r="K974" s="86"/>
      <c r="L974" s="86"/>
      <c r="M974" s="86"/>
      <c r="N974" s="86"/>
      <c r="O974" s="86"/>
      <c r="P974" s="86"/>
      <c r="Q974" s="86"/>
      <c r="R974" s="86"/>
      <c r="S974" s="86"/>
      <c r="T974" s="86"/>
      <c r="U974" s="86"/>
      <c r="V974" s="86"/>
      <c r="W974" s="86"/>
      <c r="X974" s="86"/>
      <c r="Y974" s="86"/>
      <c r="Z974" s="86"/>
    </row>
    <row r="975" spans="1:26" ht="13.5" customHeight="1" x14ac:dyDescent="0.3">
      <c r="A975" s="86"/>
      <c r="B975" s="86"/>
      <c r="C975" s="86"/>
      <c r="D975" s="86"/>
      <c r="E975" s="86"/>
      <c r="F975" s="86"/>
      <c r="G975" s="86"/>
      <c r="H975" s="86"/>
      <c r="I975" s="86"/>
      <c r="J975" s="86"/>
      <c r="K975" s="86"/>
      <c r="L975" s="86"/>
      <c r="M975" s="86"/>
      <c r="N975" s="86"/>
      <c r="O975" s="86"/>
      <c r="P975" s="86"/>
      <c r="Q975" s="86"/>
      <c r="R975" s="86"/>
      <c r="S975" s="86"/>
      <c r="T975" s="86"/>
      <c r="U975" s="86"/>
      <c r="V975" s="86"/>
      <c r="W975" s="86"/>
      <c r="X975" s="86"/>
      <c r="Y975" s="86"/>
      <c r="Z975" s="86"/>
    </row>
    <row r="976" spans="1:26" ht="13.5" customHeight="1" x14ac:dyDescent="0.3">
      <c r="A976" s="86"/>
      <c r="B976" s="86"/>
      <c r="C976" s="86"/>
      <c r="D976" s="86"/>
      <c r="E976" s="86"/>
      <c r="F976" s="86"/>
      <c r="G976" s="86"/>
      <c r="H976" s="86"/>
      <c r="I976" s="86"/>
      <c r="J976" s="86"/>
      <c r="K976" s="86"/>
      <c r="L976" s="86"/>
      <c r="M976" s="86"/>
      <c r="N976" s="86"/>
      <c r="O976" s="86"/>
      <c r="P976" s="86"/>
      <c r="Q976" s="86"/>
      <c r="R976" s="86"/>
      <c r="S976" s="86"/>
      <c r="T976" s="86"/>
      <c r="U976" s="86"/>
      <c r="V976" s="86"/>
      <c r="W976" s="86"/>
      <c r="X976" s="86"/>
      <c r="Y976" s="86"/>
      <c r="Z976" s="86"/>
    </row>
    <row r="977" spans="1:26" ht="13.5" customHeight="1" x14ac:dyDescent="0.3">
      <c r="A977" s="86"/>
      <c r="B977" s="86"/>
      <c r="C977" s="86"/>
      <c r="D977" s="86"/>
      <c r="E977" s="86"/>
      <c r="F977" s="86"/>
      <c r="G977" s="86"/>
      <c r="H977" s="86"/>
      <c r="I977" s="86"/>
      <c r="J977" s="86"/>
      <c r="K977" s="86"/>
      <c r="L977" s="86"/>
      <c r="M977" s="86"/>
      <c r="N977" s="86"/>
      <c r="O977" s="86"/>
      <c r="P977" s="86"/>
      <c r="Q977" s="86"/>
      <c r="R977" s="86"/>
      <c r="S977" s="86"/>
      <c r="T977" s="86"/>
      <c r="U977" s="86"/>
      <c r="V977" s="86"/>
      <c r="W977" s="86"/>
      <c r="X977" s="86"/>
      <c r="Y977" s="86"/>
      <c r="Z977" s="86"/>
    </row>
    <row r="978" spans="1:26" ht="13.5" customHeight="1" x14ac:dyDescent="0.3">
      <c r="A978" s="86"/>
      <c r="B978" s="86"/>
      <c r="C978" s="86"/>
      <c r="D978" s="86"/>
      <c r="E978" s="86"/>
      <c r="F978" s="86"/>
      <c r="G978" s="86"/>
      <c r="H978" s="86"/>
      <c r="I978" s="86"/>
      <c r="J978" s="86"/>
      <c r="K978" s="86"/>
      <c r="L978" s="86"/>
      <c r="M978" s="86"/>
      <c r="N978" s="86"/>
      <c r="O978" s="86"/>
      <c r="P978" s="86"/>
      <c r="Q978" s="86"/>
      <c r="R978" s="86"/>
      <c r="S978" s="86"/>
      <c r="T978" s="86"/>
      <c r="U978" s="86"/>
      <c r="V978" s="86"/>
      <c r="W978" s="86"/>
      <c r="X978" s="86"/>
      <c r="Y978" s="86"/>
      <c r="Z978" s="86"/>
    </row>
    <row r="979" spans="1:26" ht="13.5" customHeight="1" x14ac:dyDescent="0.3">
      <c r="A979" s="86"/>
      <c r="B979" s="86"/>
      <c r="C979" s="86"/>
      <c r="D979" s="86"/>
      <c r="E979" s="86"/>
      <c r="F979" s="86"/>
      <c r="G979" s="86"/>
      <c r="H979" s="86"/>
      <c r="I979" s="86"/>
      <c r="J979" s="86"/>
      <c r="K979" s="86"/>
      <c r="L979" s="86"/>
      <c r="M979" s="86"/>
      <c r="N979" s="86"/>
      <c r="O979" s="86"/>
      <c r="P979" s="86"/>
      <c r="Q979" s="86"/>
      <c r="R979" s="86"/>
      <c r="S979" s="86"/>
      <c r="T979" s="86"/>
      <c r="U979" s="86"/>
      <c r="V979" s="86"/>
      <c r="W979" s="86"/>
      <c r="X979" s="86"/>
      <c r="Y979" s="86"/>
      <c r="Z979" s="86"/>
    </row>
    <row r="980" spans="1:26" ht="13.5" customHeight="1" x14ac:dyDescent="0.3">
      <c r="A980" s="86"/>
      <c r="B980" s="86"/>
      <c r="C980" s="86"/>
      <c r="D980" s="86"/>
      <c r="E980" s="86"/>
      <c r="F980" s="86"/>
      <c r="G980" s="86"/>
      <c r="H980" s="86"/>
      <c r="I980" s="86"/>
      <c r="J980" s="86"/>
      <c r="K980" s="86"/>
      <c r="L980" s="86"/>
      <c r="M980" s="86"/>
      <c r="N980" s="86"/>
      <c r="O980" s="86"/>
      <c r="P980" s="86"/>
      <c r="Q980" s="86"/>
      <c r="R980" s="86"/>
      <c r="S980" s="86"/>
      <c r="T980" s="86"/>
      <c r="U980" s="86"/>
      <c r="V980" s="86"/>
      <c r="W980" s="86"/>
      <c r="X980" s="86"/>
      <c r="Y980" s="86"/>
      <c r="Z980" s="86"/>
    </row>
    <row r="981" spans="1:26" ht="13.5" customHeight="1" x14ac:dyDescent="0.3">
      <c r="A981" s="86"/>
      <c r="B981" s="86"/>
      <c r="C981" s="86"/>
      <c r="D981" s="86"/>
      <c r="E981" s="86"/>
      <c r="F981" s="86"/>
      <c r="G981" s="86"/>
      <c r="H981" s="86"/>
      <c r="I981" s="86"/>
      <c r="J981" s="86"/>
      <c r="K981" s="86"/>
      <c r="L981" s="86"/>
      <c r="M981" s="86"/>
      <c r="N981" s="86"/>
      <c r="O981" s="86"/>
      <c r="P981" s="86"/>
      <c r="Q981" s="86"/>
      <c r="R981" s="86"/>
      <c r="S981" s="86"/>
      <c r="T981" s="86"/>
      <c r="U981" s="86"/>
      <c r="V981" s="86"/>
      <c r="W981" s="86"/>
      <c r="X981" s="86"/>
      <c r="Y981" s="86"/>
      <c r="Z981" s="86"/>
    </row>
    <row r="982" spans="1:26" ht="13.5" customHeight="1" x14ac:dyDescent="0.3">
      <c r="A982" s="86"/>
      <c r="B982" s="86"/>
      <c r="C982" s="86"/>
      <c r="D982" s="86"/>
      <c r="E982" s="86"/>
      <c r="F982" s="86"/>
      <c r="G982" s="86"/>
      <c r="H982" s="86"/>
      <c r="I982" s="86"/>
      <c r="J982" s="86"/>
      <c r="K982" s="86"/>
      <c r="L982" s="86"/>
      <c r="M982" s="86"/>
      <c r="N982" s="86"/>
      <c r="O982" s="86"/>
      <c r="P982" s="86"/>
      <c r="Q982" s="86"/>
      <c r="R982" s="86"/>
      <c r="S982" s="86"/>
      <c r="T982" s="86"/>
      <c r="U982" s="86"/>
      <c r="V982" s="86"/>
      <c r="W982" s="86"/>
      <c r="X982" s="86"/>
      <c r="Y982" s="86"/>
      <c r="Z982" s="86"/>
    </row>
    <row r="983" spans="1:26" ht="13.5" customHeight="1" x14ac:dyDescent="0.3">
      <c r="A983" s="86"/>
      <c r="B983" s="86"/>
      <c r="C983" s="86"/>
      <c r="D983" s="86"/>
      <c r="E983" s="86"/>
      <c r="F983" s="86"/>
      <c r="G983" s="86"/>
      <c r="H983" s="86"/>
      <c r="I983" s="86"/>
      <c r="J983" s="86"/>
      <c r="K983" s="86"/>
      <c r="L983" s="86"/>
      <c r="M983" s="86"/>
      <c r="N983" s="86"/>
      <c r="O983" s="86"/>
      <c r="P983" s="86"/>
      <c r="Q983" s="86"/>
      <c r="R983" s="86"/>
      <c r="S983" s="86"/>
      <c r="T983" s="86"/>
      <c r="U983" s="86"/>
      <c r="V983" s="86"/>
      <c r="W983" s="86"/>
      <c r="X983" s="86"/>
      <c r="Y983" s="86"/>
      <c r="Z983" s="86"/>
    </row>
    <row r="984" spans="1:26" ht="13.5" customHeight="1" x14ac:dyDescent="0.3">
      <c r="A984" s="86"/>
      <c r="B984" s="86"/>
      <c r="C984" s="86"/>
      <c r="D984" s="86"/>
      <c r="E984" s="86"/>
      <c r="F984" s="86"/>
      <c r="G984" s="86"/>
      <c r="H984" s="86"/>
      <c r="I984" s="86"/>
      <c r="J984" s="86"/>
      <c r="K984" s="86"/>
      <c r="L984" s="86"/>
      <c r="M984" s="86"/>
      <c r="N984" s="86"/>
      <c r="O984" s="86"/>
      <c r="P984" s="86"/>
      <c r="Q984" s="86"/>
      <c r="R984" s="86"/>
      <c r="S984" s="86"/>
      <c r="T984" s="86"/>
      <c r="U984" s="86"/>
      <c r="V984" s="86"/>
      <c r="W984" s="86"/>
      <c r="X984" s="86"/>
      <c r="Y984" s="86"/>
      <c r="Z984" s="86"/>
    </row>
    <row r="985" spans="1:26" ht="13.5" customHeight="1" x14ac:dyDescent="0.3">
      <c r="A985" s="86"/>
      <c r="B985" s="86"/>
      <c r="C985" s="86"/>
      <c r="D985" s="86"/>
      <c r="E985" s="86"/>
      <c r="F985" s="86"/>
      <c r="G985" s="86"/>
      <c r="H985" s="86"/>
      <c r="I985" s="86"/>
      <c r="J985" s="86"/>
      <c r="K985" s="86"/>
      <c r="L985" s="86"/>
      <c r="M985" s="86"/>
      <c r="N985" s="86"/>
      <c r="O985" s="86"/>
      <c r="P985" s="86"/>
      <c r="Q985" s="86"/>
      <c r="R985" s="86"/>
      <c r="S985" s="86"/>
      <c r="T985" s="86"/>
      <c r="U985" s="86"/>
      <c r="V985" s="86"/>
      <c r="W985" s="86"/>
      <c r="X985" s="86"/>
      <c r="Y985" s="86"/>
      <c r="Z985" s="86"/>
    </row>
    <row r="986" spans="1:26" ht="13.5" customHeight="1" x14ac:dyDescent="0.3">
      <c r="A986" s="86"/>
      <c r="B986" s="86"/>
      <c r="C986" s="86"/>
      <c r="D986" s="86"/>
      <c r="E986" s="86"/>
      <c r="F986" s="86"/>
      <c r="G986" s="86"/>
      <c r="H986" s="86"/>
      <c r="I986" s="86"/>
      <c r="J986" s="86"/>
      <c r="K986" s="86"/>
      <c r="L986" s="86"/>
      <c r="M986" s="86"/>
      <c r="N986" s="86"/>
      <c r="O986" s="86"/>
      <c r="P986" s="86"/>
      <c r="Q986" s="86"/>
      <c r="R986" s="86"/>
      <c r="S986" s="86"/>
      <c r="T986" s="86"/>
      <c r="U986" s="86"/>
      <c r="V986" s="86"/>
      <c r="W986" s="86"/>
      <c r="X986" s="86"/>
      <c r="Y986" s="86"/>
      <c r="Z986" s="86"/>
    </row>
    <row r="987" spans="1:26" ht="13.5" customHeight="1" x14ac:dyDescent="0.3">
      <c r="A987" s="86"/>
      <c r="B987" s="86"/>
      <c r="C987" s="86"/>
      <c r="D987" s="86"/>
      <c r="E987" s="86"/>
      <c r="F987" s="86"/>
      <c r="G987" s="86"/>
      <c r="H987" s="86"/>
      <c r="I987" s="86"/>
      <c r="J987" s="86"/>
      <c r="K987" s="86"/>
      <c r="L987" s="86"/>
      <c r="M987" s="86"/>
      <c r="N987" s="86"/>
      <c r="O987" s="86"/>
      <c r="P987" s="86"/>
      <c r="Q987" s="86"/>
      <c r="R987" s="86"/>
      <c r="S987" s="86"/>
      <c r="T987" s="86"/>
      <c r="U987" s="86"/>
      <c r="V987" s="86"/>
      <c r="W987" s="86"/>
      <c r="X987" s="86"/>
      <c r="Y987" s="86"/>
      <c r="Z987" s="86"/>
    </row>
    <row r="988" spans="1:26" ht="13.5" customHeight="1" x14ac:dyDescent="0.3">
      <c r="A988" s="86"/>
      <c r="B988" s="86"/>
      <c r="C988" s="86"/>
      <c r="D988" s="86"/>
      <c r="E988" s="86"/>
      <c r="F988" s="86"/>
      <c r="G988" s="86"/>
      <c r="H988" s="86"/>
      <c r="I988" s="86"/>
      <c r="J988" s="86"/>
      <c r="K988" s="86"/>
      <c r="L988" s="86"/>
      <c r="M988" s="86"/>
      <c r="N988" s="86"/>
      <c r="O988" s="86"/>
      <c r="P988" s="86"/>
      <c r="Q988" s="86"/>
      <c r="R988" s="86"/>
      <c r="S988" s="86"/>
      <c r="T988" s="86"/>
      <c r="U988" s="86"/>
      <c r="V988" s="86"/>
      <c r="W988" s="86"/>
      <c r="X988" s="86"/>
      <c r="Y988" s="86"/>
      <c r="Z988" s="86"/>
    </row>
    <row r="989" spans="1:26" ht="13.5" customHeight="1" x14ac:dyDescent="0.3">
      <c r="A989" s="86"/>
      <c r="B989" s="86"/>
      <c r="C989" s="86"/>
      <c r="D989" s="86"/>
      <c r="E989" s="86"/>
      <c r="F989" s="86"/>
      <c r="G989" s="86"/>
      <c r="H989" s="86"/>
      <c r="I989" s="86"/>
      <c r="J989" s="86"/>
      <c r="K989" s="86"/>
      <c r="L989" s="86"/>
      <c r="M989" s="86"/>
      <c r="N989" s="86"/>
      <c r="O989" s="86"/>
      <c r="P989" s="86"/>
      <c r="Q989" s="86"/>
      <c r="R989" s="86"/>
      <c r="S989" s="86"/>
      <c r="T989" s="86"/>
      <c r="U989" s="86"/>
      <c r="V989" s="86"/>
      <c r="W989" s="86"/>
      <c r="X989" s="86"/>
      <c r="Y989" s="86"/>
      <c r="Z989" s="86"/>
    </row>
    <row r="990" spans="1:26" ht="13.5" customHeight="1" x14ac:dyDescent="0.3">
      <c r="A990" s="86"/>
      <c r="B990" s="86"/>
      <c r="C990" s="86"/>
      <c r="D990" s="86"/>
      <c r="E990" s="86"/>
      <c r="F990" s="86"/>
      <c r="G990" s="86"/>
      <c r="H990" s="86"/>
      <c r="I990" s="86"/>
      <c r="J990" s="86"/>
      <c r="K990" s="86"/>
      <c r="L990" s="86"/>
      <c r="M990" s="86"/>
      <c r="N990" s="86"/>
      <c r="O990" s="86"/>
      <c r="P990" s="86"/>
      <c r="Q990" s="86"/>
      <c r="R990" s="86"/>
      <c r="S990" s="86"/>
      <c r="T990" s="86"/>
      <c r="U990" s="86"/>
      <c r="V990" s="86"/>
      <c r="W990" s="86"/>
      <c r="X990" s="86"/>
      <c r="Y990" s="86"/>
      <c r="Z990" s="86"/>
    </row>
    <row r="991" spans="1:26" ht="13.5" customHeight="1" x14ac:dyDescent="0.3">
      <c r="A991" s="86"/>
      <c r="B991" s="86"/>
      <c r="C991" s="86"/>
      <c r="D991" s="86"/>
      <c r="E991" s="86"/>
      <c r="F991" s="86"/>
      <c r="G991" s="86"/>
      <c r="H991" s="86"/>
      <c r="I991" s="86"/>
      <c r="J991" s="86"/>
      <c r="K991" s="86"/>
      <c r="L991" s="86"/>
      <c r="M991" s="86"/>
      <c r="N991" s="86"/>
      <c r="O991" s="86"/>
      <c r="P991" s="86"/>
      <c r="Q991" s="86"/>
      <c r="R991" s="86"/>
      <c r="S991" s="86"/>
      <c r="T991" s="86"/>
      <c r="U991" s="86"/>
      <c r="V991" s="86"/>
      <c r="W991" s="86"/>
      <c r="X991" s="86"/>
      <c r="Y991" s="86"/>
      <c r="Z991" s="86"/>
    </row>
    <row r="992" spans="1:26" ht="13.5" customHeight="1" x14ac:dyDescent="0.3">
      <c r="A992" s="86"/>
      <c r="B992" s="86"/>
      <c r="C992" s="86"/>
      <c r="D992" s="86"/>
      <c r="E992" s="86"/>
      <c r="F992" s="86"/>
      <c r="G992" s="86"/>
      <c r="H992" s="86"/>
      <c r="I992" s="86"/>
      <c r="J992" s="86"/>
      <c r="K992" s="86"/>
      <c r="L992" s="86"/>
      <c r="M992" s="86"/>
      <c r="N992" s="86"/>
      <c r="O992" s="86"/>
      <c r="P992" s="86"/>
      <c r="Q992" s="86"/>
      <c r="R992" s="86"/>
      <c r="S992" s="86"/>
      <c r="T992" s="86"/>
      <c r="U992" s="86"/>
      <c r="V992" s="86"/>
      <c r="W992" s="86"/>
      <c r="X992" s="86"/>
      <c r="Y992" s="86"/>
      <c r="Z992" s="86"/>
    </row>
    <row r="993" spans="1:26" ht="13.5" customHeight="1" x14ac:dyDescent="0.3">
      <c r="A993" s="86"/>
      <c r="B993" s="86"/>
      <c r="C993" s="86"/>
      <c r="D993" s="86"/>
      <c r="E993" s="86"/>
      <c r="F993" s="86"/>
      <c r="G993" s="86"/>
      <c r="H993" s="86"/>
      <c r="I993" s="86"/>
      <c r="J993" s="86"/>
      <c r="K993" s="86"/>
      <c r="L993" s="86"/>
      <c r="M993" s="86"/>
      <c r="N993" s="86"/>
      <c r="O993" s="86"/>
      <c r="P993" s="86"/>
      <c r="Q993" s="86"/>
      <c r="R993" s="86"/>
      <c r="S993" s="86"/>
      <c r="T993" s="86"/>
      <c r="U993" s="86"/>
      <c r="V993" s="86"/>
      <c r="W993" s="86"/>
      <c r="X993" s="86"/>
      <c r="Y993" s="86"/>
      <c r="Z993" s="86"/>
    </row>
    <row r="994" spans="1:26" ht="13.5" customHeight="1" x14ac:dyDescent="0.3">
      <c r="A994" s="86"/>
      <c r="B994" s="86"/>
      <c r="C994" s="86"/>
      <c r="D994" s="86"/>
      <c r="E994" s="86"/>
      <c r="F994" s="86"/>
      <c r="G994" s="86"/>
      <c r="H994" s="86"/>
      <c r="I994" s="86"/>
      <c r="J994" s="86"/>
      <c r="K994" s="86"/>
      <c r="L994" s="86"/>
      <c r="M994" s="86"/>
      <c r="N994" s="86"/>
      <c r="O994" s="86"/>
      <c r="P994" s="86"/>
      <c r="Q994" s="86"/>
      <c r="R994" s="86"/>
      <c r="S994" s="86"/>
      <c r="T994" s="86"/>
      <c r="U994" s="86"/>
      <c r="V994" s="86"/>
      <c r="W994" s="86"/>
      <c r="X994" s="86"/>
      <c r="Y994" s="86"/>
      <c r="Z994" s="86"/>
    </row>
    <row r="995" spans="1:26" ht="13.5" customHeight="1" x14ac:dyDescent="0.3">
      <c r="A995" s="86"/>
      <c r="B995" s="86"/>
      <c r="C995" s="86"/>
      <c r="D995" s="86"/>
      <c r="E995" s="86"/>
      <c r="F995" s="86"/>
      <c r="G995" s="86"/>
      <c r="H995" s="86"/>
      <c r="I995" s="86"/>
      <c r="J995" s="86"/>
      <c r="K995" s="86"/>
      <c r="L995" s="86"/>
      <c r="M995" s="86"/>
      <c r="N995" s="86"/>
      <c r="O995" s="86"/>
      <c r="P995" s="86"/>
      <c r="Q995" s="86"/>
      <c r="R995" s="86"/>
      <c r="S995" s="86"/>
      <c r="T995" s="86"/>
      <c r="U995" s="86"/>
      <c r="V995" s="86"/>
      <c r="W995" s="86"/>
      <c r="X995" s="86"/>
      <c r="Y995" s="86"/>
      <c r="Z995" s="86"/>
    </row>
    <row r="996" spans="1:26" ht="13.5" customHeight="1" x14ac:dyDescent="0.3">
      <c r="A996" s="86"/>
      <c r="B996" s="86"/>
      <c r="C996" s="86"/>
      <c r="D996" s="86"/>
      <c r="E996" s="86"/>
      <c r="F996" s="86"/>
      <c r="G996" s="86"/>
      <c r="H996" s="86"/>
      <c r="I996" s="86"/>
      <c r="J996" s="86"/>
      <c r="K996" s="86"/>
      <c r="L996" s="86"/>
      <c r="M996" s="86"/>
      <c r="N996" s="86"/>
      <c r="O996" s="86"/>
      <c r="P996" s="86"/>
      <c r="Q996" s="86"/>
      <c r="R996" s="86"/>
      <c r="S996" s="86"/>
      <c r="T996" s="86"/>
      <c r="U996" s="86"/>
      <c r="V996" s="86"/>
      <c r="W996" s="86"/>
      <c r="X996" s="86"/>
      <c r="Y996" s="86"/>
      <c r="Z996" s="86"/>
    </row>
    <row r="997" spans="1:26" ht="13.5" customHeight="1" x14ac:dyDescent="0.3">
      <c r="A997" s="86"/>
      <c r="B997" s="86"/>
      <c r="C997" s="86"/>
      <c r="D997" s="86"/>
      <c r="E997" s="86"/>
      <c r="F997" s="86"/>
      <c r="G997" s="86"/>
      <c r="H997" s="86"/>
      <c r="I997" s="86"/>
      <c r="J997" s="86"/>
      <c r="K997" s="86"/>
      <c r="L997" s="86"/>
      <c r="M997" s="86"/>
      <c r="N997" s="86"/>
      <c r="O997" s="86"/>
      <c r="P997" s="86"/>
      <c r="Q997" s="86"/>
      <c r="R997" s="86"/>
      <c r="S997" s="86"/>
      <c r="T997" s="86"/>
      <c r="U997" s="86"/>
      <c r="V997" s="86"/>
      <c r="W997" s="86"/>
      <c r="X997" s="86"/>
      <c r="Y997" s="86"/>
      <c r="Z997" s="86"/>
    </row>
    <row r="998" spans="1:26" ht="13.5" customHeight="1" x14ac:dyDescent="0.3">
      <c r="A998" s="86"/>
      <c r="B998" s="86"/>
      <c r="C998" s="86"/>
      <c r="D998" s="86"/>
      <c r="E998" s="86"/>
      <c r="F998" s="86"/>
      <c r="G998" s="86"/>
      <c r="H998" s="86"/>
      <c r="I998" s="86"/>
      <c r="J998" s="86"/>
      <c r="K998" s="86"/>
      <c r="L998" s="86"/>
      <c r="M998" s="86"/>
      <c r="N998" s="86"/>
      <c r="O998" s="86"/>
      <c r="P998" s="86"/>
      <c r="Q998" s="86"/>
      <c r="R998" s="86"/>
      <c r="S998" s="86"/>
      <c r="T998" s="86"/>
      <c r="U998" s="86"/>
      <c r="V998" s="86"/>
      <c r="W998" s="86"/>
      <c r="X998" s="86"/>
      <c r="Y998" s="86"/>
      <c r="Z998" s="86"/>
    </row>
    <row r="999" spans="1:26" ht="13.5" customHeight="1" x14ac:dyDescent="0.3">
      <c r="A999" s="86"/>
      <c r="B999" s="86"/>
      <c r="C999" s="86"/>
      <c r="D999" s="86"/>
      <c r="E999" s="86"/>
      <c r="F999" s="86"/>
      <c r="G999" s="86"/>
      <c r="H999" s="86"/>
      <c r="I999" s="86"/>
      <c r="J999" s="86"/>
      <c r="K999" s="86"/>
      <c r="L999" s="86"/>
      <c r="M999" s="86"/>
      <c r="N999" s="86"/>
      <c r="O999" s="86"/>
      <c r="P999" s="86"/>
      <c r="Q999" s="86"/>
      <c r="R999" s="86"/>
      <c r="S999" s="86"/>
      <c r="T999" s="86"/>
      <c r="U999" s="86"/>
      <c r="V999" s="86"/>
      <c r="W999" s="86"/>
      <c r="X999" s="86"/>
      <c r="Y999" s="86"/>
      <c r="Z999" s="86"/>
    </row>
    <row r="1000" spans="1:26" ht="13.5" customHeight="1" x14ac:dyDescent="0.3">
      <c r="A1000" s="86"/>
      <c r="B1000" s="86"/>
      <c r="C1000" s="86"/>
      <c r="D1000" s="86"/>
      <c r="E1000" s="86"/>
      <c r="F1000" s="86"/>
      <c r="G1000" s="86"/>
      <c r="H1000" s="86"/>
      <c r="I1000" s="86"/>
      <c r="J1000" s="86"/>
      <c r="K1000" s="86"/>
      <c r="L1000" s="86"/>
      <c r="M1000" s="86"/>
      <c r="N1000" s="86"/>
      <c r="O1000" s="86"/>
      <c r="P1000" s="86"/>
      <c r="Q1000" s="86"/>
      <c r="R1000" s="86"/>
      <c r="S1000" s="86"/>
      <c r="T1000" s="86"/>
      <c r="U1000" s="86"/>
      <c r="V1000" s="86"/>
      <c r="W1000" s="86"/>
      <c r="X1000" s="86"/>
      <c r="Y1000" s="86"/>
      <c r="Z1000" s="8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Intructivo</vt:lpstr>
      <vt:lpstr>Contexto</vt:lpstr>
      <vt:lpstr>Priorizacion de Causas</vt:lpstr>
      <vt:lpstr>DOFA</vt:lpstr>
      <vt:lpstr>Mapa final</vt:lpstr>
      <vt:lpstr>Hoja2</vt:lpstr>
      <vt:lpstr>Matriz Calor Inherente (2)</vt:lpstr>
      <vt:lpstr>Matriz Calor Residual</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INTERNO</dc:creator>
  <cp:lastModifiedBy>Eduardo Hernandez Huepa</cp:lastModifiedBy>
  <dcterms:created xsi:type="dcterms:W3CDTF">2024-01-22T14:50:13Z</dcterms:created>
  <dcterms:modified xsi:type="dcterms:W3CDTF">2024-08-13T04:51:06Z</dcterms:modified>
</cp:coreProperties>
</file>